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irtb_000\Documents\Activities\Clear Roads\Winter Data Survey 2017-2018\04 Deliverables Spreadsheet\"/>
    </mc:Choice>
  </mc:AlternateContent>
  <bookViews>
    <workbookView xWindow="38565" yWindow="0" windowWidth="20490" windowHeight="7755" tabRatio="908"/>
  </bookViews>
  <sheets>
    <sheet name="1. Overview and Interactive Map" sheetId="5" r:id="rId1"/>
    <sheet name="2. Collected Data" sheetId="7" r:id="rId2"/>
    <sheet name="3. Calculated Stats" sheetId="8" r:id="rId3"/>
    <sheet name="4. Average Values - Four Year" sheetId="23" r:id="rId4"/>
    <sheet name="5. Value Change from Last Year" sheetId="21" r:id="rId5"/>
    <sheet name="6. Reference - Winter Weather" sheetId="17" r:id="rId6"/>
    <sheet name="7. User-Generated Map" sheetId="14" r:id="rId7"/>
  </sheets>
  <definedNames>
    <definedName name="actReg" localSheetId="4">#REF!</definedName>
    <definedName name="actReg" localSheetId="5">#REF!</definedName>
    <definedName name="actReg" localSheetId="6">#REF!</definedName>
    <definedName name="actReg">#REF!</definedName>
    <definedName name="actRegCode" localSheetId="4">#REF!</definedName>
    <definedName name="actRegCode" localSheetId="5">#REF!</definedName>
    <definedName name="actRegCode" localSheetId="6">#REF!</definedName>
    <definedName name="actRegCode">#REF!</definedName>
    <definedName name="actRegValue" localSheetId="4">#REF!</definedName>
    <definedName name="actRegValue" localSheetId="5">#REF!</definedName>
    <definedName name="actRegValue" localSheetId="6">#REF!</definedName>
    <definedName name="actRegValue">#REF!</definedName>
    <definedName name="ccccc1">#REF!</definedName>
    <definedName name="class0" localSheetId="4">#REF!</definedName>
    <definedName name="class0" localSheetId="5">#REF!</definedName>
    <definedName name="class0" localSheetId="6">#REF!</definedName>
    <definedName name="class0">#REF!</definedName>
    <definedName name="class1" localSheetId="4">#REF!</definedName>
    <definedName name="class1" localSheetId="5">#REF!</definedName>
    <definedName name="class1" localSheetId="6">#REF!</definedName>
    <definedName name="class1">#REF!</definedName>
    <definedName name="class2" localSheetId="4">#REF!</definedName>
    <definedName name="class2" localSheetId="5">#REF!</definedName>
    <definedName name="class2" localSheetId="6">#REF!</definedName>
    <definedName name="class2">#REF!</definedName>
    <definedName name="class3" localSheetId="4">#REF!</definedName>
    <definedName name="class3" localSheetId="5">#REF!</definedName>
    <definedName name="class3" localSheetId="6">#REF!</definedName>
    <definedName name="class3">#REF!</definedName>
    <definedName name="class4" localSheetId="4">#REF!</definedName>
    <definedName name="class4" localSheetId="5">#REF!</definedName>
    <definedName name="class4" localSheetId="6">#REF!</definedName>
    <definedName name="class4">#REF!</definedName>
    <definedName name="class5" localSheetId="4">#REF!</definedName>
    <definedName name="class5" localSheetId="5">#REF!</definedName>
    <definedName name="class5" localSheetId="6">#REF!</definedName>
    <definedName name="class5">#REF!</definedName>
    <definedName name="cls0" localSheetId="4">#REF!</definedName>
    <definedName name="cls0" localSheetId="5">#REF!</definedName>
    <definedName name="cls0" localSheetId="6">#REF!</definedName>
    <definedName name="cls0">#REF!</definedName>
    <definedName name="clsa" localSheetId="4">#REF!</definedName>
    <definedName name="clsa" localSheetId="5">#REF!</definedName>
    <definedName name="clsa" localSheetId="6">#REF!</definedName>
    <definedName name="clsa">#REF!</definedName>
    <definedName name="clsValues" localSheetId="4">#REF!</definedName>
    <definedName name="clsValues" localSheetId="5">#REF!</definedName>
    <definedName name="clsValues" localSheetId="6">#REF!</definedName>
    <definedName name="clsValues">#REF!</definedName>
    <definedName name="Coventry_Enrollment" localSheetId="4">#REF!</definedName>
    <definedName name="Coventry_Enrollment" localSheetId="5">#REF!</definedName>
    <definedName name="Coventry_Enrollment" localSheetId="6">#REF!</definedName>
    <definedName name="Coventry_Enrollment">#REF!</definedName>
    <definedName name="Hawaii">"Freeform 40,Freeform 45,Freeform 43,Freeform 42,Freeform 41"</definedName>
    <definedName name="_xlnm.Print_Area" localSheetId="0">'1. Overview and Interactive Map'!$A$1:$S$38</definedName>
    <definedName name="_xlnm.Print_Area" localSheetId="6">'7. User-Generated Map'!$A$1:$S$40</definedName>
    <definedName name="regData" localSheetId="4">#REF!</definedName>
    <definedName name="regData" localSheetId="5">#REF!</definedName>
    <definedName name="regData" localSheetId="6">#REF!</definedName>
    <definedName name="regData">#REF!</definedName>
  </definedNames>
  <calcPr calcId="152511"/>
</workbook>
</file>

<file path=xl/calcChain.xml><?xml version="1.0" encoding="utf-8"?>
<calcChain xmlns="http://schemas.openxmlformats.org/spreadsheetml/2006/main">
  <c r="AK42" i="21" l="1"/>
  <c r="AE42" i="21"/>
  <c r="GC34" i="5" l="1"/>
  <c r="FG34" i="5"/>
  <c r="AD116" i="5"/>
  <c r="AD115" i="5"/>
  <c r="GD34" i="5"/>
  <c r="FH34" i="5"/>
  <c r="GV186" i="5"/>
  <c r="GU186" i="5"/>
  <c r="GT186" i="5"/>
  <c r="GS186" i="5"/>
  <c r="GR186" i="5"/>
  <c r="GQ186" i="5"/>
  <c r="GP186" i="5"/>
  <c r="GO186" i="5"/>
  <c r="GN186" i="5"/>
  <c r="GM186" i="5"/>
  <c r="GL186" i="5"/>
  <c r="GK186" i="5"/>
  <c r="GJ186" i="5"/>
  <c r="GI186" i="5"/>
  <c r="GH186" i="5"/>
  <c r="GG186" i="5"/>
  <c r="GF186" i="5"/>
  <c r="GE186" i="5"/>
  <c r="GD186" i="5"/>
  <c r="GC186" i="5"/>
  <c r="GV185" i="5"/>
  <c r="GU185" i="5"/>
  <c r="GT185" i="5"/>
  <c r="GS185" i="5"/>
  <c r="GR185" i="5"/>
  <c r="GQ185" i="5"/>
  <c r="GP185" i="5"/>
  <c r="GO185" i="5"/>
  <c r="GN185" i="5"/>
  <c r="GM185" i="5"/>
  <c r="GL185" i="5"/>
  <c r="GK185" i="5"/>
  <c r="GJ185" i="5"/>
  <c r="GI185" i="5"/>
  <c r="GH185" i="5"/>
  <c r="GG185" i="5"/>
  <c r="GF185" i="5"/>
  <c r="GE185" i="5"/>
  <c r="GD185" i="5"/>
  <c r="GC185" i="5"/>
  <c r="GV184" i="5"/>
  <c r="GU184" i="5"/>
  <c r="GT184" i="5"/>
  <c r="GS184" i="5"/>
  <c r="GR184" i="5"/>
  <c r="GQ184" i="5"/>
  <c r="GP184" i="5"/>
  <c r="GO184" i="5"/>
  <c r="GN184" i="5"/>
  <c r="GM184" i="5"/>
  <c r="GL184" i="5"/>
  <c r="GK184" i="5"/>
  <c r="GJ184" i="5"/>
  <c r="GI184" i="5"/>
  <c r="GH184" i="5"/>
  <c r="GG184" i="5"/>
  <c r="GF184" i="5"/>
  <c r="GE184" i="5"/>
  <c r="GD184" i="5"/>
  <c r="GC184" i="5"/>
  <c r="GV183" i="5"/>
  <c r="GU183" i="5"/>
  <c r="GT183" i="5"/>
  <c r="GS183" i="5"/>
  <c r="GR183" i="5"/>
  <c r="GQ183" i="5"/>
  <c r="GP183" i="5"/>
  <c r="GO183" i="5"/>
  <c r="GN183" i="5"/>
  <c r="GM183" i="5"/>
  <c r="GL183" i="5"/>
  <c r="GK183" i="5"/>
  <c r="GJ183" i="5"/>
  <c r="GI183" i="5"/>
  <c r="GH183" i="5"/>
  <c r="GG183" i="5"/>
  <c r="GF183" i="5"/>
  <c r="GE183" i="5"/>
  <c r="GD183" i="5"/>
  <c r="GC183" i="5"/>
  <c r="GV182" i="5"/>
  <c r="GU182" i="5"/>
  <c r="GT182" i="5"/>
  <c r="GS182" i="5"/>
  <c r="GR182" i="5"/>
  <c r="GQ182" i="5"/>
  <c r="GP182" i="5"/>
  <c r="GO182" i="5"/>
  <c r="GN182" i="5"/>
  <c r="GM182" i="5"/>
  <c r="GL182" i="5"/>
  <c r="GK182" i="5"/>
  <c r="GJ182" i="5"/>
  <c r="GI182" i="5"/>
  <c r="GH182" i="5"/>
  <c r="GG182" i="5"/>
  <c r="GF182" i="5"/>
  <c r="GE182" i="5"/>
  <c r="GD182" i="5"/>
  <c r="GC182" i="5"/>
  <c r="GV181" i="5"/>
  <c r="GU181" i="5"/>
  <c r="GT181" i="5"/>
  <c r="GS181" i="5"/>
  <c r="GR181" i="5"/>
  <c r="GQ181" i="5"/>
  <c r="GP181" i="5"/>
  <c r="GO181" i="5"/>
  <c r="GN181" i="5"/>
  <c r="GM181" i="5"/>
  <c r="GL181" i="5"/>
  <c r="GK181" i="5"/>
  <c r="GJ181" i="5"/>
  <c r="GI181" i="5"/>
  <c r="GH181" i="5"/>
  <c r="GG181" i="5"/>
  <c r="GF181" i="5"/>
  <c r="GE181" i="5"/>
  <c r="GD181" i="5"/>
  <c r="GC181" i="5"/>
  <c r="GV180" i="5"/>
  <c r="GU180" i="5"/>
  <c r="GT180" i="5"/>
  <c r="GS180" i="5"/>
  <c r="GR180" i="5"/>
  <c r="GQ180" i="5"/>
  <c r="GP180" i="5"/>
  <c r="GO180" i="5"/>
  <c r="GN180" i="5"/>
  <c r="GM180" i="5"/>
  <c r="GL180" i="5"/>
  <c r="GK180" i="5"/>
  <c r="GJ180" i="5"/>
  <c r="GI180" i="5"/>
  <c r="GH180" i="5"/>
  <c r="GG180" i="5"/>
  <c r="GF180" i="5"/>
  <c r="GE180" i="5"/>
  <c r="GD180" i="5"/>
  <c r="GC180" i="5"/>
  <c r="GV179" i="5"/>
  <c r="GU179" i="5"/>
  <c r="GT179" i="5"/>
  <c r="GS179" i="5"/>
  <c r="GR179" i="5"/>
  <c r="GQ179" i="5"/>
  <c r="GP179" i="5"/>
  <c r="GO179" i="5"/>
  <c r="GN179" i="5"/>
  <c r="GM179" i="5"/>
  <c r="GL179" i="5"/>
  <c r="GK179" i="5"/>
  <c r="GJ179" i="5"/>
  <c r="GI179" i="5"/>
  <c r="GH179" i="5"/>
  <c r="GG179" i="5"/>
  <c r="GF179" i="5"/>
  <c r="GE179" i="5"/>
  <c r="GD179" i="5"/>
  <c r="GC179" i="5"/>
  <c r="GV178" i="5"/>
  <c r="GU178" i="5"/>
  <c r="GT178" i="5"/>
  <c r="GS178" i="5"/>
  <c r="GR178" i="5"/>
  <c r="GQ178" i="5"/>
  <c r="GP178" i="5"/>
  <c r="GO178" i="5"/>
  <c r="GN178" i="5"/>
  <c r="GM178" i="5"/>
  <c r="GL178" i="5"/>
  <c r="GK178" i="5"/>
  <c r="GJ178" i="5"/>
  <c r="GI178" i="5"/>
  <c r="GH178" i="5"/>
  <c r="GG178" i="5"/>
  <c r="GF178" i="5"/>
  <c r="GE178" i="5"/>
  <c r="GD178" i="5"/>
  <c r="GC178" i="5"/>
  <c r="GV177" i="5"/>
  <c r="GU177" i="5"/>
  <c r="GT177" i="5"/>
  <c r="GS177" i="5"/>
  <c r="GR177" i="5"/>
  <c r="GQ177" i="5"/>
  <c r="GP177" i="5"/>
  <c r="GO177" i="5"/>
  <c r="GN177" i="5"/>
  <c r="GM177" i="5"/>
  <c r="GL177" i="5"/>
  <c r="GK177" i="5"/>
  <c r="GJ177" i="5"/>
  <c r="GI177" i="5"/>
  <c r="GH177" i="5"/>
  <c r="GG177" i="5"/>
  <c r="GF177" i="5"/>
  <c r="GE177" i="5"/>
  <c r="GD177" i="5"/>
  <c r="GC177" i="5"/>
  <c r="GV176" i="5"/>
  <c r="GU176" i="5"/>
  <c r="GT176" i="5"/>
  <c r="GS176" i="5"/>
  <c r="GR176" i="5"/>
  <c r="GQ176" i="5"/>
  <c r="GP176" i="5"/>
  <c r="GO176" i="5"/>
  <c r="GN176" i="5"/>
  <c r="GM176" i="5"/>
  <c r="GL176" i="5"/>
  <c r="GK176" i="5"/>
  <c r="GJ176" i="5"/>
  <c r="GI176" i="5"/>
  <c r="GH176" i="5"/>
  <c r="GG176" i="5"/>
  <c r="GF176" i="5"/>
  <c r="GE176" i="5"/>
  <c r="GD176" i="5"/>
  <c r="GC176" i="5"/>
  <c r="GV175" i="5"/>
  <c r="GU175" i="5"/>
  <c r="GT175" i="5"/>
  <c r="GS175" i="5"/>
  <c r="GR175" i="5"/>
  <c r="GQ175" i="5"/>
  <c r="GP175" i="5"/>
  <c r="GO175" i="5"/>
  <c r="GN175" i="5"/>
  <c r="GM175" i="5"/>
  <c r="GL175" i="5"/>
  <c r="GK175" i="5"/>
  <c r="GJ175" i="5"/>
  <c r="GI175" i="5"/>
  <c r="GH175" i="5"/>
  <c r="GG175" i="5"/>
  <c r="GF175" i="5"/>
  <c r="GE175" i="5"/>
  <c r="GD175" i="5"/>
  <c r="GC175" i="5"/>
  <c r="GV174" i="5"/>
  <c r="GU174" i="5"/>
  <c r="GT174" i="5"/>
  <c r="GS174" i="5"/>
  <c r="GR174" i="5"/>
  <c r="GQ174" i="5"/>
  <c r="GP174" i="5"/>
  <c r="GO174" i="5"/>
  <c r="GN174" i="5"/>
  <c r="GM174" i="5"/>
  <c r="GL174" i="5"/>
  <c r="GK174" i="5"/>
  <c r="GJ174" i="5"/>
  <c r="GI174" i="5"/>
  <c r="GH174" i="5"/>
  <c r="GG174" i="5"/>
  <c r="GF174" i="5"/>
  <c r="GE174" i="5"/>
  <c r="GD174" i="5"/>
  <c r="GC174" i="5"/>
  <c r="GV173" i="5"/>
  <c r="GU173" i="5"/>
  <c r="GT173" i="5"/>
  <c r="GS173" i="5"/>
  <c r="GR173" i="5"/>
  <c r="GQ173" i="5"/>
  <c r="GP173" i="5"/>
  <c r="GO173" i="5"/>
  <c r="GN173" i="5"/>
  <c r="GM173" i="5"/>
  <c r="GL173" i="5"/>
  <c r="GK173" i="5"/>
  <c r="GJ173" i="5"/>
  <c r="GI173" i="5"/>
  <c r="GH173" i="5"/>
  <c r="GG173" i="5"/>
  <c r="GF173" i="5"/>
  <c r="GE173" i="5"/>
  <c r="GD173" i="5"/>
  <c r="GC173" i="5"/>
  <c r="GV172" i="5"/>
  <c r="GU172" i="5"/>
  <c r="GT172" i="5"/>
  <c r="GS172" i="5"/>
  <c r="GR172" i="5"/>
  <c r="GQ172" i="5"/>
  <c r="GP172" i="5"/>
  <c r="GO172" i="5"/>
  <c r="GN172" i="5"/>
  <c r="GM172" i="5"/>
  <c r="GL172" i="5"/>
  <c r="GK172" i="5"/>
  <c r="GJ172" i="5"/>
  <c r="GI172" i="5"/>
  <c r="GH172" i="5"/>
  <c r="GG172" i="5"/>
  <c r="GF172" i="5"/>
  <c r="GE172" i="5"/>
  <c r="GD172" i="5"/>
  <c r="GC172" i="5"/>
  <c r="GV171" i="5"/>
  <c r="GU171" i="5"/>
  <c r="GT171" i="5"/>
  <c r="GS171" i="5"/>
  <c r="GR171" i="5"/>
  <c r="GQ171" i="5"/>
  <c r="GP171" i="5"/>
  <c r="GO171" i="5"/>
  <c r="GN171" i="5"/>
  <c r="GM171" i="5"/>
  <c r="GL171" i="5"/>
  <c r="GK171" i="5"/>
  <c r="GJ171" i="5"/>
  <c r="GI171" i="5"/>
  <c r="GH171" i="5"/>
  <c r="GG171" i="5"/>
  <c r="GF171" i="5"/>
  <c r="GE171" i="5"/>
  <c r="GD171" i="5"/>
  <c r="GC171" i="5"/>
  <c r="GV170" i="5"/>
  <c r="GU170" i="5"/>
  <c r="GT170" i="5"/>
  <c r="GS170" i="5"/>
  <c r="GR170" i="5"/>
  <c r="GQ170" i="5"/>
  <c r="GP170" i="5"/>
  <c r="GO170" i="5"/>
  <c r="GN170" i="5"/>
  <c r="GM170" i="5"/>
  <c r="GL170" i="5"/>
  <c r="GK170" i="5"/>
  <c r="GJ170" i="5"/>
  <c r="GI170" i="5"/>
  <c r="GH170" i="5"/>
  <c r="GG170" i="5"/>
  <c r="GF170" i="5"/>
  <c r="GE170" i="5"/>
  <c r="GD170" i="5"/>
  <c r="GC170" i="5"/>
  <c r="GV169" i="5"/>
  <c r="GU169" i="5"/>
  <c r="GT169" i="5"/>
  <c r="GS169" i="5"/>
  <c r="GR169" i="5"/>
  <c r="GQ169" i="5"/>
  <c r="GP169" i="5"/>
  <c r="GO169" i="5"/>
  <c r="GN169" i="5"/>
  <c r="GM169" i="5"/>
  <c r="GL169" i="5"/>
  <c r="GK169" i="5"/>
  <c r="GJ169" i="5"/>
  <c r="GI169" i="5"/>
  <c r="GH169" i="5"/>
  <c r="GG169" i="5"/>
  <c r="GF169" i="5"/>
  <c r="GE169" i="5"/>
  <c r="GD169" i="5"/>
  <c r="GC169" i="5"/>
  <c r="GV168" i="5"/>
  <c r="GU168" i="5"/>
  <c r="GT168" i="5"/>
  <c r="GS168" i="5"/>
  <c r="GR168" i="5"/>
  <c r="GQ168" i="5"/>
  <c r="GP168" i="5"/>
  <c r="GO168" i="5"/>
  <c r="GN168" i="5"/>
  <c r="GM168" i="5"/>
  <c r="GL168" i="5"/>
  <c r="GK168" i="5"/>
  <c r="GJ168" i="5"/>
  <c r="GI168" i="5"/>
  <c r="GH168" i="5"/>
  <c r="GG168" i="5"/>
  <c r="GF168" i="5"/>
  <c r="GE168" i="5"/>
  <c r="GD168" i="5"/>
  <c r="GC168" i="5"/>
  <c r="GV167" i="5"/>
  <c r="GU167" i="5"/>
  <c r="GT167" i="5"/>
  <c r="GS167" i="5"/>
  <c r="GR167" i="5"/>
  <c r="GQ167" i="5"/>
  <c r="GP167" i="5"/>
  <c r="GO167" i="5"/>
  <c r="GN167" i="5"/>
  <c r="GM167" i="5"/>
  <c r="GL167" i="5"/>
  <c r="GK167" i="5"/>
  <c r="GJ167" i="5"/>
  <c r="GI167" i="5"/>
  <c r="GH167" i="5"/>
  <c r="GG167" i="5"/>
  <c r="GF167" i="5"/>
  <c r="GE167" i="5"/>
  <c r="GD167" i="5"/>
  <c r="GC167" i="5"/>
  <c r="GV166" i="5"/>
  <c r="GU166" i="5"/>
  <c r="GT166" i="5"/>
  <c r="GS166" i="5"/>
  <c r="GR166" i="5"/>
  <c r="GQ166" i="5"/>
  <c r="GP166" i="5"/>
  <c r="GO166" i="5"/>
  <c r="GN166" i="5"/>
  <c r="GM166" i="5"/>
  <c r="GL166" i="5"/>
  <c r="GK166" i="5"/>
  <c r="GJ166" i="5"/>
  <c r="GI166" i="5"/>
  <c r="GH166" i="5"/>
  <c r="GG166" i="5"/>
  <c r="GF166" i="5"/>
  <c r="GE166" i="5"/>
  <c r="GD166" i="5"/>
  <c r="GC166" i="5"/>
  <c r="GV165" i="5"/>
  <c r="GU165" i="5"/>
  <c r="GT165" i="5"/>
  <c r="GS165" i="5"/>
  <c r="GR165" i="5"/>
  <c r="GQ165" i="5"/>
  <c r="GP165" i="5"/>
  <c r="GO165" i="5"/>
  <c r="GN165" i="5"/>
  <c r="GM165" i="5"/>
  <c r="GL165" i="5"/>
  <c r="GK165" i="5"/>
  <c r="GJ165" i="5"/>
  <c r="GI165" i="5"/>
  <c r="GH165" i="5"/>
  <c r="GG165" i="5"/>
  <c r="GF165" i="5"/>
  <c r="GE165" i="5"/>
  <c r="GD165" i="5"/>
  <c r="GC165" i="5"/>
  <c r="GV164" i="5"/>
  <c r="GU164" i="5"/>
  <c r="GT164" i="5"/>
  <c r="GS164" i="5"/>
  <c r="GR164" i="5"/>
  <c r="GQ164" i="5"/>
  <c r="GP164" i="5"/>
  <c r="GO164" i="5"/>
  <c r="GN164" i="5"/>
  <c r="GM164" i="5"/>
  <c r="GL164" i="5"/>
  <c r="GK164" i="5"/>
  <c r="GJ164" i="5"/>
  <c r="GI164" i="5"/>
  <c r="GH164" i="5"/>
  <c r="GG164" i="5"/>
  <c r="GF164" i="5"/>
  <c r="GE164" i="5"/>
  <c r="GD164" i="5"/>
  <c r="GC164" i="5"/>
  <c r="GV163" i="5"/>
  <c r="GU163" i="5"/>
  <c r="GT163" i="5"/>
  <c r="GS163" i="5"/>
  <c r="GR163" i="5"/>
  <c r="GQ163" i="5"/>
  <c r="GP163" i="5"/>
  <c r="GO163" i="5"/>
  <c r="GN163" i="5"/>
  <c r="GM163" i="5"/>
  <c r="GL163" i="5"/>
  <c r="GK163" i="5"/>
  <c r="GJ163" i="5"/>
  <c r="GI163" i="5"/>
  <c r="GH163" i="5"/>
  <c r="GG163" i="5"/>
  <c r="GF163" i="5"/>
  <c r="GE163" i="5"/>
  <c r="GD163" i="5"/>
  <c r="GC163" i="5"/>
  <c r="GV162" i="5"/>
  <c r="GU162" i="5"/>
  <c r="GT162" i="5"/>
  <c r="GS162" i="5"/>
  <c r="GR162" i="5"/>
  <c r="GQ162" i="5"/>
  <c r="GP162" i="5"/>
  <c r="GO162" i="5"/>
  <c r="GN162" i="5"/>
  <c r="GM162" i="5"/>
  <c r="GL162" i="5"/>
  <c r="GK162" i="5"/>
  <c r="GJ162" i="5"/>
  <c r="GI162" i="5"/>
  <c r="GH162" i="5"/>
  <c r="GG162" i="5"/>
  <c r="GF162" i="5"/>
  <c r="GE162" i="5"/>
  <c r="GD162" i="5"/>
  <c r="GC162" i="5"/>
  <c r="GV161" i="5"/>
  <c r="GU161" i="5"/>
  <c r="GT161" i="5"/>
  <c r="GS161" i="5"/>
  <c r="GR161" i="5"/>
  <c r="GQ161" i="5"/>
  <c r="GP161" i="5"/>
  <c r="GO161" i="5"/>
  <c r="GN161" i="5"/>
  <c r="GM161" i="5"/>
  <c r="GL161" i="5"/>
  <c r="GK161" i="5"/>
  <c r="GJ161" i="5"/>
  <c r="GI161" i="5"/>
  <c r="GH161" i="5"/>
  <c r="GG161" i="5"/>
  <c r="GF161" i="5"/>
  <c r="GE161" i="5"/>
  <c r="GD161" i="5"/>
  <c r="GC161" i="5"/>
  <c r="GV160" i="5"/>
  <c r="GU160" i="5"/>
  <c r="GT160" i="5"/>
  <c r="GS160" i="5"/>
  <c r="GR160" i="5"/>
  <c r="GQ160" i="5"/>
  <c r="GP160" i="5"/>
  <c r="GO160" i="5"/>
  <c r="GN160" i="5"/>
  <c r="GM160" i="5"/>
  <c r="GL160" i="5"/>
  <c r="GK160" i="5"/>
  <c r="GJ160" i="5"/>
  <c r="GI160" i="5"/>
  <c r="GH160" i="5"/>
  <c r="GG160" i="5"/>
  <c r="GF160" i="5"/>
  <c r="GE160" i="5"/>
  <c r="GD160" i="5"/>
  <c r="GC160" i="5"/>
  <c r="GV159" i="5"/>
  <c r="GU159" i="5"/>
  <c r="GT159" i="5"/>
  <c r="GS159" i="5"/>
  <c r="GR159" i="5"/>
  <c r="GQ159" i="5"/>
  <c r="GP159" i="5"/>
  <c r="GO159" i="5"/>
  <c r="GN159" i="5"/>
  <c r="GM159" i="5"/>
  <c r="GL159" i="5"/>
  <c r="GK159" i="5"/>
  <c r="GJ159" i="5"/>
  <c r="GI159" i="5"/>
  <c r="GH159" i="5"/>
  <c r="GG159" i="5"/>
  <c r="GF159" i="5"/>
  <c r="GE159" i="5"/>
  <c r="GD159" i="5"/>
  <c r="GC159" i="5"/>
  <c r="GV158" i="5"/>
  <c r="GU158" i="5"/>
  <c r="GT158" i="5"/>
  <c r="GS158" i="5"/>
  <c r="GR158" i="5"/>
  <c r="GQ158" i="5"/>
  <c r="GP158" i="5"/>
  <c r="GO158" i="5"/>
  <c r="GN158" i="5"/>
  <c r="GM158" i="5"/>
  <c r="GL158" i="5"/>
  <c r="GK158" i="5"/>
  <c r="GJ158" i="5"/>
  <c r="GI158" i="5"/>
  <c r="GH158" i="5"/>
  <c r="GG158" i="5"/>
  <c r="GF158" i="5"/>
  <c r="GE158" i="5"/>
  <c r="GD158" i="5"/>
  <c r="GC158" i="5"/>
  <c r="GV157" i="5"/>
  <c r="GU157" i="5"/>
  <c r="GT157" i="5"/>
  <c r="GS157" i="5"/>
  <c r="GR157" i="5"/>
  <c r="GQ157" i="5"/>
  <c r="GP157" i="5"/>
  <c r="GO157" i="5"/>
  <c r="GN157" i="5"/>
  <c r="GM157" i="5"/>
  <c r="GL157" i="5"/>
  <c r="GK157" i="5"/>
  <c r="GJ157" i="5"/>
  <c r="GI157" i="5"/>
  <c r="GH157" i="5"/>
  <c r="GG157" i="5"/>
  <c r="GF157" i="5"/>
  <c r="GE157" i="5"/>
  <c r="GD157" i="5"/>
  <c r="GC157" i="5"/>
  <c r="GV156" i="5"/>
  <c r="GU156" i="5"/>
  <c r="GT156" i="5"/>
  <c r="GS156" i="5"/>
  <c r="GR156" i="5"/>
  <c r="GQ156" i="5"/>
  <c r="GP156" i="5"/>
  <c r="GO156" i="5"/>
  <c r="GN156" i="5"/>
  <c r="GM156" i="5"/>
  <c r="GL156" i="5"/>
  <c r="GK156" i="5"/>
  <c r="GJ156" i="5"/>
  <c r="GI156" i="5"/>
  <c r="GH156" i="5"/>
  <c r="GG156" i="5"/>
  <c r="GF156" i="5"/>
  <c r="GE156" i="5"/>
  <c r="GD156" i="5"/>
  <c r="GC156" i="5"/>
  <c r="GV155" i="5"/>
  <c r="GU155" i="5"/>
  <c r="GT155" i="5"/>
  <c r="GS155" i="5"/>
  <c r="GR155" i="5"/>
  <c r="GQ155" i="5"/>
  <c r="GP155" i="5"/>
  <c r="GO155" i="5"/>
  <c r="GN155" i="5"/>
  <c r="GM155" i="5"/>
  <c r="GL155" i="5"/>
  <c r="GK155" i="5"/>
  <c r="GJ155" i="5"/>
  <c r="GI155" i="5"/>
  <c r="GH155" i="5"/>
  <c r="GG155" i="5"/>
  <c r="GF155" i="5"/>
  <c r="GE155" i="5"/>
  <c r="GD155" i="5"/>
  <c r="GC155" i="5"/>
  <c r="GV154" i="5"/>
  <c r="GU154" i="5"/>
  <c r="GT154" i="5"/>
  <c r="GS154" i="5"/>
  <c r="GR154" i="5"/>
  <c r="GQ154" i="5"/>
  <c r="GP154" i="5"/>
  <c r="GO154" i="5"/>
  <c r="GN154" i="5"/>
  <c r="GM154" i="5"/>
  <c r="GL154" i="5"/>
  <c r="GK154" i="5"/>
  <c r="GJ154" i="5"/>
  <c r="GI154" i="5"/>
  <c r="GH154" i="5"/>
  <c r="GG154" i="5"/>
  <c r="GF154" i="5"/>
  <c r="GE154" i="5"/>
  <c r="GD154" i="5"/>
  <c r="GC154" i="5"/>
  <c r="GV153" i="5"/>
  <c r="GU153" i="5"/>
  <c r="GT153" i="5"/>
  <c r="GS153" i="5"/>
  <c r="GR153" i="5"/>
  <c r="GQ153" i="5"/>
  <c r="GP153" i="5"/>
  <c r="GO153" i="5"/>
  <c r="GN153" i="5"/>
  <c r="GM153" i="5"/>
  <c r="GL153" i="5"/>
  <c r="GK153" i="5"/>
  <c r="GJ153" i="5"/>
  <c r="GI153" i="5"/>
  <c r="GH153" i="5"/>
  <c r="GG153" i="5"/>
  <c r="GF153" i="5"/>
  <c r="GE153" i="5"/>
  <c r="GD153" i="5"/>
  <c r="GC153" i="5"/>
  <c r="GV152" i="5"/>
  <c r="GU152" i="5"/>
  <c r="GT152" i="5"/>
  <c r="GS152" i="5"/>
  <c r="GR152" i="5"/>
  <c r="GQ152" i="5"/>
  <c r="GP152" i="5"/>
  <c r="GO152" i="5"/>
  <c r="GN152" i="5"/>
  <c r="GM152" i="5"/>
  <c r="GL152" i="5"/>
  <c r="GK152" i="5"/>
  <c r="GJ152" i="5"/>
  <c r="GI152" i="5"/>
  <c r="GH152" i="5"/>
  <c r="GG152" i="5"/>
  <c r="GF152" i="5"/>
  <c r="GE152" i="5"/>
  <c r="GD152" i="5"/>
  <c r="GC152" i="5"/>
  <c r="GV151" i="5"/>
  <c r="GU151" i="5"/>
  <c r="GT151" i="5"/>
  <c r="GS151" i="5"/>
  <c r="GR151" i="5"/>
  <c r="GQ151" i="5"/>
  <c r="GP151" i="5"/>
  <c r="GO151" i="5"/>
  <c r="GN151" i="5"/>
  <c r="GM151" i="5"/>
  <c r="GL151" i="5"/>
  <c r="GK151" i="5"/>
  <c r="GJ151" i="5"/>
  <c r="GI151" i="5"/>
  <c r="GH151" i="5"/>
  <c r="GG151" i="5"/>
  <c r="GF151" i="5"/>
  <c r="GE151" i="5"/>
  <c r="GD151" i="5"/>
  <c r="GC151" i="5"/>
  <c r="GV150" i="5"/>
  <c r="GU150" i="5"/>
  <c r="GT150" i="5"/>
  <c r="GS150" i="5"/>
  <c r="GR150" i="5"/>
  <c r="GQ150" i="5"/>
  <c r="GP150" i="5"/>
  <c r="GO150" i="5"/>
  <c r="GN150" i="5"/>
  <c r="GM150" i="5"/>
  <c r="GL150" i="5"/>
  <c r="GK150" i="5"/>
  <c r="GJ150" i="5"/>
  <c r="GI150" i="5"/>
  <c r="GH150" i="5"/>
  <c r="GG150" i="5"/>
  <c r="GF150" i="5"/>
  <c r="GE150" i="5"/>
  <c r="GD150" i="5"/>
  <c r="GC150" i="5"/>
  <c r="GV149" i="5"/>
  <c r="GU149" i="5"/>
  <c r="GT149" i="5"/>
  <c r="GS149" i="5"/>
  <c r="GR149" i="5"/>
  <c r="GQ149" i="5"/>
  <c r="GP149" i="5"/>
  <c r="GO149" i="5"/>
  <c r="GN149" i="5"/>
  <c r="GM149" i="5"/>
  <c r="GL149" i="5"/>
  <c r="GK149" i="5"/>
  <c r="GJ149" i="5"/>
  <c r="GI149" i="5"/>
  <c r="GH149" i="5"/>
  <c r="GG149" i="5"/>
  <c r="GF149" i="5"/>
  <c r="GE149" i="5"/>
  <c r="GD149" i="5"/>
  <c r="GC149" i="5"/>
  <c r="GV148" i="5"/>
  <c r="GU148" i="5"/>
  <c r="GT148" i="5"/>
  <c r="GS148" i="5"/>
  <c r="GR148" i="5"/>
  <c r="GQ148" i="5"/>
  <c r="GP148" i="5"/>
  <c r="GO148" i="5"/>
  <c r="GN148" i="5"/>
  <c r="GM148" i="5"/>
  <c r="GL148" i="5"/>
  <c r="GK148" i="5"/>
  <c r="GJ148" i="5"/>
  <c r="GI148" i="5"/>
  <c r="GH148" i="5"/>
  <c r="GG148" i="5"/>
  <c r="GF148" i="5"/>
  <c r="GE148" i="5"/>
  <c r="GD148" i="5"/>
  <c r="GC148" i="5"/>
  <c r="GV147" i="5"/>
  <c r="GU147" i="5"/>
  <c r="GT147" i="5"/>
  <c r="GS147" i="5"/>
  <c r="GR147" i="5"/>
  <c r="GQ147" i="5"/>
  <c r="GP147" i="5"/>
  <c r="GO147" i="5"/>
  <c r="GN147" i="5"/>
  <c r="GM147" i="5"/>
  <c r="GL147" i="5"/>
  <c r="GK147" i="5"/>
  <c r="GJ147" i="5"/>
  <c r="GI147" i="5"/>
  <c r="GH147" i="5"/>
  <c r="GG147" i="5"/>
  <c r="GF147" i="5"/>
  <c r="GE147" i="5"/>
  <c r="GD147" i="5"/>
  <c r="GC147" i="5"/>
  <c r="GV146" i="5"/>
  <c r="GU146" i="5"/>
  <c r="GT146" i="5"/>
  <c r="GS146" i="5"/>
  <c r="GR146" i="5"/>
  <c r="GQ146" i="5"/>
  <c r="GP146" i="5"/>
  <c r="GO146" i="5"/>
  <c r="GN146" i="5"/>
  <c r="GM146" i="5"/>
  <c r="GL146" i="5"/>
  <c r="GK146" i="5"/>
  <c r="GJ146" i="5"/>
  <c r="GI146" i="5"/>
  <c r="GH146" i="5"/>
  <c r="GG146" i="5"/>
  <c r="GF146" i="5"/>
  <c r="GE146" i="5"/>
  <c r="GD146" i="5"/>
  <c r="GC146" i="5"/>
  <c r="GV145" i="5"/>
  <c r="GU145" i="5"/>
  <c r="GT145" i="5"/>
  <c r="GS145" i="5"/>
  <c r="GR145" i="5"/>
  <c r="GQ145" i="5"/>
  <c r="GP145" i="5"/>
  <c r="GO145" i="5"/>
  <c r="GN145" i="5"/>
  <c r="GM145" i="5"/>
  <c r="GL145" i="5"/>
  <c r="GK145" i="5"/>
  <c r="GJ145" i="5"/>
  <c r="GI145" i="5"/>
  <c r="GH145" i="5"/>
  <c r="GG145" i="5"/>
  <c r="GF145" i="5"/>
  <c r="GE145" i="5"/>
  <c r="GD145" i="5"/>
  <c r="GC145" i="5"/>
  <c r="GV144" i="5"/>
  <c r="GU144" i="5"/>
  <c r="GT144" i="5"/>
  <c r="GS144" i="5"/>
  <c r="GR144" i="5"/>
  <c r="GQ144" i="5"/>
  <c r="GP144" i="5"/>
  <c r="GO144" i="5"/>
  <c r="GN144" i="5"/>
  <c r="GM144" i="5"/>
  <c r="GL144" i="5"/>
  <c r="GK144" i="5"/>
  <c r="GJ144" i="5"/>
  <c r="GI144" i="5"/>
  <c r="GH144" i="5"/>
  <c r="GG144" i="5"/>
  <c r="GF144" i="5"/>
  <c r="GE144" i="5"/>
  <c r="GD144" i="5"/>
  <c r="GC144" i="5"/>
  <c r="GV143" i="5"/>
  <c r="GU143" i="5"/>
  <c r="GT143" i="5"/>
  <c r="GS143" i="5"/>
  <c r="GR143" i="5"/>
  <c r="GQ143" i="5"/>
  <c r="GP143" i="5"/>
  <c r="GO143" i="5"/>
  <c r="GN143" i="5"/>
  <c r="GM143" i="5"/>
  <c r="GL143" i="5"/>
  <c r="GK143" i="5"/>
  <c r="GJ143" i="5"/>
  <c r="GI143" i="5"/>
  <c r="GH143" i="5"/>
  <c r="GG143" i="5"/>
  <c r="GF143" i="5"/>
  <c r="GE143" i="5"/>
  <c r="GD143" i="5"/>
  <c r="GC143" i="5"/>
  <c r="GV142" i="5"/>
  <c r="GU142" i="5"/>
  <c r="GT142" i="5"/>
  <c r="GS142" i="5"/>
  <c r="GR142" i="5"/>
  <c r="GQ142" i="5"/>
  <c r="GP142" i="5"/>
  <c r="GO142" i="5"/>
  <c r="GN142" i="5"/>
  <c r="GM142" i="5"/>
  <c r="GL142" i="5"/>
  <c r="GK142" i="5"/>
  <c r="GJ142" i="5"/>
  <c r="GI142" i="5"/>
  <c r="GH142" i="5"/>
  <c r="GG142" i="5"/>
  <c r="GF142" i="5"/>
  <c r="GE142" i="5"/>
  <c r="GD142" i="5"/>
  <c r="GC142" i="5"/>
  <c r="GV141" i="5"/>
  <c r="GU141" i="5"/>
  <c r="GT141" i="5"/>
  <c r="GS141" i="5"/>
  <c r="GR141" i="5"/>
  <c r="GQ141" i="5"/>
  <c r="GP141" i="5"/>
  <c r="GO141" i="5"/>
  <c r="GN141" i="5"/>
  <c r="GM141" i="5"/>
  <c r="GL141" i="5"/>
  <c r="GK141" i="5"/>
  <c r="GJ141" i="5"/>
  <c r="GI141" i="5"/>
  <c r="GH141" i="5"/>
  <c r="GG141" i="5"/>
  <c r="GF141" i="5"/>
  <c r="GE141" i="5"/>
  <c r="GD141" i="5"/>
  <c r="GC141" i="5"/>
  <c r="GV140" i="5"/>
  <c r="GU140" i="5"/>
  <c r="GT140" i="5"/>
  <c r="GS140" i="5"/>
  <c r="GR140" i="5"/>
  <c r="GQ140" i="5"/>
  <c r="GP140" i="5"/>
  <c r="GO140" i="5"/>
  <c r="GN140" i="5"/>
  <c r="GM140" i="5"/>
  <c r="GL140" i="5"/>
  <c r="GK140" i="5"/>
  <c r="GJ140" i="5"/>
  <c r="GI140" i="5"/>
  <c r="GH140" i="5"/>
  <c r="GG140" i="5"/>
  <c r="GF140" i="5"/>
  <c r="GE140" i="5"/>
  <c r="GD140" i="5"/>
  <c r="GC140" i="5"/>
  <c r="GV139" i="5"/>
  <c r="GU139" i="5"/>
  <c r="GT139" i="5"/>
  <c r="GS139" i="5"/>
  <c r="GR139" i="5"/>
  <c r="GQ139" i="5"/>
  <c r="GP139" i="5"/>
  <c r="GO139" i="5"/>
  <c r="GN139" i="5"/>
  <c r="GM139" i="5"/>
  <c r="GL139" i="5"/>
  <c r="GK139" i="5"/>
  <c r="GJ139" i="5"/>
  <c r="GI139" i="5"/>
  <c r="GH139" i="5"/>
  <c r="GG139" i="5"/>
  <c r="GF139" i="5"/>
  <c r="GE139" i="5"/>
  <c r="GD139" i="5"/>
  <c r="GC139" i="5"/>
  <c r="GV138" i="5"/>
  <c r="GU138" i="5"/>
  <c r="GT138" i="5"/>
  <c r="GS138" i="5"/>
  <c r="GR138" i="5"/>
  <c r="GQ138" i="5"/>
  <c r="GP138" i="5"/>
  <c r="GO138" i="5"/>
  <c r="GN138" i="5"/>
  <c r="GM138" i="5"/>
  <c r="GL138" i="5"/>
  <c r="GK138" i="5"/>
  <c r="GJ138" i="5"/>
  <c r="GI138" i="5"/>
  <c r="GH138" i="5"/>
  <c r="GG138" i="5"/>
  <c r="GF138" i="5"/>
  <c r="GE138" i="5"/>
  <c r="GD138" i="5"/>
  <c r="GC138" i="5"/>
  <c r="GV137" i="5"/>
  <c r="GU137" i="5"/>
  <c r="GT137" i="5"/>
  <c r="GS137" i="5"/>
  <c r="GR137" i="5"/>
  <c r="GQ137" i="5"/>
  <c r="GP137" i="5"/>
  <c r="GO137" i="5"/>
  <c r="GN137" i="5"/>
  <c r="GM137" i="5"/>
  <c r="GL137" i="5"/>
  <c r="GK137" i="5"/>
  <c r="GJ137" i="5"/>
  <c r="GI137" i="5"/>
  <c r="GH137" i="5"/>
  <c r="GG137" i="5"/>
  <c r="GF137" i="5"/>
  <c r="GE137" i="5"/>
  <c r="GD137" i="5"/>
  <c r="GC137" i="5"/>
  <c r="GV136" i="5"/>
  <c r="GU136" i="5"/>
  <c r="GT136" i="5"/>
  <c r="GS136" i="5"/>
  <c r="GR136" i="5"/>
  <c r="GQ136" i="5"/>
  <c r="GP136" i="5"/>
  <c r="GO136" i="5"/>
  <c r="GN136" i="5"/>
  <c r="GM136" i="5"/>
  <c r="GL136" i="5"/>
  <c r="GK136" i="5"/>
  <c r="GJ136" i="5"/>
  <c r="GI136" i="5"/>
  <c r="GH136" i="5"/>
  <c r="GG136" i="5"/>
  <c r="GF136" i="5"/>
  <c r="GE136" i="5"/>
  <c r="GD136" i="5"/>
  <c r="GC136" i="5"/>
  <c r="GV135" i="5"/>
  <c r="GU135" i="5"/>
  <c r="GT135" i="5"/>
  <c r="GS135" i="5"/>
  <c r="GR135" i="5"/>
  <c r="GQ135" i="5"/>
  <c r="GP135" i="5"/>
  <c r="GO135" i="5"/>
  <c r="GN135" i="5"/>
  <c r="GM135" i="5"/>
  <c r="GL135" i="5"/>
  <c r="GK135" i="5"/>
  <c r="GJ135" i="5"/>
  <c r="GI135" i="5"/>
  <c r="GH135" i="5"/>
  <c r="GG135" i="5"/>
  <c r="GF135" i="5"/>
  <c r="GE135" i="5"/>
  <c r="GD135" i="5"/>
  <c r="GC135" i="5"/>
  <c r="GC134" i="5"/>
  <c r="FZ186" i="5"/>
  <c r="FY186" i="5"/>
  <c r="FX186" i="5"/>
  <c r="FW186" i="5"/>
  <c r="FV186" i="5"/>
  <c r="FU186" i="5"/>
  <c r="FT186" i="5"/>
  <c r="FS186" i="5"/>
  <c r="FR186" i="5"/>
  <c r="FQ186" i="5"/>
  <c r="FP186" i="5"/>
  <c r="FO186" i="5"/>
  <c r="FN186" i="5"/>
  <c r="FM186" i="5"/>
  <c r="FL186" i="5"/>
  <c r="FK186" i="5"/>
  <c r="FJ186" i="5"/>
  <c r="FI186" i="5"/>
  <c r="FH186" i="5"/>
  <c r="FG186" i="5"/>
  <c r="FZ185" i="5"/>
  <c r="FY185" i="5"/>
  <c r="FX185" i="5"/>
  <c r="FW185" i="5"/>
  <c r="FV185" i="5"/>
  <c r="FU185" i="5"/>
  <c r="FT185" i="5"/>
  <c r="FS185" i="5"/>
  <c r="FR185" i="5"/>
  <c r="FQ185" i="5"/>
  <c r="FP185" i="5"/>
  <c r="FO185" i="5"/>
  <c r="FN185" i="5"/>
  <c r="FM185" i="5"/>
  <c r="FL185" i="5"/>
  <c r="FK185" i="5"/>
  <c r="FJ185" i="5"/>
  <c r="FI185" i="5"/>
  <c r="FH185" i="5"/>
  <c r="FG185" i="5"/>
  <c r="FZ184" i="5"/>
  <c r="FY184" i="5"/>
  <c r="FX184" i="5"/>
  <c r="FW184" i="5"/>
  <c r="FV184" i="5"/>
  <c r="FU184" i="5"/>
  <c r="FT184" i="5"/>
  <c r="FS184" i="5"/>
  <c r="FR184" i="5"/>
  <c r="FQ184" i="5"/>
  <c r="FP184" i="5"/>
  <c r="FO184" i="5"/>
  <c r="FN184" i="5"/>
  <c r="FM184" i="5"/>
  <c r="FL184" i="5"/>
  <c r="FK184" i="5"/>
  <c r="FJ184" i="5"/>
  <c r="FI184" i="5"/>
  <c r="FH184" i="5"/>
  <c r="FG184" i="5"/>
  <c r="FZ183" i="5"/>
  <c r="FY183" i="5"/>
  <c r="FX183" i="5"/>
  <c r="FW183" i="5"/>
  <c r="FV183" i="5"/>
  <c r="FU183" i="5"/>
  <c r="FT183" i="5"/>
  <c r="FS183" i="5"/>
  <c r="FR183" i="5"/>
  <c r="FQ183" i="5"/>
  <c r="FP183" i="5"/>
  <c r="FO183" i="5"/>
  <c r="FN183" i="5"/>
  <c r="FM183" i="5"/>
  <c r="FL183" i="5"/>
  <c r="FK183" i="5"/>
  <c r="FJ183" i="5"/>
  <c r="FI183" i="5"/>
  <c r="FH183" i="5"/>
  <c r="FG183" i="5"/>
  <c r="FZ182" i="5"/>
  <c r="FY182" i="5"/>
  <c r="FX182" i="5"/>
  <c r="FW182" i="5"/>
  <c r="FV182" i="5"/>
  <c r="FU182" i="5"/>
  <c r="FT182" i="5"/>
  <c r="FS182" i="5"/>
  <c r="FR182" i="5"/>
  <c r="FQ182" i="5"/>
  <c r="FP182" i="5"/>
  <c r="FO182" i="5"/>
  <c r="FN182" i="5"/>
  <c r="FM182" i="5"/>
  <c r="FL182" i="5"/>
  <c r="FK182" i="5"/>
  <c r="FJ182" i="5"/>
  <c r="FI182" i="5"/>
  <c r="FH182" i="5"/>
  <c r="FG182" i="5"/>
  <c r="FZ181" i="5"/>
  <c r="FY181" i="5"/>
  <c r="FX181" i="5"/>
  <c r="FW181" i="5"/>
  <c r="FV181" i="5"/>
  <c r="FU181" i="5"/>
  <c r="FT181" i="5"/>
  <c r="FS181" i="5"/>
  <c r="FR181" i="5"/>
  <c r="FQ181" i="5"/>
  <c r="FP181" i="5"/>
  <c r="FO181" i="5"/>
  <c r="FN181" i="5"/>
  <c r="FM181" i="5"/>
  <c r="FL181" i="5"/>
  <c r="FK181" i="5"/>
  <c r="FJ181" i="5"/>
  <c r="FI181" i="5"/>
  <c r="FH181" i="5"/>
  <c r="FG181" i="5"/>
  <c r="FZ180" i="5"/>
  <c r="FY180" i="5"/>
  <c r="FX180" i="5"/>
  <c r="FW180" i="5"/>
  <c r="FV180" i="5"/>
  <c r="FU180" i="5"/>
  <c r="FT180" i="5"/>
  <c r="FS180" i="5"/>
  <c r="FR180" i="5"/>
  <c r="FQ180" i="5"/>
  <c r="FP180" i="5"/>
  <c r="FO180" i="5"/>
  <c r="FN180" i="5"/>
  <c r="FM180" i="5"/>
  <c r="FL180" i="5"/>
  <c r="FK180" i="5"/>
  <c r="FJ180" i="5"/>
  <c r="FI180" i="5"/>
  <c r="FH180" i="5"/>
  <c r="FG180" i="5"/>
  <c r="FZ179" i="5"/>
  <c r="FY179" i="5"/>
  <c r="FX179" i="5"/>
  <c r="FW179" i="5"/>
  <c r="FV179" i="5"/>
  <c r="FU179" i="5"/>
  <c r="FT179" i="5"/>
  <c r="FS179" i="5"/>
  <c r="FR179" i="5"/>
  <c r="FQ179" i="5"/>
  <c r="FP179" i="5"/>
  <c r="FO179" i="5"/>
  <c r="FN179" i="5"/>
  <c r="FM179" i="5"/>
  <c r="FL179" i="5"/>
  <c r="FK179" i="5"/>
  <c r="FJ179" i="5"/>
  <c r="FI179" i="5"/>
  <c r="FH179" i="5"/>
  <c r="FG179" i="5"/>
  <c r="FZ178" i="5"/>
  <c r="FY178" i="5"/>
  <c r="FX178" i="5"/>
  <c r="FW178" i="5"/>
  <c r="FV178" i="5"/>
  <c r="FU178" i="5"/>
  <c r="FT178" i="5"/>
  <c r="FS178" i="5"/>
  <c r="FR178" i="5"/>
  <c r="FQ178" i="5"/>
  <c r="FP178" i="5"/>
  <c r="FO178" i="5"/>
  <c r="FN178" i="5"/>
  <c r="FM178" i="5"/>
  <c r="FL178" i="5"/>
  <c r="FK178" i="5"/>
  <c r="FJ178" i="5"/>
  <c r="FI178" i="5"/>
  <c r="FH178" i="5"/>
  <c r="FG178" i="5"/>
  <c r="FZ177" i="5"/>
  <c r="FY177" i="5"/>
  <c r="FX177" i="5"/>
  <c r="FW177" i="5"/>
  <c r="FV177" i="5"/>
  <c r="FU177" i="5"/>
  <c r="FT177" i="5"/>
  <c r="FS177" i="5"/>
  <c r="FR177" i="5"/>
  <c r="FQ177" i="5"/>
  <c r="FP177" i="5"/>
  <c r="FO177" i="5"/>
  <c r="FN177" i="5"/>
  <c r="FM177" i="5"/>
  <c r="FL177" i="5"/>
  <c r="FK177" i="5"/>
  <c r="FJ177" i="5"/>
  <c r="FI177" i="5"/>
  <c r="FH177" i="5"/>
  <c r="FG177" i="5"/>
  <c r="FZ176" i="5"/>
  <c r="FY176" i="5"/>
  <c r="FX176" i="5"/>
  <c r="FW176" i="5"/>
  <c r="FV176" i="5"/>
  <c r="FU176" i="5"/>
  <c r="FT176" i="5"/>
  <c r="FS176" i="5"/>
  <c r="FR176" i="5"/>
  <c r="FQ176" i="5"/>
  <c r="FP176" i="5"/>
  <c r="FO176" i="5"/>
  <c r="FN176" i="5"/>
  <c r="FM176" i="5"/>
  <c r="FL176" i="5"/>
  <c r="FK176" i="5"/>
  <c r="FJ176" i="5"/>
  <c r="FI176" i="5"/>
  <c r="FH176" i="5"/>
  <c r="FG176" i="5"/>
  <c r="FZ175" i="5"/>
  <c r="FY175" i="5"/>
  <c r="FX175" i="5"/>
  <c r="FW175" i="5"/>
  <c r="FV175" i="5"/>
  <c r="FU175" i="5"/>
  <c r="FT175" i="5"/>
  <c r="FS175" i="5"/>
  <c r="FR175" i="5"/>
  <c r="FQ175" i="5"/>
  <c r="FP175" i="5"/>
  <c r="FO175" i="5"/>
  <c r="FN175" i="5"/>
  <c r="FM175" i="5"/>
  <c r="FL175" i="5"/>
  <c r="FK175" i="5"/>
  <c r="FJ175" i="5"/>
  <c r="FI175" i="5"/>
  <c r="FH175" i="5"/>
  <c r="FG175" i="5"/>
  <c r="FZ174" i="5"/>
  <c r="FY174" i="5"/>
  <c r="FX174" i="5"/>
  <c r="FW174" i="5"/>
  <c r="FV174" i="5"/>
  <c r="FU174" i="5"/>
  <c r="FT174" i="5"/>
  <c r="FS174" i="5"/>
  <c r="FR174" i="5"/>
  <c r="FQ174" i="5"/>
  <c r="FP174" i="5"/>
  <c r="FO174" i="5"/>
  <c r="FN174" i="5"/>
  <c r="FM174" i="5"/>
  <c r="FL174" i="5"/>
  <c r="FK174" i="5"/>
  <c r="FJ174" i="5"/>
  <c r="FI174" i="5"/>
  <c r="FH174" i="5"/>
  <c r="FG174" i="5"/>
  <c r="FZ173" i="5"/>
  <c r="FY173" i="5"/>
  <c r="FX173" i="5"/>
  <c r="FW173" i="5"/>
  <c r="FV173" i="5"/>
  <c r="FU173" i="5"/>
  <c r="FT173" i="5"/>
  <c r="FS173" i="5"/>
  <c r="FR173" i="5"/>
  <c r="FQ173" i="5"/>
  <c r="FP173" i="5"/>
  <c r="FO173" i="5"/>
  <c r="FN173" i="5"/>
  <c r="FM173" i="5"/>
  <c r="FL173" i="5"/>
  <c r="FK173" i="5"/>
  <c r="FJ173" i="5"/>
  <c r="FI173" i="5"/>
  <c r="FH173" i="5"/>
  <c r="FG173" i="5"/>
  <c r="FZ172" i="5"/>
  <c r="FY172" i="5"/>
  <c r="FX172" i="5"/>
  <c r="FW172" i="5"/>
  <c r="FV172" i="5"/>
  <c r="FU172" i="5"/>
  <c r="FT172" i="5"/>
  <c r="FS172" i="5"/>
  <c r="FR172" i="5"/>
  <c r="FQ172" i="5"/>
  <c r="FP172" i="5"/>
  <c r="FO172" i="5"/>
  <c r="FN172" i="5"/>
  <c r="FM172" i="5"/>
  <c r="FL172" i="5"/>
  <c r="FK172" i="5"/>
  <c r="FJ172" i="5"/>
  <c r="FI172" i="5"/>
  <c r="FH172" i="5"/>
  <c r="FG172" i="5"/>
  <c r="FZ171" i="5"/>
  <c r="FY171" i="5"/>
  <c r="FX171" i="5"/>
  <c r="FW171" i="5"/>
  <c r="FV171" i="5"/>
  <c r="FU171" i="5"/>
  <c r="FT171" i="5"/>
  <c r="FS171" i="5"/>
  <c r="FR171" i="5"/>
  <c r="FQ171" i="5"/>
  <c r="FP171" i="5"/>
  <c r="FO171" i="5"/>
  <c r="FN171" i="5"/>
  <c r="FM171" i="5"/>
  <c r="FL171" i="5"/>
  <c r="FK171" i="5"/>
  <c r="FJ171" i="5"/>
  <c r="FI171" i="5"/>
  <c r="FH171" i="5"/>
  <c r="FG171" i="5"/>
  <c r="FZ170" i="5"/>
  <c r="FY170" i="5"/>
  <c r="FX170" i="5"/>
  <c r="FW170" i="5"/>
  <c r="FV170" i="5"/>
  <c r="FU170" i="5"/>
  <c r="FT170" i="5"/>
  <c r="FS170" i="5"/>
  <c r="FR170" i="5"/>
  <c r="FQ170" i="5"/>
  <c r="FP170" i="5"/>
  <c r="FO170" i="5"/>
  <c r="FN170" i="5"/>
  <c r="FM170" i="5"/>
  <c r="FL170" i="5"/>
  <c r="FK170" i="5"/>
  <c r="FJ170" i="5"/>
  <c r="FI170" i="5"/>
  <c r="FH170" i="5"/>
  <c r="FG170" i="5"/>
  <c r="FZ169" i="5"/>
  <c r="FY169" i="5"/>
  <c r="FX169" i="5"/>
  <c r="FW169" i="5"/>
  <c r="FV169" i="5"/>
  <c r="FU169" i="5"/>
  <c r="FT169" i="5"/>
  <c r="FS169" i="5"/>
  <c r="FR169" i="5"/>
  <c r="FQ169" i="5"/>
  <c r="FP169" i="5"/>
  <c r="FO169" i="5"/>
  <c r="FN169" i="5"/>
  <c r="FM169" i="5"/>
  <c r="FL169" i="5"/>
  <c r="FK169" i="5"/>
  <c r="FJ169" i="5"/>
  <c r="FI169" i="5"/>
  <c r="FH169" i="5"/>
  <c r="FG169" i="5"/>
  <c r="FZ168" i="5"/>
  <c r="FY168" i="5"/>
  <c r="FX168" i="5"/>
  <c r="FW168" i="5"/>
  <c r="FV168" i="5"/>
  <c r="FU168" i="5"/>
  <c r="FT168" i="5"/>
  <c r="FS168" i="5"/>
  <c r="FR168" i="5"/>
  <c r="FQ168" i="5"/>
  <c r="FP168" i="5"/>
  <c r="FO168" i="5"/>
  <c r="FN168" i="5"/>
  <c r="FM168" i="5"/>
  <c r="FL168" i="5"/>
  <c r="FK168" i="5"/>
  <c r="FJ168" i="5"/>
  <c r="FI168" i="5"/>
  <c r="FH168" i="5"/>
  <c r="FG168" i="5"/>
  <c r="FZ167" i="5"/>
  <c r="FY167" i="5"/>
  <c r="FX167" i="5"/>
  <c r="FW167" i="5"/>
  <c r="FV167" i="5"/>
  <c r="FU167" i="5"/>
  <c r="FT167" i="5"/>
  <c r="FS167" i="5"/>
  <c r="FR167" i="5"/>
  <c r="FQ167" i="5"/>
  <c r="FP167" i="5"/>
  <c r="FO167" i="5"/>
  <c r="FN167" i="5"/>
  <c r="FM167" i="5"/>
  <c r="FL167" i="5"/>
  <c r="FK167" i="5"/>
  <c r="FJ167" i="5"/>
  <c r="FI167" i="5"/>
  <c r="FH167" i="5"/>
  <c r="FG167" i="5"/>
  <c r="FZ166" i="5"/>
  <c r="FY166" i="5"/>
  <c r="FX166" i="5"/>
  <c r="FW166" i="5"/>
  <c r="FV166" i="5"/>
  <c r="FU166" i="5"/>
  <c r="FT166" i="5"/>
  <c r="FS166" i="5"/>
  <c r="FR166" i="5"/>
  <c r="FQ166" i="5"/>
  <c r="FP166" i="5"/>
  <c r="FO166" i="5"/>
  <c r="FN166" i="5"/>
  <c r="FM166" i="5"/>
  <c r="FL166" i="5"/>
  <c r="FK166" i="5"/>
  <c r="FJ166" i="5"/>
  <c r="FI166" i="5"/>
  <c r="FH166" i="5"/>
  <c r="FG166" i="5"/>
  <c r="FZ165" i="5"/>
  <c r="FY165" i="5"/>
  <c r="FX165" i="5"/>
  <c r="FW165" i="5"/>
  <c r="FV165" i="5"/>
  <c r="FU165" i="5"/>
  <c r="FT165" i="5"/>
  <c r="FS165" i="5"/>
  <c r="FR165" i="5"/>
  <c r="FQ165" i="5"/>
  <c r="FP165" i="5"/>
  <c r="FO165" i="5"/>
  <c r="FN165" i="5"/>
  <c r="FM165" i="5"/>
  <c r="FL165" i="5"/>
  <c r="FK165" i="5"/>
  <c r="FJ165" i="5"/>
  <c r="FI165" i="5"/>
  <c r="FH165" i="5"/>
  <c r="FG165" i="5"/>
  <c r="FZ164" i="5"/>
  <c r="FY164" i="5"/>
  <c r="FX164" i="5"/>
  <c r="FW164" i="5"/>
  <c r="FV164" i="5"/>
  <c r="FU164" i="5"/>
  <c r="FT164" i="5"/>
  <c r="FS164" i="5"/>
  <c r="FR164" i="5"/>
  <c r="FQ164" i="5"/>
  <c r="FP164" i="5"/>
  <c r="FO164" i="5"/>
  <c r="FN164" i="5"/>
  <c r="FM164" i="5"/>
  <c r="FL164" i="5"/>
  <c r="FK164" i="5"/>
  <c r="FJ164" i="5"/>
  <c r="FI164" i="5"/>
  <c r="FH164" i="5"/>
  <c r="FG164" i="5"/>
  <c r="FZ163" i="5"/>
  <c r="FY163" i="5"/>
  <c r="FX163" i="5"/>
  <c r="FW163" i="5"/>
  <c r="FV163" i="5"/>
  <c r="FU163" i="5"/>
  <c r="FT163" i="5"/>
  <c r="FS163" i="5"/>
  <c r="FR163" i="5"/>
  <c r="FQ163" i="5"/>
  <c r="FP163" i="5"/>
  <c r="FO163" i="5"/>
  <c r="FN163" i="5"/>
  <c r="FM163" i="5"/>
  <c r="FL163" i="5"/>
  <c r="FK163" i="5"/>
  <c r="FJ163" i="5"/>
  <c r="FI163" i="5"/>
  <c r="FH163" i="5"/>
  <c r="FG163" i="5"/>
  <c r="FZ162" i="5"/>
  <c r="FY162" i="5"/>
  <c r="FX162" i="5"/>
  <c r="FW162" i="5"/>
  <c r="FV162" i="5"/>
  <c r="FU162" i="5"/>
  <c r="FT162" i="5"/>
  <c r="FS162" i="5"/>
  <c r="FR162" i="5"/>
  <c r="FQ162" i="5"/>
  <c r="FP162" i="5"/>
  <c r="FO162" i="5"/>
  <c r="FN162" i="5"/>
  <c r="FM162" i="5"/>
  <c r="FL162" i="5"/>
  <c r="FK162" i="5"/>
  <c r="FJ162" i="5"/>
  <c r="FI162" i="5"/>
  <c r="FH162" i="5"/>
  <c r="FG162" i="5"/>
  <c r="FZ161" i="5"/>
  <c r="FY161" i="5"/>
  <c r="FX161" i="5"/>
  <c r="FW161" i="5"/>
  <c r="FV161" i="5"/>
  <c r="FU161" i="5"/>
  <c r="FT161" i="5"/>
  <c r="FS161" i="5"/>
  <c r="FR161" i="5"/>
  <c r="FQ161" i="5"/>
  <c r="FP161" i="5"/>
  <c r="FO161" i="5"/>
  <c r="FN161" i="5"/>
  <c r="FM161" i="5"/>
  <c r="FL161" i="5"/>
  <c r="FK161" i="5"/>
  <c r="FJ161" i="5"/>
  <c r="FI161" i="5"/>
  <c r="FH161" i="5"/>
  <c r="FG161" i="5"/>
  <c r="FZ160" i="5"/>
  <c r="FY160" i="5"/>
  <c r="FX160" i="5"/>
  <c r="FW160" i="5"/>
  <c r="FV160" i="5"/>
  <c r="FU160" i="5"/>
  <c r="FT160" i="5"/>
  <c r="FS160" i="5"/>
  <c r="FR160" i="5"/>
  <c r="FQ160" i="5"/>
  <c r="FP160" i="5"/>
  <c r="FO160" i="5"/>
  <c r="FN160" i="5"/>
  <c r="FM160" i="5"/>
  <c r="FL160" i="5"/>
  <c r="FK160" i="5"/>
  <c r="FJ160" i="5"/>
  <c r="FI160" i="5"/>
  <c r="FH160" i="5"/>
  <c r="FG160" i="5"/>
  <c r="FZ159" i="5"/>
  <c r="FY159" i="5"/>
  <c r="FX159" i="5"/>
  <c r="FW159" i="5"/>
  <c r="FV159" i="5"/>
  <c r="FU159" i="5"/>
  <c r="FT159" i="5"/>
  <c r="FS159" i="5"/>
  <c r="FR159" i="5"/>
  <c r="FQ159" i="5"/>
  <c r="FP159" i="5"/>
  <c r="FO159" i="5"/>
  <c r="FN159" i="5"/>
  <c r="FM159" i="5"/>
  <c r="FL159" i="5"/>
  <c r="FK159" i="5"/>
  <c r="FJ159" i="5"/>
  <c r="FI159" i="5"/>
  <c r="FH159" i="5"/>
  <c r="FG159" i="5"/>
  <c r="FZ158" i="5"/>
  <c r="FY158" i="5"/>
  <c r="FX158" i="5"/>
  <c r="FW158" i="5"/>
  <c r="FV158" i="5"/>
  <c r="FU158" i="5"/>
  <c r="FT158" i="5"/>
  <c r="FS158" i="5"/>
  <c r="FR158" i="5"/>
  <c r="FQ158" i="5"/>
  <c r="FP158" i="5"/>
  <c r="FO158" i="5"/>
  <c r="FN158" i="5"/>
  <c r="FM158" i="5"/>
  <c r="FL158" i="5"/>
  <c r="FK158" i="5"/>
  <c r="FJ158" i="5"/>
  <c r="FI158" i="5"/>
  <c r="FH158" i="5"/>
  <c r="FG158" i="5"/>
  <c r="FZ157" i="5"/>
  <c r="FY157" i="5"/>
  <c r="FX157" i="5"/>
  <c r="FW157" i="5"/>
  <c r="FV157" i="5"/>
  <c r="FU157" i="5"/>
  <c r="FT157" i="5"/>
  <c r="FS157" i="5"/>
  <c r="FR157" i="5"/>
  <c r="FQ157" i="5"/>
  <c r="FP157" i="5"/>
  <c r="FO157" i="5"/>
  <c r="FN157" i="5"/>
  <c r="FM157" i="5"/>
  <c r="FL157" i="5"/>
  <c r="FK157" i="5"/>
  <c r="FJ157" i="5"/>
  <c r="FI157" i="5"/>
  <c r="FH157" i="5"/>
  <c r="FG157" i="5"/>
  <c r="FZ156" i="5"/>
  <c r="FY156" i="5"/>
  <c r="FX156" i="5"/>
  <c r="FW156" i="5"/>
  <c r="FV156" i="5"/>
  <c r="FU156" i="5"/>
  <c r="FT156" i="5"/>
  <c r="FS156" i="5"/>
  <c r="FR156" i="5"/>
  <c r="FQ156" i="5"/>
  <c r="FP156" i="5"/>
  <c r="FO156" i="5"/>
  <c r="FN156" i="5"/>
  <c r="FM156" i="5"/>
  <c r="FL156" i="5"/>
  <c r="FK156" i="5"/>
  <c r="FJ156" i="5"/>
  <c r="FI156" i="5"/>
  <c r="FH156" i="5"/>
  <c r="FG156" i="5"/>
  <c r="FZ155" i="5"/>
  <c r="FY155" i="5"/>
  <c r="FX155" i="5"/>
  <c r="FW155" i="5"/>
  <c r="FV155" i="5"/>
  <c r="FU155" i="5"/>
  <c r="FT155" i="5"/>
  <c r="FS155" i="5"/>
  <c r="FR155" i="5"/>
  <c r="FQ155" i="5"/>
  <c r="FP155" i="5"/>
  <c r="FO155" i="5"/>
  <c r="FN155" i="5"/>
  <c r="FM155" i="5"/>
  <c r="FL155" i="5"/>
  <c r="FK155" i="5"/>
  <c r="FJ155" i="5"/>
  <c r="FI155" i="5"/>
  <c r="FH155" i="5"/>
  <c r="FG155" i="5"/>
  <c r="FZ154" i="5"/>
  <c r="FY154" i="5"/>
  <c r="FX154" i="5"/>
  <c r="FW154" i="5"/>
  <c r="FV154" i="5"/>
  <c r="FU154" i="5"/>
  <c r="FT154" i="5"/>
  <c r="FS154" i="5"/>
  <c r="FR154" i="5"/>
  <c r="FQ154" i="5"/>
  <c r="FP154" i="5"/>
  <c r="FO154" i="5"/>
  <c r="FN154" i="5"/>
  <c r="FM154" i="5"/>
  <c r="FL154" i="5"/>
  <c r="FK154" i="5"/>
  <c r="FJ154" i="5"/>
  <c r="FI154" i="5"/>
  <c r="FH154" i="5"/>
  <c r="FG154" i="5"/>
  <c r="FZ153" i="5"/>
  <c r="FY153" i="5"/>
  <c r="FX153" i="5"/>
  <c r="FW153" i="5"/>
  <c r="FV153" i="5"/>
  <c r="FU153" i="5"/>
  <c r="FT153" i="5"/>
  <c r="FS153" i="5"/>
  <c r="FR153" i="5"/>
  <c r="FQ153" i="5"/>
  <c r="FP153" i="5"/>
  <c r="FO153" i="5"/>
  <c r="FN153" i="5"/>
  <c r="FM153" i="5"/>
  <c r="FL153" i="5"/>
  <c r="FK153" i="5"/>
  <c r="FJ153" i="5"/>
  <c r="FI153" i="5"/>
  <c r="FH153" i="5"/>
  <c r="FG153" i="5"/>
  <c r="FZ152" i="5"/>
  <c r="FY152" i="5"/>
  <c r="FX152" i="5"/>
  <c r="FW152" i="5"/>
  <c r="FV152" i="5"/>
  <c r="FU152" i="5"/>
  <c r="FT152" i="5"/>
  <c r="FS152" i="5"/>
  <c r="FR152" i="5"/>
  <c r="FQ152" i="5"/>
  <c r="FP152" i="5"/>
  <c r="FO152" i="5"/>
  <c r="FN152" i="5"/>
  <c r="FM152" i="5"/>
  <c r="FL152" i="5"/>
  <c r="FK152" i="5"/>
  <c r="FJ152" i="5"/>
  <c r="FI152" i="5"/>
  <c r="FH152" i="5"/>
  <c r="FG152" i="5"/>
  <c r="FZ151" i="5"/>
  <c r="FY151" i="5"/>
  <c r="FX151" i="5"/>
  <c r="FW151" i="5"/>
  <c r="FV151" i="5"/>
  <c r="FU151" i="5"/>
  <c r="FT151" i="5"/>
  <c r="FS151" i="5"/>
  <c r="FR151" i="5"/>
  <c r="FQ151" i="5"/>
  <c r="FP151" i="5"/>
  <c r="FO151" i="5"/>
  <c r="FN151" i="5"/>
  <c r="FM151" i="5"/>
  <c r="FL151" i="5"/>
  <c r="FK151" i="5"/>
  <c r="FJ151" i="5"/>
  <c r="FI151" i="5"/>
  <c r="FH151" i="5"/>
  <c r="FG151" i="5"/>
  <c r="FZ150" i="5"/>
  <c r="FY150" i="5"/>
  <c r="FX150" i="5"/>
  <c r="FW150" i="5"/>
  <c r="FV150" i="5"/>
  <c r="FU150" i="5"/>
  <c r="FT150" i="5"/>
  <c r="FS150" i="5"/>
  <c r="FR150" i="5"/>
  <c r="FQ150" i="5"/>
  <c r="FP150" i="5"/>
  <c r="FO150" i="5"/>
  <c r="FN150" i="5"/>
  <c r="FM150" i="5"/>
  <c r="FL150" i="5"/>
  <c r="FK150" i="5"/>
  <c r="FJ150" i="5"/>
  <c r="FI150" i="5"/>
  <c r="FH150" i="5"/>
  <c r="FG150" i="5"/>
  <c r="FZ149" i="5"/>
  <c r="FY149" i="5"/>
  <c r="FX149" i="5"/>
  <c r="FW149" i="5"/>
  <c r="FV149" i="5"/>
  <c r="FU149" i="5"/>
  <c r="FT149" i="5"/>
  <c r="FS149" i="5"/>
  <c r="FR149" i="5"/>
  <c r="FQ149" i="5"/>
  <c r="FP149" i="5"/>
  <c r="FO149" i="5"/>
  <c r="FN149" i="5"/>
  <c r="FM149" i="5"/>
  <c r="FL149" i="5"/>
  <c r="FK149" i="5"/>
  <c r="FJ149" i="5"/>
  <c r="FI149" i="5"/>
  <c r="FH149" i="5"/>
  <c r="FG149" i="5"/>
  <c r="FZ148" i="5"/>
  <c r="FY148" i="5"/>
  <c r="FX148" i="5"/>
  <c r="FW148" i="5"/>
  <c r="FV148" i="5"/>
  <c r="FU148" i="5"/>
  <c r="FT148" i="5"/>
  <c r="FS148" i="5"/>
  <c r="FR148" i="5"/>
  <c r="FQ148" i="5"/>
  <c r="FP148" i="5"/>
  <c r="FO148" i="5"/>
  <c r="FN148" i="5"/>
  <c r="FM148" i="5"/>
  <c r="FL148" i="5"/>
  <c r="FK148" i="5"/>
  <c r="FJ148" i="5"/>
  <c r="FI148" i="5"/>
  <c r="FH148" i="5"/>
  <c r="FG148" i="5"/>
  <c r="FZ147" i="5"/>
  <c r="FY147" i="5"/>
  <c r="FX147" i="5"/>
  <c r="FW147" i="5"/>
  <c r="FV147" i="5"/>
  <c r="FU147" i="5"/>
  <c r="FT147" i="5"/>
  <c r="FS147" i="5"/>
  <c r="FR147" i="5"/>
  <c r="FQ147" i="5"/>
  <c r="FP147" i="5"/>
  <c r="FO147" i="5"/>
  <c r="FN147" i="5"/>
  <c r="FM147" i="5"/>
  <c r="FL147" i="5"/>
  <c r="FK147" i="5"/>
  <c r="FJ147" i="5"/>
  <c r="FI147" i="5"/>
  <c r="FH147" i="5"/>
  <c r="FG147" i="5"/>
  <c r="FZ146" i="5"/>
  <c r="FY146" i="5"/>
  <c r="FX146" i="5"/>
  <c r="FW146" i="5"/>
  <c r="FV146" i="5"/>
  <c r="FU146" i="5"/>
  <c r="FT146" i="5"/>
  <c r="FS146" i="5"/>
  <c r="FR146" i="5"/>
  <c r="FQ146" i="5"/>
  <c r="FP146" i="5"/>
  <c r="FO146" i="5"/>
  <c r="FN146" i="5"/>
  <c r="FM146" i="5"/>
  <c r="FL146" i="5"/>
  <c r="FK146" i="5"/>
  <c r="FJ146" i="5"/>
  <c r="FI146" i="5"/>
  <c r="FH146" i="5"/>
  <c r="FG146" i="5"/>
  <c r="FZ145" i="5"/>
  <c r="FY145" i="5"/>
  <c r="FX145" i="5"/>
  <c r="FW145" i="5"/>
  <c r="FV145" i="5"/>
  <c r="FU145" i="5"/>
  <c r="FT145" i="5"/>
  <c r="FS145" i="5"/>
  <c r="FR145" i="5"/>
  <c r="FQ145" i="5"/>
  <c r="FP145" i="5"/>
  <c r="FO145" i="5"/>
  <c r="FN145" i="5"/>
  <c r="FM145" i="5"/>
  <c r="FL145" i="5"/>
  <c r="FK145" i="5"/>
  <c r="FJ145" i="5"/>
  <c r="FI145" i="5"/>
  <c r="FH145" i="5"/>
  <c r="FG145" i="5"/>
  <c r="FZ144" i="5"/>
  <c r="FY144" i="5"/>
  <c r="FX144" i="5"/>
  <c r="FW144" i="5"/>
  <c r="FV144" i="5"/>
  <c r="FU144" i="5"/>
  <c r="FT144" i="5"/>
  <c r="FS144" i="5"/>
  <c r="FR144" i="5"/>
  <c r="FQ144" i="5"/>
  <c r="FP144" i="5"/>
  <c r="FO144" i="5"/>
  <c r="FN144" i="5"/>
  <c r="FM144" i="5"/>
  <c r="FL144" i="5"/>
  <c r="FK144" i="5"/>
  <c r="FJ144" i="5"/>
  <c r="FI144" i="5"/>
  <c r="FH144" i="5"/>
  <c r="FG144" i="5"/>
  <c r="FZ143" i="5"/>
  <c r="FY143" i="5"/>
  <c r="FX143" i="5"/>
  <c r="FW143" i="5"/>
  <c r="FV143" i="5"/>
  <c r="FU143" i="5"/>
  <c r="FT143" i="5"/>
  <c r="FS143" i="5"/>
  <c r="FR143" i="5"/>
  <c r="FQ143" i="5"/>
  <c r="FP143" i="5"/>
  <c r="FO143" i="5"/>
  <c r="FN143" i="5"/>
  <c r="FM143" i="5"/>
  <c r="FL143" i="5"/>
  <c r="FK143" i="5"/>
  <c r="FJ143" i="5"/>
  <c r="FI143" i="5"/>
  <c r="FH143" i="5"/>
  <c r="FG143" i="5"/>
  <c r="FZ142" i="5"/>
  <c r="FY142" i="5"/>
  <c r="FX142" i="5"/>
  <c r="FW142" i="5"/>
  <c r="FV142" i="5"/>
  <c r="FU142" i="5"/>
  <c r="FT142" i="5"/>
  <c r="FS142" i="5"/>
  <c r="FR142" i="5"/>
  <c r="FQ142" i="5"/>
  <c r="FP142" i="5"/>
  <c r="FO142" i="5"/>
  <c r="FN142" i="5"/>
  <c r="FM142" i="5"/>
  <c r="FL142" i="5"/>
  <c r="FK142" i="5"/>
  <c r="FJ142" i="5"/>
  <c r="FI142" i="5"/>
  <c r="FH142" i="5"/>
  <c r="FG142" i="5"/>
  <c r="FZ141" i="5"/>
  <c r="FY141" i="5"/>
  <c r="FX141" i="5"/>
  <c r="FW141" i="5"/>
  <c r="FV141" i="5"/>
  <c r="FU141" i="5"/>
  <c r="FT141" i="5"/>
  <c r="FS141" i="5"/>
  <c r="FR141" i="5"/>
  <c r="FQ141" i="5"/>
  <c r="FP141" i="5"/>
  <c r="FO141" i="5"/>
  <c r="FN141" i="5"/>
  <c r="FM141" i="5"/>
  <c r="FL141" i="5"/>
  <c r="FK141" i="5"/>
  <c r="FJ141" i="5"/>
  <c r="FI141" i="5"/>
  <c r="FH141" i="5"/>
  <c r="FG141" i="5"/>
  <c r="FZ140" i="5"/>
  <c r="FY140" i="5"/>
  <c r="FX140" i="5"/>
  <c r="FW140" i="5"/>
  <c r="FV140" i="5"/>
  <c r="FU140" i="5"/>
  <c r="FT140" i="5"/>
  <c r="FS140" i="5"/>
  <c r="FR140" i="5"/>
  <c r="FQ140" i="5"/>
  <c r="FP140" i="5"/>
  <c r="FO140" i="5"/>
  <c r="FN140" i="5"/>
  <c r="FM140" i="5"/>
  <c r="FL140" i="5"/>
  <c r="FK140" i="5"/>
  <c r="FJ140" i="5"/>
  <c r="FI140" i="5"/>
  <c r="FH140" i="5"/>
  <c r="FG140" i="5"/>
  <c r="FZ139" i="5"/>
  <c r="FY139" i="5"/>
  <c r="FX139" i="5"/>
  <c r="FW139" i="5"/>
  <c r="FV139" i="5"/>
  <c r="FU139" i="5"/>
  <c r="FT139" i="5"/>
  <c r="FS139" i="5"/>
  <c r="FR139" i="5"/>
  <c r="FQ139" i="5"/>
  <c r="FP139" i="5"/>
  <c r="FO139" i="5"/>
  <c r="FN139" i="5"/>
  <c r="FM139" i="5"/>
  <c r="FL139" i="5"/>
  <c r="FK139" i="5"/>
  <c r="FJ139" i="5"/>
  <c r="FI139" i="5"/>
  <c r="FH139" i="5"/>
  <c r="FG139" i="5"/>
  <c r="FZ138" i="5"/>
  <c r="FY138" i="5"/>
  <c r="FX138" i="5"/>
  <c r="FW138" i="5"/>
  <c r="FV138" i="5"/>
  <c r="FU138" i="5"/>
  <c r="FT138" i="5"/>
  <c r="FS138" i="5"/>
  <c r="FR138" i="5"/>
  <c r="FQ138" i="5"/>
  <c r="FP138" i="5"/>
  <c r="FO138" i="5"/>
  <c r="FN138" i="5"/>
  <c r="FM138" i="5"/>
  <c r="FL138" i="5"/>
  <c r="FK138" i="5"/>
  <c r="FJ138" i="5"/>
  <c r="FI138" i="5"/>
  <c r="FH138" i="5"/>
  <c r="FG138" i="5"/>
  <c r="FZ137" i="5"/>
  <c r="FY137" i="5"/>
  <c r="FX137" i="5"/>
  <c r="FW137" i="5"/>
  <c r="FV137" i="5"/>
  <c r="FU137" i="5"/>
  <c r="FT137" i="5"/>
  <c r="FS137" i="5"/>
  <c r="FR137" i="5"/>
  <c r="FQ137" i="5"/>
  <c r="FP137" i="5"/>
  <c r="FO137" i="5"/>
  <c r="FN137" i="5"/>
  <c r="FM137" i="5"/>
  <c r="FL137" i="5"/>
  <c r="FK137" i="5"/>
  <c r="FJ137" i="5"/>
  <c r="FI137" i="5"/>
  <c r="FH137" i="5"/>
  <c r="FG137" i="5"/>
  <c r="FZ136" i="5"/>
  <c r="FY136" i="5"/>
  <c r="FX136" i="5"/>
  <c r="FW136" i="5"/>
  <c r="FV136" i="5"/>
  <c r="FU136" i="5"/>
  <c r="FT136" i="5"/>
  <c r="FS136" i="5"/>
  <c r="FR136" i="5"/>
  <c r="FQ136" i="5"/>
  <c r="FP136" i="5"/>
  <c r="FO136" i="5"/>
  <c r="FN136" i="5"/>
  <c r="FM136" i="5"/>
  <c r="FL136" i="5"/>
  <c r="FK136" i="5"/>
  <c r="FJ136" i="5"/>
  <c r="FI136" i="5"/>
  <c r="FH136" i="5"/>
  <c r="FG136" i="5"/>
  <c r="FZ135" i="5"/>
  <c r="FY135" i="5"/>
  <c r="FX135" i="5"/>
  <c r="FW135" i="5"/>
  <c r="FV135" i="5"/>
  <c r="FU135" i="5"/>
  <c r="FT135" i="5"/>
  <c r="FS135" i="5"/>
  <c r="FR135" i="5"/>
  <c r="FQ135" i="5"/>
  <c r="FP135" i="5"/>
  <c r="FO135" i="5"/>
  <c r="FN135" i="5"/>
  <c r="FM135" i="5"/>
  <c r="FL135" i="5"/>
  <c r="FK135" i="5"/>
  <c r="FJ135" i="5"/>
  <c r="FI135" i="5"/>
  <c r="FH135" i="5"/>
  <c r="FG135" i="5"/>
  <c r="FG134" i="5"/>
  <c r="BD63" i="21"/>
  <c r="BC63" i="21"/>
  <c r="BB63" i="21"/>
  <c r="BA63" i="21"/>
  <c r="AZ63" i="21"/>
  <c r="AY63" i="21"/>
  <c r="AX63" i="21"/>
  <c r="AT63" i="21"/>
  <c r="AS63" i="21"/>
  <c r="AQ63" i="21"/>
  <c r="AP63" i="21"/>
  <c r="AO63" i="21"/>
  <c r="AN63" i="21"/>
  <c r="AM63" i="21"/>
  <c r="AL63" i="21"/>
  <c r="AK63" i="21"/>
  <c r="AI63" i="21"/>
  <c r="AH63" i="21"/>
  <c r="AG63" i="21"/>
  <c r="AF63" i="21"/>
  <c r="AE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D63" i="21"/>
  <c r="C63" i="21"/>
  <c r="BD62" i="21"/>
  <c r="BB62" i="21"/>
  <c r="BA62" i="21"/>
  <c r="AZ62" i="21"/>
  <c r="AY62" i="21"/>
  <c r="AX62" i="21"/>
  <c r="AT62" i="21"/>
  <c r="AS62" i="21"/>
  <c r="AQ62" i="21"/>
  <c r="AP62" i="21"/>
  <c r="AO62" i="21"/>
  <c r="AN62" i="21"/>
  <c r="AM62" i="21"/>
  <c r="AL62" i="21"/>
  <c r="AK62" i="21"/>
  <c r="AI62" i="21"/>
  <c r="AH62" i="21"/>
  <c r="AG62" i="21"/>
  <c r="AF62" i="21"/>
  <c r="AE62" i="21"/>
  <c r="AC62" i="21"/>
  <c r="AB62" i="21"/>
  <c r="AA62" i="21"/>
  <c r="Z62" i="21"/>
  <c r="Y62" i="21"/>
  <c r="X62" i="21"/>
  <c r="W62" i="21"/>
  <c r="V62" i="21"/>
  <c r="U62" i="21"/>
  <c r="T62" i="21"/>
  <c r="S62" i="21"/>
  <c r="R62" i="21"/>
  <c r="Q62" i="21"/>
  <c r="P62" i="21"/>
  <c r="O62" i="21"/>
  <c r="N62" i="21"/>
  <c r="M62" i="21"/>
  <c r="L62" i="21"/>
  <c r="K62" i="21"/>
  <c r="J62" i="21"/>
  <c r="I62" i="21"/>
  <c r="H62" i="21"/>
  <c r="G62" i="21"/>
  <c r="F62" i="21"/>
  <c r="E62" i="21"/>
  <c r="D62" i="21"/>
  <c r="C62" i="21"/>
  <c r="BD61" i="21"/>
  <c r="BB61" i="21"/>
  <c r="BA61" i="21"/>
  <c r="AZ61" i="21"/>
  <c r="AY61" i="21"/>
  <c r="AX61" i="21"/>
  <c r="AT61" i="21"/>
  <c r="AS61" i="21"/>
  <c r="AQ61" i="21"/>
  <c r="AP61" i="21"/>
  <c r="AO61" i="21"/>
  <c r="AN61" i="21"/>
  <c r="AM61" i="21"/>
  <c r="AL61" i="21"/>
  <c r="AK61" i="21"/>
  <c r="AI61" i="21"/>
  <c r="AH61" i="21"/>
  <c r="AG61" i="21"/>
  <c r="AF61" i="21"/>
  <c r="AE61" i="21"/>
  <c r="AC61" i="21"/>
  <c r="AB61" i="21"/>
  <c r="AA61" i="21"/>
  <c r="Z61" i="21"/>
  <c r="Y61" i="21"/>
  <c r="X61" i="21"/>
  <c r="W61" i="21"/>
  <c r="V61" i="21"/>
  <c r="U61" i="21"/>
  <c r="T61" i="21"/>
  <c r="S61" i="21"/>
  <c r="R61" i="21"/>
  <c r="Q61" i="21"/>
  <c r="P61" i="21"/>
  <c r="O61" i="21"/>
  <c r="N61" i="21"/>
  <c r="M61" i="21"/>
  <c r="L61" i="21"/>
  <c r="K61" i="21"/>
  <c r="J61" i="21"/>
  <c r="I61" i="21"/>
  <c r="H61" i="21"/>
  <c r="G61" i="21"/>
  <c r="F61" i="21"/>
  <c r="E61" i="21"/>
  <c r="D61" i="21"/>
  <c r="C61" i="21"/>
  <c r="BD60" i="21"/>
  <c r="BB60" i="21"/>
  <c r="BA60" i="21"/>
  <c r="AZ60" i="21"/>
  <c r="AY60" i="21"/>
  <c r="AX60" i="21"/>
  <c r="AT60" i="21"/>
  <c r="AS60" i="21"/>
  <c r="AQ60" i="21"/>
  <c r="AP60" i="21"/>
  <c r="AO60" i="21"/>
  <c r="AN60" i="21"/>
  <c r="AM60" i="21"/>
  <c r="AL60" i="21"/>
  <c r="AK60" i="21"/>
  <c r="AI60" i="21"/>
  <c r="AH60" i="21"/>
  <c r="AG60" i="21"/>
  <c r="AF60" i="21"/>
  <c r="AE60" i="21"/>
  <c r="AC60" i="21"/>
  <c r="AB60" i="21"/>
  <c r="AA60" i="21"/>
  <c r="Z60" i="21"/>
  <c r="Y60" i="21"/>
  <c r="X60" i="21"/>
  <c r="W60" i="21"/>
  <c r="V60" i="21"/>
  <c r="U60" i="21"/>
  <c r="T60" i="21"/>
  <c r="S60" i="21"/>
  <c r="R60" i="21"/>
  <c r="Q60" i="21"/>
  <c r="P60" i="21"/>
  <c r="O60" i="21"/>
  <c r="N60" i="21"/>
  <c r="M60" i="21"/>
  <c r="L60" i="21"/>
  <c r="K60" i="21"/>
  <c r="J60" i="21"/>
  <c r="I60" i="21"/>
  <c r="H60" i="21"/>
  <c r="G60" i="21"/>
  <c r="F60" i="21"/>
  <c r="E60" i="21"/>
  <c r="D60" i="21"/>
  <c r="C60" i="21"/>
  <c r="BD59" i="21"/>
  <c r="BB59" i="21"/>
  <c r="BA59" i="21"/>
  <c r="AZ59" i="21"/>
  <c r="AY59" i="21"/>
  <c r="AX59" i="21"/>
  <c r="AT59" i="21"/>
  <c r="AS59" i="21"/>
  <c r="AQ59" i="21"/>
  <c r="AP59" i="21"/>
  <c r="AO59" i="21"/>
  <c r="AN59" i="21"/>
  <c r="AM59" i="21"/>
  <c r="AL59" i="21"/>
  <c r="AK59" i="21"/>
  <c r="AI59" i="21"/>
  <c r="AH59" i="21"/>
  <c r="AG59" i="21"/>
  <c r="AF59" i="21"/>
  <c r="AE59" i="21"/>
  <c r="AC59" i="21"/>
  <c r="AB59" i="21"/>
  <c r="AA59" i="21"/>
  <c r="Z59" i="21"/>
  <c r="Y59" i="21"/>
  <c r="X59" i="21"/>
  <c r="W59" i="21"/>
  <c r="V59" i="21"/>
  <c r="U59" i="21"/>
  <c r="T59" i="21"/>
  <c r="S59" i="21"/>
  <c r="R59" i="21"/>
  <c r="Q59" i="21"/>
  <c r="P59" i="21"/>
  <c r="O59" i="21"/>
  <c r="N59" i="21"/>
  <c r="M59" i="21"/>
  <c r="L59" i="21"/>
  <c r="K59" i="21"/>
  <c r="J59" i="21"/>
  <c r="I59" i="21"/>
  <c r="H59" i="21"/>
  <c r="G59" i="21"/>
  <c r="F59" i="21"/>
  <c r="E59" i="21"/>
  <c r="D59" i="21"/>
  <c r="C59" i="21"/>
  <c r="BD58" i="21"/>
  <c r="BB58" i="21"/>
  <c r="BA58" i="21"/>
  <c r="AZ58" i="21"/>
  <c r="AY58" i="21"/>
  <c r="AX58" i="21"/>
  <c r="AT58" i="21"/>
  <c r="AS58" i="21"/>
  <c r="AQ58" i="21"/>
  <c r="AP58" i="21"/>
  <c r="AO58" i="21"/>
  <c r="AN58" i="21"/>
  <c r="AM58" i="21"/>
  <c r="AL58" i="21"/>
  <c r="AK58" i="21"/>
  <c r="AI58" i="21"/>
  <c r="AH58" i="21"/>
  <c r="AG58" i="21"/>
  <c r="AF58" i="21"/>
  <c r="AE58" i="21"/>
  <c r="AC58" i="21"/>
  <c r="AB58" i="21"/>
  <c r="AA58" i="21"/>
  <c r="Z58" i="21"/>
  <c r="Y58" i="21"/>
  <c r="X58" i="21"/>
  <c r="W58" i="21"/>
  <c r="V58" i="21"/>
  <c r="U58" i="21"/>
  <c r="T58" i="21"/>
  <c r="S58" i="21"/>
  <c r="R58" i="21"/>
  <c r="Q58" i="21"/>
  <c r="P58" i="21"/>
  <c r="O58" i="21"/>
  <c r="N58" i="21"/>
  <c r="M58" i="21"/>
  <c r="L58" i="21"/>
  <c r="K58" i="21"/>
  <c r="J58" i="21"/>
  <c r="I58" i="21"/>
  <c r="H58" i="21"/>
  <c r="G58" i="21"/>
  <c r="F58" i="21"/>
  <c r="E58" i="21"/>
  <c r="D58" i="21"/>
  <c r="C58" i="21"/>
  <c r="BD57" i="21"/>
  <c r="BB57" i="21"/>
  <c r="BA57" i="21"/>
  <c r="AZ57" i="21"/>
  <c r="AY57" i="21"/>
  <c r="AX57" i="21"/>
  <c r="AT57" i="21"/>
  <c r="AS57" i="21"/>
  <c r="AQ57" i="21"/>
  <c r="AP57" i="21"/>
  <c r="AO57" i="21"/>
  <c r="AN57" i="21"/>
  <c r="AM57" i="21"/>
  <c r="AL57" i="21"/>
  <c r="AK57" i="21"/>
  <c r="AI57" i="21"/>
  <c r="AH57" i="21"/>
  <c r="AG57" i="21"/>
  <c r="AF57" i="21"/>
  <c r="AE57" i="21"/>
  <c r="AC57" i="21"/>
  <c r="AB57" i="21"/>
  <c r="AA57" i="21"/>
  <c r="Z57" i="21"/>
  <c r="Y57" i="21"/>
  <c r="X57" i="21"/>
  <c r="W57" i="21"/>
  <c r="V57" i="21"/>
  <c r="U57" i="21"/>
  <c r="T57" i="21"/>
  <c r="S57" i="21"/>
  <c r="R57" i="21"/>
  <c r="Q57" i="21"/>
  <c r="P57" i="21"/>
  <c r="O57" i="21"/>
  <c r="N57" i="21"/>
  <c r="M57" i="21"/>
  <c r="L57" i="21"/>
  <c r="K57" i="21"/>
  <c r="J57" i="21"/>
  <c r="I57" i="21"/>
  <c r="H57" i="21"/>
  <c r="G57" i="21"/>
  <c r="F57" i="21"/>
  <c r="E57" i="21"/>
  <c r="D57" i="21"/>
  <c r="C57" i="21"/>
  <c r="BD56" i="21"/>
  <c r="BB56" i="21"/>
  <c r="BA56" i="21"/>
  <c r="AZ56" i="21"/>
  <c r="AY56" i="21"/>
  <c r="AX56" i="21"/>
  <c r="AT56" i="21"/>
  <c r="AS56" i="21"/>
  <c r="AQ56" i="21"/>
  <c r="AP56" i="21"/>
  <c r="AO56" i="21"/>
  <c r="AN56" i="21"/>
  <c r="AM56" i="21"/>
  <c r="AL56" i="21"/>
  <c r="AK56" i="21"/>
  <c r="AI56" i="21"/>
  <c r="AH56" i="21"/>
  <c r="AG56" i="21"/>
  <c r="AF56" i="21"/>
  <c r="AE56" i="21"/>
  <c r="AC56" i="21"/>
  <c r="AB56" i="21"/>
  <c r="AA56" i="21"/>
  <c r="Z56" i="21"/>
  <c r="Y56" i="21"/>
  <c r="X56" i="21"/>
  <c r="W56" i="21"/>
  <c r="V56" i="21"/>
  <c r="U56" i="21"/>
  <c r="T56" i="21"/>
  <c r="S56" i="21"/>
  <c r="R56" i="21"/>
  <c r="Q56" i="21"/>
  <c r="P56" i="21"/>
  <c r="O56" i="21"/>
  <c r="N56" i="21"/>
  <c r="M56" i="21"/>
  <c r="L56" i="21"/>
  <c r="K56" i="21"/>
  <c r="J56" i="21"/>
  <c r="I56" i="21"/>
  <c r="H56" i="21"/>
  <c r="G56" i="21"/>
  <c r="F56" i="21"/>
  <c r="E56" i="21"/>
  <c r="D56" i="21"/>
  <c r="C56" i="21"/>
  <c r="BD55" i="21"/>
  <c r="BB55" i="21"/>
  <c r="BA55" i="21"/>
  <c r="AZ55" i="21"/>
  <c r="AY55" i="21"/>
  <c r="AX55" i="21"/>
  <c r="AT55" i="21"/>
  <c r="AS55" i="21"/>
  <c r="AQ55" i="21"/>
  <c r="AP55" i="21"/>
  <c r="AO55" i="21"/>
  <c r="AN55" i="21"/>
  <c r="AM55" i="21"/>
  <c r="AL55" i="21"/>
  <c r="AK55" i="21"/>
  <c r="AI55" i="21"/>
  <c r="AH55" i="21"/>
  <c r="AG55" i="21"/>
  <c r="AF55" i="21"/>
  <c r="AE55" i="21"/>
  <c r="AC55" i="21"/>
  <c r="AB55" i="21"/>
  <c r="AA55" i="21"/>
  <c r="Z55" i="21"/>
  <c r="Y55" i="21"/>
  <c r="X55" i="21"/>
  <c r="W55" i="21"/>
  <c r="V55" i="21"/>
  <c r="U55" i="21"/>
  <c r="T55" i="21"/>
  <c r="S55" i="21"/>
  <c r="R55" i="21"/>
  <c r="Q55" i="21"/>
  <c r="P55" i="21"/>
  <c r="O55" i="21"/>
  <c r="N55" i="21"/>
  <c r="M55" i="21"/>
  <c r="L55" i="21"/>
  <c r="K55" i="21"/>
  <c r="J55" i="21"/>
  <c r="I55" i="21"/>
  <c r="H55" i="21"/>
  <c r="G55" i="21"/>
  <c r="F55" i="21"/>
  <c r="E55" i="21"/>
  <c r="D55" i="21"/>
  <c r="C55" i="21"/>
  <c r="BD54" i="21"/>
  <c r="BB54" i="21"/>
  <c r="BA54" i="21"/>
  <c r="AZ54" i="21"/>
  <c r="AY54" i="21"/>
  <c r="AX54" i="21"/>
  <c r="AT54" i="21"/>
  <c r="AS54" i="21"/>
  <c r="AQ54" i="21"/>
  <c r="AP54" i="21"/>
  <c r="AO54" i="21"/>
  <c r="AN54" i="21"/>
  <c r="AM54" i="21"/>
  <c r="AL54" i="21"/>
  <c r="AK54" i="21"/>
  <c r="AI54" i="21"/>
  <c r="AH54" i="21"/>
  <c r="AG54" i="21"/>
  <c r="AF54" i="21"/>
  <c r="AE54" i="21"/>
  <c r="AC54" i="21"/>
  <c r="AB54" i="21"/>
  <c r="AA54" i="21"/>
  <c r="Z54" i="21"/>
  <c r="Y54" i="21"/>
  <c r="X54" i="21"/>
  <c r="W54" i="21"/>
  <c r="V54" i="21"/>
  <c r="U54" i="21"/>
  <c r="T54" i="21"/>
  <c r="S54" i="21"/>
  <c r="R54" i="21"/>
  <c r="Q54" i="21"/>
  <c r="P54" i="21"/>
  <c r="O54" i="21"/>
  <c r="N54" i="21"/>
  <c r="M54" i="21"/>
  <c r="L54" i="21"/>
  <c r="K54" i="21"/>
  <c r="J54" i="21"/>
  <c r="I54" i="21"/>
  <c r="H54" i="21"/>
  <c r="G54" i="21"/>
  <c r="F54" i="21"/>
  <c r="E54" i="21"/>
  <c r="D54" i="21"/>
  <c r="C54" i="21"/>
  <c r="BD53" i="21"/>
  <c r="BB53" i="21"/>
  <c r="BA53" i="21"/>
  <c r="AZ53" i="21"/>
  <c r="AY53" i="21"/>
  <c r="AX53" i="21"/>
  <c r="AT53" i="21"/>
  <c r="AS53" i="21"/>
  <c r="AQ53" i="21"/>
  <c r="AP53" i="21"/>
  <c r="AO53" i="21"/>
  <c r="AN53" i="21"/>
  <c r="AM53" i="21"/>
  <c r="AL53" i="21"/>
  <c r="AK53" i="21"/>
  <c r="AI53" i="21"/>
  <c r="AH53" i="21"/>
  <c r="AG53" i="21"/>
  <c r="AF53" i="21"/>
  <c r="AE53" i="21"/>
  <c r="AC53" i="21"/>
  <c r="AB53" i="21"/>
  <c r="AA53" i="21"/>
  <c r="Z53" i="21"/>
  <c r="Y53" i="21"/>
  <c r="X53" i="21"/>
  <c r="W53" i="21"/>
  <c r="V53" i="21"/>
  <c r="U53" i="21"/>
  <c r="T53" i="21"/>
  <c r="S53" i="21"/>
  <c r="R53" i="21"/>
  <c r="Q53" i="21"/>
  <c r="P53" i="21"/>
  <c r="O53" i="21"/>
  <c r="N53" i="21"/>
  <c r="M53" i="21"/>
  <c r="L53" i="21"/>
  <c r="K53" i="21"/>
  <c r="J53" i="21"/>
  <c r="I53" i="21"/>
  <c r="H53" i="21"/>
  <c r="G53" i="21"/>
  <c r="F53" i="21"/>
  <c r="E53" i="21"/>
  <c r="D53" i="21"/>
  <c r="C53" i="21"/>
  <c r="BD52" i="21"/>
  <c r="BB52" i="21"/>
  <c r="BA52" i="21"/>
  <c r="AZ52" i="21"/>
  <c r="AY52" i="21"/>
  <c r="AX52" i="21"/>
  <c r="AT52" i="21"/>
  <c r="AS52" i="21"/>
  <c r="AQ52" i="21"/>
  <c r="AP52" i="21"/>
  <c r="AO52" i="21"/>
  <c r="AN52" i="21"/>
  <c r="AM52" i="21"/>
  <c r="AL52" i="21"/>
  <c r="AK52" i="21"/>
  <c r="AI52" i="21"/>
  <c r="AH52" i="21"/>
  <c r="AG52" i="21"/>
  <c r="AF52" i="21"/>
  <c r="AE52" i="21"/>
  <c r="AC52" i="21"/>
  <c r="AB52" i="21"/>
  <c r="AA52" i="21"/>
  <c r="Z52" i="21"/>
  <c r="Y52" i="21"/>
  <c r="X52" i="21"/>
  <c r="W52" i="21"/>
  <c r="V52" i="21"/>
  <c r="U52" i="21"/>
  <c r="T52" i="21"/>
  <c r="S52" i="21"/>
  <c r="R52" i="21"/>
  <c r="Q52" i="21"/>
  <c r="P52" i="21"/>
  <c r="O52" i="21"/>
  <c r="N52" i="21"/>
  <c r="M52" i="21"/>
  <c r="L52" i="21"/>
  <c r="K52" i="21"/>
  <c r="J52" i="21"/>
  <c r="I52" i="21"/>
  <c r="H52" i="21"/>
  <c r="G52" i="21"/>
  <c r="F52" i="21"/>
  <c r="E52" i="21"/>
  <c r="D52" i="21"/>
  <c r="C52" i="21"/>
  <c r="BD51" i="21"/>
  <c r="BB51" i="21"/>
  <c r="BA51" i="21"/>
  <c r="AZ51" i="21"/>
  <c r="AY51" i="21"/>
  <c r="AX51" i="21"/>
  <c r="AT51" i="21"/>
  <c r="AS51" i="21"/>
  <c r="AQ51" i="21"/>
  <c r="AP51" i="21"/>
  <c r="AO51" i="21"/>
  <c r="AN51" i="21"/>
  <c r="AM51" i="21"/>
  <c r="AL51" i="21"/>
  <c r="AK51" i="21"/>
  <c r="AI51" i="21"/>
  <c r="AH51" i="21"/>
  <c r="AG51" i="21"/>
  <c r="AF51" i="21"/>
  <c r="AE51" i="21"/>
  <c r="AC51" i="21"/>
  <c r="AB51" i="21"/>
  <c r="AA51" i="21"/>
  <c r="Z51" i="21"/>
  <c r="Y51" i="21"/>
  <c r="X51" i="21"/>
  <c r="W51" i="21"/>
  <c r="V51" i="21"/>
  <c r="U51" i="21"/>
  <c r="T51" i="21"/>
  <c r="S51" i="21"/>
  <c r="R51" i="21"/>
  <c r="Q51" i="21"/>
  <c r="P51" i="21"/>
  <c r="O51" i="21"/>
  <c r="N51" i="21"/>
  <c r="M51" i="21"/>
  <c r="L51" i="21"/>
  <c r="K51" i="21"/>
  <c r="J51" i="21"/>
  <c r="I51" i="21"/>
  <c r="H51" i="21"/>
  <c r="G51" i="21"/>
  <c r="F51" i="21"/>
  <c r="E51" i="21"/>
  <c r="D51" i="21"/>
  <c r="C51" i="21"/>
  <c r="BD50" i="21"/>
  <c r="BB50" i="21"/>
  <c r="BA50" i="21"/>
  <c r="AZ50" i="21"/>
  <c r="AY50" i="21"/>
  <c r="AX50" i="21"/>
  <c r="AT50" i="21"/>
  <c r="AS50" i="21"/>
  <c r="AQ50" i="21"/>
  <c r="AP50" i="21"/>
  <c r="AO50" i="21"/>
  <c r="AN50" i="21"/>
  <c r="AM50" i="21"/>
  <c r="AL50" i="21"/>
  <c r="AK50" i="21"/>
  <c r="AI50" i="21"/>
  <c r="AH50" i="21"/>
  <c r="AG50" i="21"/>
  <c r="AF50" i="21"/>
  <c r="AE50" i="21"/>
  <c r="AC50" i="21"/>
  <c r="AB50" i="21"/>
  <c r="AA50" i="21"/>
  <c r="Z50" i="21"/>
  <c r="Y50" i="21"/>
  <c r="X50" i="21"/>
  <c r="W50" i="21"/>
  <c r="V50" i="21"/>
  <c r="U50" i="21"/>
  <c r="T50" i="21"/>
  <c r="S50" i="21"/>
  <c r="R50" i="21"/>
  <c r="Q50" i="21"/>
  <c r="P50" i="21"/>
  <c r="O50" i="21"/>
  <c r="N50" i="21"/>
  <c r="M50" i="21"/>
  <c r="L50" i="21"/>
  <c r="K50" i="21"/>
  <c r="J50" i="21"/>
  <c r="I50" i="21"/>
  <c r="H50" i="21"/>
  <c r="G50" i="21"/>
  <c r="F50" i="21"/>
  <c r="E50" i="21"/>
  <c r="D50" i="21"/>
  <c r="C50" i="21"/>
  <c r="BD49" i="21"/>
  <c r="BB49" i="21"/>
  <c r="BA49" i="21"/>
  <c r="AZ49" i="21"/>
  <c r="AY49" i="21"/>
  <c r="AX49" i="21"/>
  <c r="AT49" i="21"/>
  <c r="AS49" i="21"/>
  <c r="AQ49" i="21"/>
  <c r="AP49" i="21"/>
  <c r="AO49" i="21"/>
  <c r="AN49" i="21"/>
  <c r="AM49" i="21"/>
  <c r="AL49" i="21"/>
  <c r="AK49" i="21"/>
  <c r="AI49" i="21"/>
  <c r="AH49" i="21"/>
  <c r="AG49" i="21"/>
  <c r="AF49" i="21"/>
  <c r="AE49" i="21"/>
  <c r="AC49" i="21"/>
  <c r="AB49" i="21"/>
  <c r="AA49" i="21"/>
  <c r="Z49" i="21"/>
  <c r="Y49" i="21"/>
  <c r="X49" i="21"/>
  <c r="W49" i="21"/>
  <c r="V49" i="21"/>
  <c r="U49" i="21"/>
  <c r="T49" i="21"/>
  <c r="S49" i="21"/>
  <c r="R49" i="21"/>
  <c r="Q49" i="21"/>
  <c r="P49" i="21"/>
  <c r="O49" i="21"/>
  <c r="N49" i="21"/>
  <c r="M49" i="21"/>
  <c r="L49" i="21"/>
  <c r="K49" i="21"/>
  <c r="J49" i="21"/>
  <c r="I49" i="21"/>
  <c r="H49" i="21"/>
  <c r="G49" i="21"/>
  <c r="F49" i="21"/>
  <c r="E49" i="21"/>
  <c r="D49" i="21"/>
  <c r="C49" i="21"/>
  <c r="BD48" i="21"/>
  <c r="BB48" i="21"/>
  <c r="BA48" i="21"/>
  <c r="AZ48" i="21"/>
  <c r="AY48" i="21"/>
  <c r="AX48" i="21"/>
  <c r="AT48" i="21"/>
  <c r="AS48" i="21"/>
  <c r="AQ48" i="21"/>
  <c r="AP48" i="21"/>
  <c r="AO48" i="21"/>
  <c r="AN48" i="21"/>
  <c r="AM48" i="21"/>
  <c r="AL48" i="21"/>
  <c r="AK48" i="21"/>
  <c r="AI48" i="21"/>
  <c r="AH48" i="21"/>
  <c r="AG48" i="21"/>
  <c r="AF48" i="21"/>
  <c r="AE48" i="21"/>
  <c r="AC48" i="21"/>
  <c r="AB48" i="21"/>
  <c r="AA48" i="21"/>
  <c r="Z48" i="21"/>
  <c r="Y48" i="21"/>
  <c r="X48" i="21"/>
  <c r="W48" i="21"/>
  <c r="V48" i="21"/>
  <c r="U48" i="21"/>
  <c r="T48" i="21"/>
  <c r="S48" i="21"/>
  <c r="R48" i="21"/>
  <c r="Q48" i="21"/>
  <c r="P48" i="21"/>
  <c r="O48" i="21"/>
  <c r="N48" i="21"/>
  <c r="M48" i="21"/>
  <c r="L48" i="21"/>
  <c r="K48" i="21"/>
  <c r="J48" i="21"/>
  <c r="I48" i="21"/>
  <c r="H48" i="21"/>
  <c r="G48" i="21"/>
  <c r="F48" i="21"/>
  <c r="E48" i="21"/>
  <c r="D48" i="21"/>
  <c r="C48" i="21"/>
  <c r="BD47" i="21"/>
  <c r="BB47" i="21"/>
  <c r="BA47" i="21"/>
  <c r="AZ47" i="21"/>
  <c r="AY47" i="21"/>
  <c r="AX47" i="21"/>
  <c r="AT47" i="21"/>
  <c r="AS47" i="21"/>
  <c r="AQ47" i="21"/>
  <c r="AP47" i="21"/>
  <c r="AO47" i="21"/>
  <c r="AN47" i="21"/>
  <c r="AM47" i="21"/>
  <c r="AL47" i="21"/>
  <c r="AK47" i="21"/>
  <c r="AI47" i="21"/>
  <c r="AH47" i="21"/>
  <c r="AG47" i="21"/>
  <c r="AF47" i="21"/>
  <c r="AE47" i="21"/>
  <c r="AC47" i="21"/>
  <c r="AB47" i="21"/>
  <c r="AA47" i="21"/>
  <c r="Z47" i="21"/>
  <c r="Y47" i="21"/>
  <c r="X47" i="21"/>
  <c r="W47" i="21"/>
  <c r="V47" i="21"/>
  <c r="U47" i="21"/>
  <c r="T47" i="21"/>
  <c r="S47" i="21"/>
  <c r="R47" i="21"/>
  <c r="Q47" i="21"/>
  <c r="P47" i="21"/>
  <c r="O47" i="21"/>
  <c r="N47" i="21"/>
  <c r="M47" i="21"/>
  <c r="L47" i="21"/>
  <c r="K47" i="21"/>
  <c r="J47" i="21"/>
  <c r="I47" i="21"/>
  <c r="H47" i="21"/>
  <c r="G47" i="21"/>
  <c r="F47" i="21"/>
  <c r="E47" i="21"/>
  <c r="D47" i="21"/>
  <c r="C47" i="21"/>
  <c r="BD46" i="21"/>
  <c r="BB46" i="21"/>
  <c r="BA46" i="21"/>
  <c r="AZ46" i="21"/>
  <c r="AY46" i="21"/>
  <c r="AX46" i="21"/>
  <c r="AT46" i="21"/>
  <c r="AS46" i="21"/>
  <c r="AQ46" i="21"/>
  <c r="AP46" i="21"/>
  <c r="AO46" i="21"/>
  <c r="AN46" i="21"/>
  <c r="AM46" i="21"/>
  <c r="AL46" i="21"/>
  <c r="AK46" i="21"/>
  <c r="AI46" i="21"/>
  <c r="AH46" i="21"/>
  <c r="AG46" i="21"/>
  <c r="AF46" i="21"/>
  <c r="AE46" i="21"/>
  <c r="AC46" i="21"/>
  <c r="AB46" i="21"/>
  <c r="AA46" i="21"/>
  <c r="Z46" i="21"/>
  <c r="Y46" i="21"/>
  <c r="X46" i="21"/>
  <c r="W46" i="21"/>
  <c r="V46" i="21"/>
  <c r="U46" i="21"/>
  <c r="T46" i="21"/>
  <c r="S46" i="21"/>
  <c r="R46" i="21"/>
  <c r="Q46" i="21"/>
  <c r="P46" i="21"/>
  <c r="O46" i="21"/>
  <c r="N46" i="21"/>
  <c r="M46" i="21"/>
  <c r="L46" i="21"/>
  <c r="K46" i="21"/>
  <c r="J46" i="21"/>
  <c r="I46" i="21"/>
  <c r="H46" i="21"/>
  <c r="G46" i="21"/>
  <c r="F46" i="21"/>
  <c r="E46" i="21"/>
  <c r="D46" i="21"/>
  <c r="C46" i="21"/>
  <c r="BD45" i="21"/>
  <c r="BB45" i="21"/>
  <c r="BA45" i="21"/>
  <c r="AZ45" i="21"/>
  <c r="AY45" i="21"/>
  <c r="AX45" i="21"/>
  <c r="AT45" i="21"/>
  <c r="AS45" i="21"/>
  <c r="AQ45" i="21"/>
  <c r="AP45" i="21"/>
  <c r="AO45" i="21"/>
  <c r="AN45" i="21"/>
  <c r="AM45" i="21"/>
  <c r="AL45" i="21"/>
  <c r="AK45" i="21"/>
  <c r="AI45" i="21"/>
  <c r="AH45" i="21"/>
  <c r="AG45" i="21"/>
  <c r="AF45" i="21"/>
  <c r="AE45" i="21"/>
  <c r="AC45" i="21"/>
  <c r="AB45" i="21"/>
  <c r="AA45" i="21"/>
  <c r="Z45" i="21"/>
  <c r="Y45" i="21"/>
  <c r="X45" i="21"/>
  <c r="W45" i="21"/>
  <c r="V45" i="21"/>
  <c r="U45" i="21"/>
  <c r="T45" i="21"/>
  <c r="S45" i="21"/>
  <c r="R45" i="21"/>
  <c r="Q45" i="21"/>
  <c r="P45" i="21"/>
  <c r="O45" i="21"/>
  <c r="N45" i="21"/>
  <c r="M45" i="21"/>
  <c r="L45" i="21"/>
  <c r="K45" i="21"/>
  <c r="J45" i="21"/>
  <c r="I45" i="21"/>
  <c r="H45" i="21"/>
  <c r="G45" i="21"/>
  <c r="F45" i="21"/>
  <c r="E45" i="21"/>
  <c r="D45" i="21"/>
  <c r="C45" i="21"/>
  <c r="BD44" i="21"/>
  <c r="BB44" i="21"/>
  <c r="BA44" i="21"/>
  <c r="AZ44" i="21"/>
  <c r="AY44" i="21"/>
  <c r="AX44" i="21"/>
  <c r="AT44" i="21"/>
  <c r="AS44" i="21"/>
  <c r="AQ44" i="21"/>
  <c r="AP44" i="21"/>
  <c r="AO44" i="21"/>
  <c r="AN44" i="21"/>
  <c r="AM44" i="21"/>
  <c r="AL44" i="21"/>
  <c r="AK44" i="21"/>
  <c r="AI44" i="21"/>
  <c r="AH44" i="21"/>
  <c r="AG44" i="21"/>
  <c r="AF44" i="21"/>
  <c r="AE44" i="21"/>
  <c r="AC44" i="21"/>
  <c r="AB44" i="21"/>
  <c r="AA44" i="21"/>
  <c r="Z44" i="21"/>
  <c r="Y44" i="21"/>
  <c r="X44" i="21"/>
  <c r="W44" i="21"/>
  <c r="V44" i="21"/>
  <c r="U44" i="21"/>
  <c r="T44" i="21"/>
  <c r="S44" i="21"/>
  <c r="R44" i="21"/>
  <c r="Q44" i="21"/>
  <c r="P44" i="21"/>
  <c r="O44" i="21"/>
  <c r="N44" i="21"/>
  <c r="M44" i="21"/>
  <c r="L44" i="21"/>
  <c r="K44" i="21"/>
  <c r="J44" i="21"/>
  <c r="I44" i="21"/>
  <c r="H44" i="21"/>
  <c r="G44" i="21"/>
  <c r="F44" i="21"/>
  <c r="E44" i="21"/>
  <c r="D44" i="21"/>
  <c r="C44" i="21"/>
  <c r="BD43" i="21"/>
  <c r="BB43" i="21"/>
  <c r="BA43" i="21"/>
  <c r="AZ43" i="21"/>
  <c r="AY43" i="21"/>
  <c r="AX43" i="21"/>
  <c r="AT43" i="21"/>
  <c r="AS43" i="21"/>
  <c r="AQ43" i="21"/>
  <c r="AP43" i="21"/>
  <c r="AO43" i="21"/>
  <c r="AN43" i="21"/>
  <c r="AM43" i="21"/>
  <c r="AL43" i="21"/>
  <c r="AK43" i="21"/>
  <c r="AI43" i="21"/>
  <c r="AH43" i="21"/>
  <c r="AG43" i="21"/>
  <c r="AF43" i="21"/>
  <c r="AE43" i="21"/>
  <c r="AC43" i="21"/>
  <c r="AB43" i="21"/>
  <c r="AA43" i="21"/>
  <c r="Z43" i="21"/>
  <c r="Y43" i="21"/>
  <c r="X43" i="21"/>
  <c r="W43" i="21"/>
  <c r="V43" i="21"/>
  <c r="U43" i="21"/>
  <c r="T43" i="21"/>
  <c r="S43" i="21"/>
  <c r="R43" i="21"/>
  <c r="Q43" i="21"/>
  <c r="P43" i="21"/>
  <c r="O43" i="21"/>
  <c r="N43" i="21"/>
  <c r="M43" i="21"/>
  <c r="L43" i="21"/>
  <c r="K43" i="21"/>
  <c r="J43" i="21"/>
  <c r="I43" i="21"/>
  <c r="H43" i="21"/>
  <c r="G43" i="21"/>
  <c r="F43" i="21"/>
  <c r="E43" i="21"/>
  <c r="D43" i="21"/>
  <c r="C43" i="21"/>
  <c r="BD42" i="21"/>
  <c r="BB42" i="21"/>
  <c r="BA42" i="21"/>
  <c r="AZ42" i="21"/>
  <c r="AY42" i="21"/>
  <c r="AX42" i="21"/>
  <c r="AT42" i="21"/>
  <c r="AS42" i="21"/>
  <c r="AQ42" i="21"/>
  <c r="AP42" i="21"/>
  <c r="AO42" i="21"/>
  <c r="AN42" i="21"/>
  <c r="AM42" i="21"/>
  <c r="AL42" i="21"/>
  <c r="AI42" i="21"/>
  <c r="AH42" i="21"/>
  <c r="AG42" i="21"/>
  <c r="AF42" i="21"/>
  <c r="AC42" i="21"/>
  <c r="AB42" i="21"/>
  <c r="AA42" i="21"/>
  <c r="Z42" i="21"/>
  <c r="Y42" i="21"/>
  <c r="X42" i="21"/>
  <c r="W42" i="21"/>
  <c r="V42" i="21"/>
  <c r="U42" i="21"/>
  <c r="T42" i="21"/>
  <c r="S42" i="21"/>
  <c r="R42" i="21"/>
  <c r="Q42" i="21"/>
  <c r="P42" i="21"/>
  <c r="O42" i="21"/>
  <c r="N42" i="21"/>
  <c r="M42" i="21"/>
  <c r="L42" i="21"/>
  <c r="K42" i="21"/>
  <c r="J42" i="21"/>
  <c r="I42" i="21"/>
  <c r="H42" i="21"/>
  <c r="G42" i="21"/>
  <c r="F42" i="21"/>
  <c r="E42" i="21"/>
  <c r="D42" i="21"/>
  <c r="C42" i="21"/>
  <c r="BD41" i="21"/>
  <c r="BB41" i="21"/>
  <c r="BA41" i="21"/>
  <c r="AZ41" i="21"/>
  <c r="AY41" i="21"/>
  <c r="AX41" i="21"/>
  <c r="AT41" i="21"/>
  <c r="AS41" i="21"/>
  <c r="AQ41" i="21"/>
  <c r="AP41" i="21"/>
  <c r="AO41" i="21"/>
  <c r="AN41" i="21"/>
  <c r="AM41" i="21"/>
  <c r="AL41" i="21"/>
  <c r="AK41" i="21"/>
  <c r="AI41" i="21"/>
  <c r="AH41" i="21"/>
  <c r="AG41" i="21"/>
  <c r="AF41" i="21"/>
  <c r="AE41" i="21"/>
  <c r="AC41" i="21"/>
  <c r="AB41" i="21"/>
  <c r="AA41" i="21"/>
  <c r="Z41" i="21"/>
  <c r="Y41" i="21"/>
  <c r="X41" i="21"/>
  <c r="W41" i="21"/>
  <c r="V41" i="21"/>
  <c r="U41" i="21"/>
  <c r="T41" i="21"/>
  <c r="S41" i="21"/>
  <c r="R41" i="21"/>
  <c r="Q41" i="21"/>
  <c r="P41" i="21"/>
  <c r="O41" i="21"/>
  <c r="N41" i="21"/>
  <c r="M41" i="21"/>
  <c r="L41" i="21"/>
  <c r="K41" i="21"/>
  <c r="J41" i="21"/>
  <c r="I41" i="21"/>
  <c r="H41" i="21"/>
  <c r="G41" i="21"/>
  <c r="F41" i="21"/>
  <c r="E41" i="21"/>
  <c r="D41" i="21"/>
  <c r="C41" i="21"/>
  <c r="BD40" i="21"/>
  <c r="BB40" i="21"/>
  <c r="BA40" i="21"/>
  <c r="AZ40" i="21"/>
  <c r="AY40" i="21"/>
  <c r="AX40" i="21"/>
  <c r="AT40" i="21"/>
  <c r="AQ40" i="21"/>
  <c r="AP40" i="21"/>
  <c r="AO40" i="21"/>
  <c r="AN40" i="21"/>
  <c r="AM40" i="21"/>
  <c r="AL40" i="21"/>
  <c r="AK40" i="21"/>
  <c r="AI40" i="21"/>
  <c r="AH40" i="21"/>
  <c r="AG40" i="21"/>
  <c r="AF40" i="21"/>
  <c r="AE40" i="21"/>
  <c r="AC40" i="21"/>
  <c r="AB40" i="21"/>
  <c r="AA40" i="21"/>
  <c r="Z40" i="21"/>
  <c r="Y40" i="21"/>
  <c r="X40" i="21"/>
  <c r="W40" i="21"/>
  <c r="V40" i="21"/>
  <c r="U40" i="21"/>
  <c r="T40" i="21"/>
  <c r="S40" i="21"/>
  <c r="R40" i="21"/>
  <c r="Q40" i="21"/>
  <c r="P40" i="21"/>
  <c r="O40" i="21"/>
  <c r="N40" i="21"/>
  <c r="M40" i="21"/>
  <c r="L40" i="21"/>
  <c r="K40" i="21"/>
  <c r="J40" i="21"/>
  <c r="I40" i="21"/>
  <c r="H40" i="21"/>
  <c r="G40" i="21"/>
  <c r="F40" i="21"/>
  <c r="E40" i="21"/>
  <c r="D40" i="21"/>
  <c r="C40" i="21"/>
  <c r="BD39" i="21"/>
  <c r="BB39" i="21"/>
  <c r="BA39" i="21"/>
  <c r="AZ39" i="21"/>
  <c r="AY39" i="21"/>
  <c r="AX39" i="21"/>
  <c r="AT39" i="21"/>
  <c r="AS39" i="21"/>
  <c r="AQ39" i="21"/>
  <c r="AP39" i="21"/>
  <c r="AO39" i="21"/>
  <c r="AN39" i="21"/>
  <c r="AM39" i="21"/>
  <c r="AL39" i="21"/>
  <c r="AK39" i="21"/>
  <c r="AI39" i="21"/>
  <c r="AH39" i="21"/>
  <c r="AG39" i="21"/>
  <c r="AF39" i="21"/>
  <c r="AE39" i="21"/>
  <c r="AC39" i="21"/>
  <c r="AB39" i="21"/>
  <c r="AA39" i="21"/>
  <c r="Z39" i="21"/>
  <c r="Y39" i="21"/>
  <c r="X39" i="21"/>
  <c r="W39" i="21"/>
  <c r="V39" i="21"/>
  <c r="U39" i="21"/>
  <c r="T39" i="21"/>
  <c r="S39" i="21"/>
  <c r="R39" i="21"/>
  <c r="Q39" i="21"/>
  <c r="P39" i="21"/>
  <c r="O39" i="21"/>
  <c r="N39" i="21"/>
  <c r="M39" i="21"/>
  <c r="L39" i="21"/>
  <c r="K39" i="21"/>
  <c r="J39" i="21"/>
  <c r="I39" i="21"/>
  <c r="H39" i="21"/>
  <c r="G39" i="21"/>
  <c r="F39" i="21"/>
  <c r="E39" i="21"/>
  <c r="D39" i="21"/>
  <c r="C39" i="21"/>
  <c r="BD38" i="21"/>
  <c r="BB38" i="21"/>
  <c r="BA38" i="21"/>
  <c r="AZ38" i="21"/>
  <c r="AY38" i="21"/>
  <c r="AX38" i="21"/>
  <c r="AT38" i="21"/>
  <c r="AS38" i="21"/>
  <c r="AQ38" i="21"/>
  <c r="AP38" i="21"/>
  <c r="AO38" i="21"/>
  <c r="AN38" i="21"/>
  <c r="AM38" i="21"/>
  <c r="AL38" i="21"/>
  <c r="AK38" i="21"/>
  <c r="AI38" i="21"/>
  <c r="AH38" i="21"/>
  <c r="AG38" i="21"/>
  <c r="AF38" i="21"/>
  <c r="AE38" i="21"/>
  <c r="AC38" i="21"/>
  <c r="AB38" i="21"/>
  <c r="AA38" i="21"/>
  <c r="Z38" i="21"/>
  <c r="Y38" i="21"/>
  <c r="X38" i="21"/>
  <c r="W38" i="21"/>
  <c r="V38" i="21"/>
  <c r="U38" i="21"/>
  <c r="T38" i="21"/>
  <c r="S38" i="21"/>
  <c r="R38" i="21"/>
  <c r="Q38" i="21"/>
  <c r="P38" i="21"/>
  <c r="O38" i="21"/>
  <c r="N38" i="21"/>
  <c r="M38" i="21"/>
  <c r="L38" i="21"/>
  <c r="K38" i="21"/>
  <c r="J38" i="21"/>
  <c r="I38" i="21"/>
  <c r="H38" i="21"/>
  <c r="G38" i="21"/>
  <c r="F38" i="21"/>
  <c r="E38" i="21"/>
  <c r="D38" i="21"/>
  <c r="C38" i="21"/>
  <c r="BD37" i="21"/>
  <c r="BB37" i="21"/>
  <c r="BA37" i="21"/>
  <c r="AZ37" i="21"/>
  <c r="AY37" i="21"/>
  <c r="AX37" i="21"/>
  <c r="AT37" i="21"/>
  <c r="AS37" i="21"/>
  <c r="AQ37" i="21"/>
  <c r="AP37" i="21"/>
  <c r="AO37" i="21"/>
  <c r="AN37" i="21"/>
  <c r="AM37" i="21"/>
  <c r="AL37" i="21"/>
  <c r="AK37" i="21"/>
  <c r="AI37" i="21"/>
  <c r="AH37" i="21"/>
  <c r="AG37" i="21"/>
  <c r="AF37" i="21"/>
  <c r="AE37" i="21"/>
  <c r="AC37" i="21"/>
  <c r="AB37" i="21"/>
  <c r="AA37" i="21"/>
  <c r="Z37" i="21"/>
  <c r="Y37" i="21"/>
  <c r="X37" i="21"/>
  <c r="W37" i="21"/>
  <c r="V37" i="21"/>
  <c r="U37" i="21"/>
  <c r="T37" i="21"/>
  <c r="S37" i="21"/>
  <c r="R37" i="21"/>
  <c r="Q37" i="21"/>
  <c r="P37" i="21"/>
  <c r="O37" i="21"/>
  <c r="N37" i="21"/>
  <c r="M37" i="21"/>
  <c r="L37" i="21"/>
  <c r="K37" i="21"/>
  <c r="J37" i="21"/>
  <c r="I37" i="21"/>
  <c r="H37" i="21"/>
  <c r="G37" i="21"/>
  <c r="F37" i="21"/>
  <c r="E37" i="21"/>
  <c r="D37" i="21"/>
  <c r="C37" i="21"/>
  <c r="BD36" i="21"/>
  <c r="BB36" i="21"/>
  <c r="BA36" i="21"/>
  <c r="AZ36" i="21"/>
  <c r="AY36" i="21"/>
  <c r="AX36" i="21"/>
  <c r="AT36" i="21"/>
  <c r="AS36" i="21"/>
  <c r="AQ36" i="21"/>
  <c r="AP36" i="21"/>
  <c r="AO36" i="21"/>
  <c r="AN36" i="21"/>
  <c r="AM36" i="21"/>
  <c r="AL36" i="21"/>
  <c r="AK36" i="21"/>
  <c r="AI36" i="21"/>
  <c r="AH36" i="21"/>
  <c r="AG36" i="21"/>
  <c r="AF36" i="21"/>
  <c r="AE36" i="21"/>
  <c r="AC36" i="21"/>
  <c r="AB36" i="21"/>
  <c r="AA36" i="21"/>
  <c r="Z36" i="21"/>
  <c r="Y36" i="21"/>
  <c r="X36" i="21"/>
  <c r="W36" i="21"/>
  <c r="V36" i="21"/>
  <c r="U36" i="21"/>
  <c r="T36" i="21"/>
  <c r="S36" i="21"/>
  <c r="R36" i="21"/>
  <c r="Q36" i="21"/>
  <c r="P36" i="21"/>
  <c r="O36" i="21"/>
  <c r="N36" i="21"/>
  <c r="M36" i="21"/>
  <c r="L36" i="21"/>
  <c r="K36" i="21"/>
  <c r="J36" i="21"/>
  <c r="I36" i="21"/>
  <c r="H36" i="21"/>
  <c r="G36" i="21"/>
  <c r="F36" i="21"/>
  <c r="E36" i="21"/>
  <c r="D36" i="21"/>
  <c r="C36" i="21"/>
  <c r="BD35" i="21"/>
  <c r="BB35" i="21"/>
  <c r="BA35" i="21"/>
  <c r="AZ35" i="21"/>
  <c r="AY35" i="21"/>
  <c r="AX35" i="21"/>
  <c r="AT35" i="21"/>
  <c r="AS35" i="21"/>
  <c r="AQ35" i="21"/>
  <c r="AP35" i="21"/>
  <c r="AO35" i="21"/>
  <c r="AN35" i="21"/>
  <c r="AM35" i="21"/>
  <c r="AL35" i="21"/>
  <c r="AK35" i="21"/>
  <c r="AI35" i="21"/>
  <c r="AH35" i="21"/>
  <c r="AG35" i="21"/>
  <c r="AF35" i="21"/>
  <c r="AE35" i="21"/>
  <c r="AC35" i="21"/>
  <c r="AB35" i="21"/>
  <c r="AA35" i="21"/>
  <c r="Z35" i="21"/>
  <c r="Y35" i="21"/>
  <c r="X35" i="21"/>
  <c r="W35" i="21"/>
  <c r="V35" i="21"/>
  <c r="U35" i="21"/>
  <c r="T35" i="21"/>
  <c r="S35" i="21"/>
  <c r="R35" i="21"/>
  <c r="Q35" i="21"/>
  <c r="P35" i="21"/>
  <c r="O35" i="21"/>
  <c r="N35" i="21"/>
  <c r="M35" i="21"/>
  <c r="L35" i="21"/>
  <c r="K35" i="21"/>
  <c r="J35" i="21"/>
  <c r="I35" i="21"/>
  <c r="H35" i="21"/>
  <c r="G35" i="21"/>
  <c r="F35" i="21"/>
  <c r="E35" i="21"/>
  <c r="D35" i="21"/>
  <c r="C35" i="21"/>
  <c r="BD34" i="21"/>
  <c r="BB34" i="21"/>
  <c r="BA34" i="21"/>
  <c r="AZ34" i="21"/>
  <c r="AY34" i="21"/>
  <c r="AX34" i="21"/>
  <c r="AT34" i="21"/>
  <c r="AS34" i="21"/>
  <c r="AQ34" i="21"/>
  <c r="AP34" i="21"/>
  <c r="AO34" i="21"/>
  <c r="AN34" i="21"/>
  <c r="AM34" i="21"/>
  <c r="AL34" i="21"/>
  <c r="AK34" i="21"/>
  <c r="AI34" i="21"/>
  <c r="AH34" i="21"/>
  <c r="AG34" i="21"/>
  <c r="AF34" i="21"/>
  <c r="AE34" i="21"/>
  <c r="AC34" i="21"/>
  <c r="AB34" i="21"/>
  <c r="AA34" i="21"/>
  <c r="Z34" i="21"/>
  <c r="Y34" i="21"/>
  <c r="X34" i="21"/>
  <c r="W34" i="21"/>
  <c r="V34" i="21"/>
  <c r="U34" i="21"/>
  <c r="T34" i="21"/>
  <c r="S34" i="21"/>
  <c r="R34" i="21"/>
  <c r="Q34" i="21"/>
  <c r="P34" i="21"/>
  <c r="O34" i="21"/>
  <c r="N34" i="21"/>
  <c r="M34" i="21"/>
  <c r="L34" i="21"/>
  <c r="K34" i="21"/>
  <c r="J34" i="21"/>
  <c r="I34" i="21"/>
  <c r="H34" i="21"/>
  <c r="G34" i="21"/>
  <c r="F34" i="21"/>
  <c r="E34" i="21"/>
  <c r="D34" i="21"/>
  <c r="C34" i="21"/>
  <c r="BD33" i="21"/>
  <c r="BB33" i="21"/>
  <c r="BA33" i="21"/>
  <c r="AZ33" i="21"/>
  <c r="AY33" i="21"/>
  <c r="AX33" i="21"/>
  <c r="AT33" i="21"/>
  <c r="AS33" i="21"/>
  <c r="AQ33" i="21"/>
  <c r="AP33" i="21"/>
  <c r="AO33" i="21"/>
  <c r="AN33" i="21"/>
  <c r="AM33" i="21"/>
  <c r="AL33" i="21"/>
  <c r="AK33" i="21"/>
  <c r="AI33" i="21"/>
  <c r="AH33" i="21"/>
  <c r="AG33" i="21"/>
  <c r="AF33" i="21"/>
  <c r="AE33" i="21"/>
  <c r="AC33" i="21"/>
  <c r="AB33" i="21"/>
  <c r="AA33" i="21"/>
  <c r="Z33" i="21"/>
  <c r="Y33" i="21"/>
  <c r="X33" i="21"/>
  <c r="W33" i="21"/>
  <c r="V33" i="21"/>
  <c r="U33" i="21"/>
  <c r="T33" i="21"/>
  <c r="S33" i="21"/>
  <c r="R33" i="21"/>
  <c r="Q33" i="21"/>
  <c r="P33" i="21"/>
  <c r="O33" i="21"/>
  <c r="N33" i="21"/>
  <c r="M33" i="21"/>
  <c r="L33" i="21"/>
  <c r="K33" i="21"/>
  <c r="J33" i="21"/>
  <c r="I33" i="21"/>
  <c r="H33" i="21"/>
  <c r="G33" i="21"/>
  <c r="F33" i="21"/>
  <c r="E33" i="21"/>
  <c r="D33" i="21"/>
  <c r="C33" i="21"/>
  <c r="BD32" i="21"/>
  <c r="BB32" i="21"/>
  <c r="BA32" i="21"/>
  <c r="AZ32" i="21"/>
  <c r="AY32" i="21"/>
  <c r="AX32" i="21"/>
  <c r="AT32" i="21"/>
  <c r="AS32" i="21"/>
  <c r="AQ32" i="21"/>
  <c r="AP32" i="21"/>
  <c r="AO32" i="21"/>
  <c r="AN32" i="21"/>
  <c r="AM32" i="21"/>
  <c r="AL32" i="21"/>
  <c r="AK32" i="21"/>
  <c r="AI32" i="21"/>
  <c r="AH32" i="21"/>
  <c r="AG32" i="21"/>
  <c r="AF32" i="21"/>
  <c r="AE32" i="21"/>
  <c r="AC32" i="21"/>
  <c r="AB32" i="21"/>
  <c r="AA32" i="21"/>
  <c r="Z32" i="21"/>
  <c r="Y32" i="21"/>
  <c r="X32" i="21"/>
  <c r="W32" i="21"/>
  <c r="V32" i="21"/>
  <c r="U32" i="21"/>
  <c r="T32" i="21"/>
  <c r="S32" i="21"/>
  <c r="R32" i="21"/>
  <c r="Q32" i="21"/>
  <c r="P32" i="21"/>
  <c r="O32" i="21"/>
  <c r="N32" i="21"/>
  <c r="M32" i="21"/>
  <c r="L32" i="21"/>
  <c r="K32" i="21"/>
  <c r="J32" i="21"/>
  <c r="I32" i="21"/>
  <c r="H32" i="21"/>
  <c r="G32" i="21"/>
  <c r="F32" i="21"/>
  <c r="E32" i="21"/>
  <c r="D32" i="21"/>
  <c r="C32" i="21"/>
  <c r="BD31" i="21"/>
  <c r="BB31" i="21"/>
  <c r="BA31" i="21"/>
  <c r="AZ31" i="21"/>
  <c r="AY31" i="21"/>
  <c r="AX31" i="21"/>
  <c r="AT31" i="21"/>
  <c r="AS31" i="21"/>
  <c r="AQ31" i="21"/>
  <c r="AP31" i="21"/>
  <c r="AO31" i="21"/>
  <c r="AN31" i="21"/>
  <c r="AM31" i="21"/>
  <c r="AL31" i="21"/>
  <c r="AK31" i="21"/>
  <c r="AI31" i="21"/>
  <c r="AH31" i="21"/>
  <c r="AG31" i="21"/>
  <c r="AF31" i="21"/>
  <c r="AE31" i="21"/>
  <c r="AC31" i="21"/>
  <c r="AB31" i="21"/>
  <c r="AA31" i="21"/>
  <c r="Z31" i="21"/>
  <c r="Y31" i="21"/>
  <c r="X31" i="21"/>
  <c r="W31" i="21"/>
  <c r="V31" i="21"/>
  <c r="U31" i="21"/>
  <c r="T31" i="21"/>
  <c r="S31" i="21"/>
  <c r="R31" i="21"/>
  <c r="Q31" i="21"/>
  <c r="P31" i="21"/>
  <c r="O31" i="21"/>
  <c r="N31" i="21"/>
  <c r="M31" i="21"/>
  <c r="L31" i="21"/>
  <c r="K31" i="21"/>
  <c r="J31" i="21"/>
  <c r="I31" i="21"/>
  <c r="H31" i="21"/>
  <c r="G31" i="21"/>
  <c r="F31" i="21"/>
  <c r="E31" i="21"/>
  <c r="D31" i="21"/>
  <c r="C31" i="21"/>
  <c r="BD30" i="21"/>
  <c r="BB30" i="21"/>
  <c r="BA30" i="21"/>
  <c r="AZ30" i="21"/>
  <c r="AY30" i="21"/>
  <c r="AX30" i="21"/>
  <c r="AT30" i="21"/>
  <c r="AS30" i="21"/>
  <c r="AQ30" i="21"/>
  <c r="AP30" i="21"/>
  <c r="AO30" i="21"/>
  <c r="AN30" i="21"/>
  <c r="AM30" i="21"/>
  <c r="AL30" i="21"/>
  <c r="AK30" i="21"/>
  <c r="AI30" i="21"/>
  <c r="AH30" i="21"/>
  <c r="AG30" i="21"/>
  <c r="AF30" i="21"/>
  <c r="AE30" i="21"/>
  <c r="AC30" i="21"/>
  <c r="AB30" i="21"/>
  <c r="AA30" i="21"/>
  <c r="Z30" i="21"/>
  <c r="Y30" i="21"/>
  <c r="X30" i="21"/>
  <c r="W30" i="21"/>
  <c r="V30" i="21"/>
  <c r="U30" i="21"/>
  <c r="T30" i="21"/>
  <c r="S30" i="21"/>
  <c r="R30" i="21"/>
  <c r="Q30" i="21"/>
  <c r="P30" i="21"/>
  <c r="O30" i="21"/>
  <c r="N30" i="21"/>
  <c r="M30" i="21"/>
  <c r="L30" i="21"/>
  <c r="K30" i="21"/>
  <c r="J30" i="21"/>
  <c r="I30" i="21"/>
  <c r="H30" i="21"/>
  <c r="G30" i="21"/>
  <c r="F30" i="21"/>
  <c r="E30" i="21"/>
  <c r="D30" i="21"/>
  <c r="C30" i="21"/>
  <c r="BD29" i="21"/>
  <c r="BB29" i="21"/>
  <c r="BA29" i="21"/>
  <c r="AZ29" i="21"/>
  <c r="AY29" i="21"/>
  <c r="AX29" i="21"/>
  <c r="AT29" i="21"/>
  <c r="AS29" i="21"/>
  <c r="AQ29" i="21"/>
  <c r="AP29" i="21"/>
  <c r="AO29" i="21"/>
  <c r="AN29" i="21"/>
  <c r="AM29" i="21"/>
  <c r="AL29" i="21"/>
  <c r="AK29" i="21"/>
  <c r="AI29" i="21"/>
  <c r="AH29" i="21"/>
  <c r="AG29" i="21"/>
  <c r="AF29" i="21"/>
  <c r="AE29" i="21"/>
  <c r="AC29" i="21"/>
  <c r="AB29" i="21"/>
  <c r="AA29" i="21"/>
  <c r="Z29" i="21"/>
  <c r="Y29" i="21"/>
  <c r="X29" i="21"/>
  <c r="W29" i="21"/>
  <c r="V29" i="21"/>
  <c r="U29" i="21"/>
  <c r="T29" i="21"/>
  <c r="S29" i="21"/>
  <c r="R29" i="21"/>
  <c r="Q29" i="21"/>
  <c r="P29" i="21"/>
  <c r="O29" i="21"/>
  <c r="N29" i="21"/>
  <c r="M29" i="21"/>
  <c r="L29" i="21"/>
  <c r="K29" i="21"/>
  <c r="J29" i="21"/>
  <c r="I29" i="21"/>
  <c r="H29" i="21"/>
  <c r="G29" i="21"/>
  <c r="F29" i="21"/>
  <c r="E29" i="21"/>
  <c r="D29" i="21"/>
  <c r="C29" i="21"/>
  <c r="BD28" i="21"/>
  <c r="BB28" i="21"/>
  <c r="BA28" i="21"/>
  <c r="AZ28" i="21"/>
  <c r="AY28" i="21"/>
  <c r="AX28" i="21"/>
  <c r="AT28" i="21"/>
  <c r="AS28" i="21"/>
  <c r="AQ28" i="21"/>
  <c r="AP28" i="21"/>
  <c r="AO28" i="21"/>
  <c r="AN28" i="21"/>
  <c r="AM28" i="21"/>
  <c r="AL28" i="21"/>
  <c r="AK28" i="21"/>
  <c r="AI28" i="21"/>
  <c r="AH28" i="21"/>
  <c r="AG28" i="21"/>
  <c r="AF28" i="21"/>
  <c r="AE28" i="21"/>
  <c r="AC28" i="21"/>
  <c r="AB28" i="21"/>
  <c r="AA28" i="21"/>
  <c r="Z28" i="21"/>
  <c r="Y28" i="21"/>
  <c r="X28" i="21"/>
  <c r="W28" i="21"/>
  <c r="V28" i="21"/>
  <c r="U28" i="21"/>
  <c r="T28" i="21"/>
  <c r="S28" i="21"/>
  <c r="R28" i="21"/>
  <c r="Q28" i="21"/>
  <c r="P28" i="21"/>
  <c r="O28" i="21"/>
  <c r="N28" i="21"/>
  <c r="M28" i="21"/>
  <c r="L28" i="21"/>
  <c r="K28" i="21"/>
  <c r="J28" i="21"/>
  <c r="I28" i="21"/>
  <c r="H28" i="21"/>
  <c r="G28" i="21"/>
  <c r="F28" i="21"/>
  <c r="E28" i="21"/>
  <c r="D28" i="21"/>
  <c r="C28" i="21"/>
  <c r="BD27" i="21"/>
  <c r="BB27" i="21"/>
  <c r="BA27" i="21"/>
  <c r="AZ27" i="21"/>
  <c r="AY27" i="21"/>
  <c r="AX27" i="21"/>
  <c r="AT27" i="21"/>
  <c r="AS27" i="21"/>
  <c r="AQ27" i="21"/>
  <c r="AP27" i="21"/>
  <c r="AO27" i="21"/>
  <c r="AN27" i="21"/>
  <c r="AM27" i="21"/>
  <c r="AL27" i="21"/>
  <c r="AK27" i="21"/>
  <c r="AI27" i="21"/>
  <c r="AH27" i="21"/>
  <c r="AG27" i="21"/>
  <c r="AF27" i="21"/>
  <c r="AE27" i="21"/>
  <c r="AC27" i="21"/>
  <c r="AB27" i="21"/>
  <c r="AA27" i="21"/>
  <c r="Z27" i="21"/>
  <c r="Y27" i="21"/>
  <c r="X27" i="21"/>
  <c r="W27" i="21"/>
  <c r="V27" i="21"/>
  <c r="U27" i="21"/>
  <c r="T27" i="21"/>
  <c r="S27" i="21"/>
  <c r="R27" i="21"/>
  <c r="Q27" i="21"/>
  <c r="P27" i="21"/>
  <c r="O27" i="21"/>
  <c r="N27" i="21"/>
  <c r="M27" i="21"/>
  <c r="L27" i="21"/>
  <c r="K27" i="21"/>
  <c r="J27" i="21"/>
  <c r="I27" i="21"/>
  <c r="H27" i="21"/>
  <c r="G27" i="21"/>
  <c r="F27" i="21"/>
  <c r="E27" i="21"/>
  <c r="D27" i="21"/>
  <c r="C27" i="21"/>
  <c r="BD26" i="21"/>
  <c r="BB26" i="21"/>
  <c r="BA26" i="21"/>
  <c r="AZ26" i="21"/>
  <c r="AY26" i="21"/>
  <c r="AX26" i="21"/>
  <c r="AT26" i="21"/>
  <c r="AS26" i="21"/>
  <c r="AQ26" i="21"/>
  <c r="AP26" i="21"/>
  <c r="AO26" i="21"/>
  <c r="AN26" i="21"/>
  <c r="AM26" i="21"/>
  <c r="AL26" i="21"/>
  <c r="AK26" i="21"/>
  <c r="AI26" i="21"/>
  <c r="AH26" i="21"/>
  <c r="AG26" i="21"/>
  <c r="AF26" i="21"/>
  <c r="AE26" i="21"/>
  <c r="AC26" i="21"/>
  <c r="AB26" i="21"/>
  <c r="AA26" i="21"/>
  <c r="Z26" i="21"/>
  <c r="Y26" i="21"/>
  <c r="X26" i="21"/>
  <c r="W26" i="21"/>
  <c r="V26" i="21"/>
  <c r="U26" i="21"/>
  <c r="T26" i="21"/>
  <c r="S26" i="21"/>
  <c r="R26" i="21"/>
  <c r="Q26" i="21"/>
  <c r="P26" i="21"/>
  <c r="O26" i="21"/>
  <c r="N26" i="21"/>
  <c r="M26" i="21"/>
  <c r="L26" i="21"/>
  <c r="K26" i="21"/>
  <c r="J26" i="21"/>
  <c r="I26" i="21"/>
  <c r="H26" i="21"/>
  <c r="G26" i="21"/>
  <c r="F26" i="21"/>
  <c r="E26" i="21"/>
  <c r="D26" i="21"/>
  <c r="C26" i="21"/>
  <c r="BD25" i="21"/>
  <c r="BB25" i="21"/>
  <c r="BA25" i="21"/>
  <c r="AZ25" i="21"/>
  <c r="AY25" i="21"/>
  <c r="AX25" i="21"/>
  <c r="AT25" i="21"/>
  <c r="AS25" i="21"/>
  <c r="AQ25" i="21"/>
  <c r="AP25" i="21"/>
  <c r="AO25" i="21"/>
  <c r="AN25" i="21"/>
  <c r="AM25" i="21"/>
  <c r="AL25" i="21"/>
  <c r="AK25" i="21"/>
  <c r="AI25" i="21"/>
  <c r="AH25" i="21"/>
  <c r="AG25" i="21"/>
  <c r="AF25" i="21"/>
  <c r="AE25" i="21"/>
  <c r="AC25" i="21"/>
  <c r="AB25" i="21"/>
  <c r="AA25" i="21"/>
  <c r="Z25" i="21"/>
  <c r="Y25" i="21"/>
  <c r="X25" i="21"/>
  <c r="W25" i="21"/>
  <c r="V25" i="21"/>
  <c r="U25" i="21"/>
  <c r="T25" i="21"/>
  <c r="S25" i="21"/>
  <c r="R25" i="21"/>
  <c r="Q25" i="21"/>
  <c r="P25" i="21"/>
  <c r="O25" i="21"/>
  <c r="N25" i="21"/>
  <c r="M25" i="21"/>
  <c r="L25" i="21"/>
  <c r="K25" i="21"/>
  <c r="J25" i="21"/>
  <c r="I25" i="21"/>
  <c r="H25" i="21"/>
  <c r="G25" i="21"/>
  <c r="F25" i="21"/>
  <c r="E25" i="21"/>
  <c r="D25" i="21"/>
  <c r="C25" i="21"/>
  <c r="BD24" i="21"/>
  <c r="BB24" i="21"/>
  <c r="BA24" i="21"/>
  <c r="AZ24" i="21"/>
  <c r="AY24" i="21"/>
  <c r="AX24" i="21"/>
  <c r="AT24" i="21"/>
  <c r="AS24" i="21"/>
  <c r="AQ24" i="21"/>
  <c r="AP24" i="21"/>
  <c r="AO24" i="21"/>
  <c r="AN24" i="21"/>
  <c r="AM24" i="21"/>
  <c r="AL24" i="21"/>
  <c r="AK24" i="21"/>
  <c r="AI24" i="21"/>
  <c r="AH24" i="21"/>
  <c r="AG24" i="21"/>
  <c r="AF24" i="21"/>
  <c r="AE24" i="21"/>
  <c r="AC24" i="21"/>
  <c r="AB24" i="21"/>
  <c r="AA24" i="21"/>
  <c r="Z24" i="21"/>
  <c r="Y24" i="21"/>
  <c r="X24" i="21"/>
  <c r="W24" i="21"/>
  <c r="V24" i="21"/>
  <c r="U24" i="21"/>
  <c r="T24" i="21"/>
  <c r="S24" i="21"/>
  <c r="R24" i="21"/>
  <c r="Q24" i="21"/>
  <c r="P24" i="21"/>
  <c r="O24" i="21"/>
  <c r="N24" i="21"/>
  <c r="M24" i="21"/>
  <c r="L24" i="21"/>
  <c r="K24" i="21"/>
  <c r="J24" i="21"/>
  <c r="I24" i="21"/>
  <c r="H24" i="21"/>
  <c r="G24" i="21"/>
  <c r="F24" i="21"/>
  <c r="E24" i="21"/>
  <c r="D24" i="21"/>
  <c r="C24" i="21"/>
  <c r="BD23" i="21"/>
  <c r="BB23" i="21"/>
  <c r="BA23" i="21"/>
  <c r="AZ23" i="21"/>
  <c r="AY23" i="21"/>
  <c r="AX23" i="21"/>
  <c r="AT23" i="21"/>
  <c r="AS23" i="21"/>
  <c r="AQ23" i="21"/>
  <c r="AP23" i="21"/>
  <c r="AO23" i="21"/>
  <c r="AN23" i="21"/>
  <c r="AM23" i="21"/>
  <c r="AL23" i="21"/>
  <c r="AK23" i="21"/>
  <c r="AI23" i="21"/>
  <c r="AH23" i="21"/>
  <c r="AG23" i="21"/>
  <c r="AF23" i="21"/>
  <c r="AE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D23" i="21"/>
  <c r="C23" i="21"/>
  <c r="BD22" i="21"/>
  <c r="BB22" i="21"/>
  <c r="BA22" i="21"/>
  <c r="AZ22" i="21"/>
  <c r="AY22" i="21"/>
  <c r="AX22" i="21"/>
  <c r="AT22" i="21"/>
  <c r="AS22" i="21"/>
  <c r="AQ22" i="21"/>
  <c r="AP22" i="21"/>
  <c r="AO22" i="21"/>
  <c r="AN22" i="21"/>
  <c r="AM22" i="21"/>
  <c r="AL22" i="21"/>
  <c r="AK22" i="21"/>
  <c r="AI22" i="21"/>
  <c r="AH22" i="21"/>
  <c r="AG22" i="21"/>
  <c r="AF22" i="21"/>
  <c r="AE22" i="21"/>
  <c r="AC22" i="21"/>
  <c r="AB22" i="21"/>
  <c r="AA22" i="21"/>
  <c r="Z22" i="21"/>
  <c r="Y22" i="21"/>
  <c r="X22" i="21"/>
  <c r="W22" i="21"/>
  <c r="V22" i="21"/>
  <c r="U22" i="21"/>
  <c r="T22" i="21"/>
  <c r="S22" i="21"/>
  <c r="R22" i="21"/>
  <c r="Q22" i="21"/>
  <c r="P22" i="21"/>
  <c r="O22" i="21"/>
  <c r="N22" i="21"/>
  <c r="M22" i="21"/>
  <c r="L22" i="21"/>
  <c r="K22" i="21"/>
  <c r="J22" i="21"/>
  <c r="I22" i="21"/>
  <c r="H22" i="21"/>
  <c r="G22" i="21"/>
  <c r="F22" i="21"/>
  <c r="E22" i="21"/>
  <c r="D22" i="21"/>
  <c r="C22" i="21"/>
  <c r="BD21" i="21"/>
  <c r="BB21" i="21"/>
  <c r="BA21" i="21"/>
  <c r="AZ21" i="21"/>
  <c r="AY21" i="21"/>
  <c r="AX21" i="21"/>
  <c r="AT21" i="21"/>
  <c r="AS21" i="21"/>
  <c r="AQ21" i="21"/>
  <c r="AP21" i="21"/>
  <c r="AO21" i="21"/>
  <c r="AN21" i="21"/>
  <c r="AM21" i="21"/>
  <c r="AL21" i="21"/>
  <c r="AK21" i="21"/>
  <c r="AI21" i="21"/>
  <c r="AH21" i="21"/>
  <c r="AG21" i="21"/>
  <c r="AF21" i="21"/>
  <c r="AE21" i="21"/>
  <c r="AC21" i="21"/>
  <c r="AB21" i="21"/>
  <c r="AA21" i="21"/>
  <c r="Z21" i="21"/>
  <c r="Y21" i="21"/>
  <c r="X21" i="21"/>
  <c r="W21" i="21"/>
  <c r="V21" i="21"/>
  <c r="U21" i="21"/>
  <c r="T21" i="21"/>
  <c r="S21" i="21"/>
  <c r="R21" i="21"/>
  <c r="Q21" i="21"/>
  <c r="P21" i="21"/>
  <c r="O21" i="21"/>
  <c r="N21" i="21"/>
  <c r="M21" i="21"/>
  <c r="L21" i="21"/>
  <c r="K21" i="21"/>
  <c r="J21" i="21"/>
  <c r="I21" i="21"/>
  <c r="H21" i="21"/>
  <c r="G21" i="21"/>
  <c r="F21" i="21"/>
  <c r="E21" i="21"/>
  <c r="D21" i="21"/>
  <c r="C21" i="21"/>
  <c r="BD20" i="21"/>
  <c r="BB20" i="21"/>
  <c r="BA20" i="21"/>
  <c r="AZ20" i="21"/>
  <c r="AY20" i="21"/>
  <c r="AX20" i="21"/>
  <c r="AT20" i="21"/>
  <c r="AS20" i="21"/>
  <c r="AQ20" i="21"/>
  <c r="AP20" i="21"/>
  <c r="AO20" i="21"/>
  <c r="AN20" i="21"/>
  <c r="AM20" i="21"/>
  <c r="AL20" i="21"/>
  <c r="AK20" i="21"/>
  <c r="AI20" i="21"/>
  <c r="AH20" i="21"/>
  <c r="AG20" i="21"/>
  <c r="AF20" i="21"/>
  <c r="AE20" i="21"/>
  <c r="AC20" i="21"/>
  <c r="AB20" i="21"/>
  <c r="AA20" i="21"/>
  <c r="Z20" i="21"/>
  <c r="Y20" i="21"/>
  <c r="X20" i="21"/>
  <c r="W20" i="21"/>
  <c r="V20" i="21"/>
  <c r="U20" i="21"/>
  <c r="T20" i="21"/>
  <c r="S20" i="21"/>
  <c r="R20" i="21"/>
  <c r="Q20" i="21"/>
  <c r="P20" i="21"/>
  <c r="O20" i="21"/>
  <c r="N20" i="21"/>
  <c r="M20" i="21"/>
  <c r="L20" i="21"/>
  <c r="K20" i="21"/>
  <c r="J20" i="21"/>
  <c r="I20" i="21"/>
  <c r="H20" i="21"/>
  <c r="G20" i="21"/>
  <c r="F20" i="21"/>
  <c r="E20" i="21"/>
  <c r="D20" i="21"/>
  <c r="C20" i="21"/>
  <c r="BD19" i="21"/>
  <c r="BB19" i="21"/>
  <c r="BA19" i="21"/>
  <c r="AZ19" i="21"/>
  <c r="AY19" i="21"/>
  <c r="AX19" i="21"/>
  <c r="AT19" i="21"/>
  <c r="AS19" i="21"/>
  <c r="AQ19" i="21"/>
  <c r="AP19" i="21"/>
  <c r="AO19" i="21"/>
  <c r="AN19" i="21"/>
  <c r="AM19" i="21"/>
  <c r="AL19" i="21"/>
  <c r="AK19" i="21"/>
  <c r="AI19" i="21"/>
  <c r="AH19" i="21"/>
  <c r="AG19" i="21"/>
  <c r="AF19" i="21"/>
  <c r="AE19" i="21"/>
  <c r="AC19" i="21"/>
  <c r="AB19" i="21"/>
  <c r="AA19" i="21"/>
  <c r="Z19" i="21"/>
  <c r="Y19" i="21"/>
  <c r="X19" i="21"/>
  <c r="W19" i="21"/>
  <c r="V19" i="21"/>
  <c r="U19" i="21"/>
  <c r="T19" i="21"/>
  <c r="S19" i="21"/>
  <c r="R19" i="21"/>
  <c r="Q19" i="21"/>
  <c r="P19" i="21"/>
  <c r="O19" i="21"/>
  <c r="N19" i="21"/>
  <c r="M19" i="21"/>
  <c r="L19" i="21"/>
  <c r="K19" i="21"/>
  <c r="J19" i="21"/>
  <c r="I19" i="21"/>
  <c r="H19" i="21"/>
  <c r="G19" i="21"/>
  <c r="F19" i="21"/>
  <c r="E19" i="21"/>
  <c r="D19" i="21"/>
  <c r="C19" i="21"/>
  <c r="BD18" i="21"/>
  <c r="BB18" i="21"/>
  <c r="BA18" i="21"/>
  <c r="AZ18" i="21"/>
  <c r="AY18" i="21"/>
  <c r="AX18" i="21"/>
  <c r="AT18" i="21"/>
  <c r="AS18" i="21"/>
  <c r="AQ18" i="21"/>
  <c r="AP18" i="21"/>
  <c r="AO18" i="21"/>
  <c r="AN18" i="21"/>
  <c r="AM18" i="21"/>
  <c r="AL18" i="21"/>
  <c r="AK18" i="21"/>
  <c r="AI18" i="21"/>
  <c r="AH18" i="21"/>
  <c r="AG18" i="21"/>
  <c r="AF18" i="21"/>
  <c r="AE18" i="21"/>
  <c r="AC18" i="21"/>
  <c r="AB18" i="21"/>
  <c r="AA18" i="21"/>
  <c r="Z18" i="21"/>
  <c r="Y18" i="21"/>
  <c r="X18" i="21"/>
  <c r="W18" i="21"/>
  <c r="V18" i="21"/>
  <c r="U18" i="21"/>
  <c r="T18" i="21"/>
  <c r="S18" i="21"/>
  <c r="R18" i="21"/>
  <c r="Q18" i="21"/>
  <c r="P18" i="21"/>
  <c r="O18" i="21"/>
  <c r="N18" i="21"/>
  <c r="M18" i="21"/>
  <c r="L18" i="21"/>
  <c r="K18" i="21"/>
  <c r="J18" i="21"/>
  <c r="I18" i="21"/>
  <c r="H18" i="21"/>
  <c r="G18" i="21"/>
  <c r="F18" i="21"/>
  <c r="E18" i="21"/>
  <c r="D18" i="21"/>
  <c r="C18" i="21"/>
  <c r="BD17" i="21"/>
  <c r="BB17" i="21"/>
  <c r="BA17" i="21"/>
  <c r="AZ17" i="21"/>
  <c r="AY17" i="21"/>
  <c r="AX17" i="21"/>
  <c r="AT17" i="21"/>
  <c r="AS17" i="21"/>
  <c r="AQ17" i="21"/>
  <c r="AP17" i="21"/>
  <c r="AO17" i="21"/>
  <c r="AN17" i="21"/>
  <c r="AM17" i="21"/>
  <c r="AL17" i="21"/>
  <c r="AK17" i="21"/>
  <c r="AI17" i="21"/>
  <c r="AH17" i="21"/>
  <c r="AG17" i="21"/>
  <c r="AF17" i="21"/>
  <c r="AE17" i="21"/>
  <c r="AC17" i="21"/>
  <c r="AB17" i="21"/>
  <c r="AA17" i="21"/>
  <c r="Z17" i="21"/>
  <c r="Y17" i="21"/>
  <c r="X17" i="21"/>
  <c r="W17" i="21"/>
  <c r="V17" i="21"/>
  <c r="U17" i="21"/>
  <c r="T17" i="21"/>
  <c r="S17" i="21"/>
  <c r="R17" i="21"/>
  <c r="Q17" i="21"/>
  <c r="P17" i="21"/>
  <c r="O17" i="21"/>
  <c r="N17" i="21"/>
  <c r="M17" i="21"/>
  <c r="L17" i="21"/>
  <c r="K17" i="21"/>
  <c r="J17" i="21"/>
  <c r="I17" i="21"/>
  <c r="H17" i="21"/>
  <c r="G17" i="21"/>
  <c r="F17" i="21"/>
  <c r="E17" i="21"/>
  <c r="D17" i="21"/>
  <c r="C17" i="21"/>
  <c r="BD16" i="21"/>
  <c r="BB16" i="21"/>
  <c r="BA16" i="21"/>
  <c r="AZ16" i="21"/>
  <c r="AY16" i="21"/>
  <c r="AX16" i="21"/>
  <c r="AT16" i="21"/>
  <c r="AS16" i="21"/>
  <c r="AQ16" i="21"/>
  <c r="AP16" i="21"/>
  <c r="AO16" i="21"/>
  <c r="AN16" i="21"/>
  <c r="AM16" i="21"/>
  <c r="AL16" i="21"/>
  <c r="AK16" i="21"/>
  <c r="AI16" i="21"/>
  <c r="AH16" i="21"/>
  <c r="AG16" i="21"/>
  <c r="AF16" i="21"/>
  <c r="AE16" i="21"/>
  <c r="AC16" i="21"/>
  <c r="AB16" i="21"/>
  <c r="AA16" i="21"/>
  <c r="Z16" i="21"/>
  <c r="Y16" i="21"/>
  <c r="X16" i="21"/>
  <c r="W16" i="21"/>
  <c r="V16" i="21"/>
  <c r="U16" i="21"/>
  <c r="T16" i="21"/>
  <c r="S16" i="21"/>
  <c r="R16" i="21"/>
  <c r="Q16" i="21"/>
  <c r="P16" i="21"/>
  <c r="O16" i="21"/>
  <c r="N16" i="21"/>
  <c r="M16" i="21"/>
  <c r="L16" i="21"/>
  <c r="K16" i="21"/>
  <c r="J16" i="21"/>
  <c r="I16" i="21"/>
  <c r="H16" i="21"/>
  <c r="G16" i="21"/>
  <c r="F16" i="21"/>
  <c r="E16" i="21"/>
  <c r="D16" i="21"/>
  <c r="C16" i="21"/>
  <c r="BD15" i="21"/>
  <c r="BB15" i="21"/>
  <c r="BA15" i="21"/>
  <c r="AZ15" i="21"/>
  <c r="AY15" i="21"/>
  <c r="AX15" i="21"/>
  <c r="AT15" i="21"/>
  <c r="AS15" i="21"/>
  <c r="AQ15" i="21"/>
  <c r="AP15" i="21"/>
  <c r="AO15" i="21"/>
  <c r="AN15" i="21"/>
  <c r="AM15" i="21"/>
  <c r="AL15" i="21"/>
  <c r="AK15" i="21"/>
  <c r="AI15" i="21"/>
  <c r="AH15" i="21"/>
  <c r="AG15" i="21"/>
  <c r="AF15" i="21"/>
  <c r="AE15" i="21"/>
  <c r="AC15" i="21"/>
  <c r="AB15" i="21"/>
  <c r="AA15" i="21"/>
  <c r="Z15" i="21"/>
  <c r="Y15" i="21"/>
  <c r="X15" i="21"/>
  <c r="W15" i="21"/>
  <c r="V15" i="21"/>
  <c r="U15" i="21"/>
  <c r="T15" i="21"/>
  <c r="S15" i="21"/>
  <c r="R15" i="21"/>
  <c r="Q15" i="21"/>
  <c r="P15" i="21"/>
  <c r="O15" i="21"/>
  <c r="N15" i="21"/>
  <c r="M15" i="21"/>
  <c r="L15" i="21"/>
  <c r="K15" i="21"/>
  <c r="J15" i="21"/>
  <c r="I15" i="21"/>
  <c r="H15" i="21"/>
  <c r="G15" i="21"/>
  <c r="F15" i="21"/>
  <c r="E15" i="21"/>
  <c r="D15" i="21"/>
  <c r="C15" i="21"/>
  <c r="BD14" i="21"/>
  <c r="BB14" i="21"/>
  <c r="BA14" i="21"/>
  <c r="AZ14" i="21"/>
  <c r="AY14" i="21"/>
  <c r="AX14" i="21"/>
  <c r="AT14" i="21"/>
  <c r="AS14" i="21"/>
  <c r="AQ14" i="21"/>
  <c r="AP14" i="21"/>
  <c r="AO14" i="21"/>
  <c r="AN14" i="21"/>
  <c r="AM14" i="21"/>
  <c r="AL14" i="21"/>
  <c r="AK14" i="21"/>
  <c r="AI14" i="21"/>
  <c r="AH14" i="21"/>
  <c r="AG14" i="21"/>
  <c r="AF14" i="21"/>
  <c r="AE14" i="21"/>
  <c r="AC14" i="21"/>
  <c r="AB14" i="21"/>
  <c r="AA14" i="21"/>
  <c r="Z14" i="21"/>
  <c r="Y14" i="21"/>
  <c r="X14" i="21"/>
  <c r="W14" i="21"/>
  <c r="V14" i="21"/>
  <c r="U14" i="21"/>
  <c r="T14" i="21"/>
  <c r="S14" i="21"/>
  <c r="R14" i="21"/>
  <c r="Q14" i="21"/>
  <c r="P14" i="21"/>
  <c r="O14" i="21"/>
  <c r="N14" i="21"/>
  <c r="M14" i="21"/>
  <c r="L14" i="21"/>
  <c r="K14" i="21"/>
  <c r="J14" i="21"/>
  <c r="I14" i="21"/>
  <c r="H14" i="21"/>
  <c r="G14" i="21"/>
  <c r="F14" i="21"/>
  <c r="E14" i="21"/>
  <c r="D14" i="21"/>
  <c r="C14" i="21"/>
  <c r="BD13" i="21"/>
  <c r="BB13" i="21"/>
  <c r="BA13" i="21"/>
  <c r="AZ13" i="21"/>
  <c r="AY13" i="21"/>
  <c r="AX13" i="21"/>
  <c r="AT13" i="21"/>
  <c r="AS13" i="21"/>
  <c r="AQ13" i="21"/>
  <c r="AP13" i="21"/>
  <c r="AO13" i="21"/>
  <c r="AN13" i="21"/>
  <c r="AM13" i="21"/>
  <c r="AL13" i="21"/>
  <c r="AK13" i="21"/>
  <c r="AI13" i="21"/>
  <c r="AH13" i="21"/>
  <c r="AG13" i="21"/>
  <c r="AF13" i="21"/>
  <c r="AE13" i="21"/>
  <c r="AC13" i="21"/>
  <c r="AB13" i="21"/>
  <c r="AA13" i="21"/>
  <c r="Z13" i="21"/>
  <c r="Y13" i="21"/>
  <c r="X13" i="21"/>
  <c r="W13" i="21"/>
  <c r="V13" i="21"/>
  <c r="U13" i="21"/>
  <c r="T13" i="21"/>
  <c r="S13" i="21"/>
  <c r="R13" i="21"/>
  <c r="Q13" i="21"/>
  <c r="P13" i="21"/>
  <c r="O13" i="21"/>
  <c r="N13" i="21"/>
  <c r="M13" i="21"/>
  <c r="L13" i="21"/>
  <c r="K13" i="21"/>
  <c r="J13" i="21"/>
  <c r="I13" i="21"/>
  <c r="H13" i="21"/>
  <c r="G13" i="21"/>
  <c r="F13" i="21"/>
  <c r="E13" i="21"/>
  <c r="D13" i="21"/>
  <c r="C13" i="21"/>
  <c r="FH134" i="5" l="1"/>
  <c r="FI34" i="5"/>
  <c r="GE34" i="5"/>
  <c r="GD134" i="5"/>
  <c r="BH63" i="23"/>
  <c r="BF63" i="23"/>
  <c r="BE63" i="23"/>
  <c r="BD63" i="23"/>
  <c r="BC63" i="23"/>
  <c r="BB63" i="23"/>
  <c r="AX63" i="23"/>
  <c r="AW63" i="23"/>
  <c r="AU63" i="23"/>
  <c r="AT63" i="23"/>
  <c r="AS63" i="23"/>
  <c r="AR63" i="23"/>
  <c r="AQ63" i="23"/>
  <c r="AP63" i="23"/>
  <c r="AO63" i="23"/>
  <c r="AM63" i="23"/>
  <c r="AL63" i="23"/>
  <c r="AK63" i="23"/>
  <c r="AJ63" i="23"/>
  <c r="AI63" i="23"/>
  <c r="AG63" i="23"/>
  <c r="AF63" i="23"/>
  <c r="AE63" i="23"/>
  <c r="AD63" i="23"/>
  <c r="AC63" i="23"/>
  <c r="AB63" i="23"/>
  <c r="AA63" i="23"/>
  <c r="Z63" i="23"/>
  <c r="Y63" i="23"/>
  <c r="X63" i="23"/>
  <c r="W63" i="23"/>
  <c r="V63" i="23"/>
  <c r="U63" i="23"/>
  <c r="T63" i="23"/>
  <c r="S63" i="23"/>
  <c r="R63" i="23"/>
  <c r="Q63" i="23"/>
  <c r="P63" i="23"/>
  <c r="O63" i="23"/>
  <c r="N63" i="23"/>
  <c r="M63" i="23"/>
  <c r="L63" i="23"/>
  <c r="K63" i="23"/>
  <c r="J63" i="23"/>
  <c r="I63" i="23"/>
  <c r="H63" i="23"/>
  <c r="G63" i="23"/>
  <c r="BH62" i="23"/>
  <c r="BF62" i="23"/>
  <c r="BE62" i="23"/>
  <c r="BD62" i="23"/>
  <c r="BC62" i="23"/>
  <c r="BB62" i="23"/>
  <c r="AX62" i="23"/>
  <c r="AW62" i="23"/>
  <c r="AU62" i="23"/>
  <c r="AT62" i="23"/>
  <c r="AS62" i="23"/>
  <c r="AR62" i="23"/>
  <c r="AQ62" i="23"/>
  <c r="AP62" i="23"/>
  <c r="AO62" i="23"/>
  <c r="AM62" i="23"/>
  <c r="AL62" i="23"/>
  <c r="AK62" i="23"/>
  <c r="AJ62" i="23"/>
  <c r="AI62" i="23"/>
  <c r="AG62" i="23"/>
  <c r="AF62" i="23"/>
  <c r="AE62" i="23"/>
  <c r="AD62" i="23"/>
  <c r="AC62" i="23"/>
  <c r="AB62" i="23"/>
  <c r="AA62" i="23"/>
  <c r="Z62" i="23"/>
  <c r="Y62" i="23"/>
  <c r="X62" i="23"/>
  <c r="W62" i="23"/>
  <c r="V62" i="23"/>
  <c r="U62" i="23"/>
  <c r="T62" i="23"/>
  <c r="S62" i="23"/>
  <c r="R62" i="23"/>
  <c r="Q62" i="23"/>
  <c r="P62" i="23"/>
  <c r="O62" i="23"/>
  <c r="N62" i="23"/>
  <c r="M62" i="23"/>
  <c r="L62" i="23"/>
  <c r="K62" i="23"/>
  <c r="J62" i="23"/>
  <c r="I62" i="23"/>
  <c r="H62" i="23"/>
  <c r="G62" i="23"/>
  <c r="BH61" i="23"/>
  <c r="BF61" i="23"/>
  <c r="BE61" i="23"/>
  <c r="BD61" i="23"/>
  <c r="BC61" i="23"/>
  <c r="BB61" i="23"/>
  <c r="AX61" i="23"/>
  <c r="AW61" i="23"/>
  <c r="AU61" i="23"/>
  <c r="AT61" i="23"/>
  <c r="AS61" i="23"/>
  <c r="AR61" i="23"/>
  <c r="AQ61" i="23"/>
  <c r="AP61" i="23"/>
  <c r="AO61" i="23"/>
  <c r="AM61" i="23"/>
  <c r="AL61" i="23"/>
  <c r="AK61" i="23"/>
  <c r="AJ61" i="23"/>
  <c r="AI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BH60" i="23"/>
  <c r="BF60" i="23"/>
  <c r="BE60" i="23"/>
  <c r="BD60" i="23"/>
  <c r="BC60" i="23"/>
  <c r="BB60" i="23"/>
  <c r="AX60" i="23"/>
  <c r="AW60" i="23"/>
  <c r="AU60" i="23"/>
  <c r="AT60" i="23"/>
  <c r="AS60" i="23"/>
  <c r="AR60" i="23"/>
  <c r="AQ60" i="23"/>
  <c r="AP60" i="23"/>
  <c r="AO60" i="23"/>
  <c r="AM60" i="23"/>
  <c r="AL60" i="23"/>
  <c r="AK60" i="23"/>
  <c r="AJ60" i="23"/>
  <c r="AI60" i="23"/>
  <c r="AG60" i="23"/>
  <c r="AF60" i="23"/>
  <c r="AE60" i="23"/>
  <c r="AD60" i="23"/>
  <c r="AC60" i="23"/>
  <c r="AB60" i="23"/>
  <c r="AA60" i="23"/>
  <c r="Z60" i="23"/>
  <c r="Y60" i="23"/>
  <c r="X60" i="23"/>
  <c r="W60" i="23"/>
  <c r="V60" i="23"/>
  <c r="U60" i="23"/>
  <c r="T60" i="23"/>
  <c r="S60" i="23"/>
  <c r="R60" i="23"/>
  <c r="Q60" i="23"/>
  <c r="P60" i="23"/>
  <c r="O60" i="23"/>
  <c r="N60" i="23"/>
  <c r="M60" i="23"/>
  <c r="L60" i="23"/>
  <c r="K60" i="23"/>
  <c r="J60" i="23"/>
  <c r="I60" i="23"/>
  <c r="H60" i="23"/>
  <c r="G60" i="23"/>
  <c r="BH59" i="23"/>
  <c r="BF59" i="23"/>
  <c r="BE59" i="23"/>
  <c r="BD59" i="23"/>
  <c r="BC59" i="23"/>
  <c r="BB59" i="23"/>
  <c r="AX59" i="23"/>
  <c r="AW59" i="23"/>
  <c r="AU59" i="23"/>
  <c r="AT59" i="23"/>
  <c r="AS59" i="23"/>
  <c r="AR59" i="23"/>
  <c r="AQ59" i="23"/>
  <c r="AP59" i="23"/>
  <c r="AO59" i="23"/>
  <c r="AM59" i="23"/>
  <c r="AL59" i="23"/>
  <c r="AK59" i="23"/>
  <c r="AJ59" i="23"/>
  <c r="AI59" i="23"/>
  <c r="AG59" i="23"/>
  <c r="AF59" i="23"/>
  <c r="AE59" i="23"/>
  <c r="AD59" i="23"/>
  <c r="AC59" i="23"/>
  <c r="AB59" i="23"/>
  <c r="AA59" i="23"/>
  <c r="Z59" i="23"/>
  <c r="Y59" i="23"/>
  <c r="X59" i="23"/>
  <c r="W59" i="23"/>
  <c r="V59" i="23"/>
  <c r="U59" i="23"/>
  <c r="T59" i="23"/>
  <c r="S59" i="23"/>
  <c r="R59" i="23"/>
  <c r="Q59" i="23"/>
  <c r="P59" i="23"/>
  <c r="O59" i="23"/>
  <c r="N59" i="23"/>
  <c r="M59" i="23"/>
  <c r="L59" i="23"/>
  <c r="K59" i="23"/>
  <c r="J59" i="23"/>
  <c r="I59" i="23"/>
  <c r="H59" i="23"/>
  <c r="G59" i="23"/>
  <c r="BH58" i="23"/>
  <c r="BF58" i="23"/>
  <c r="BE58" i="23"/>
  <c r="BD58" i="23"/>
  <c r="BC58" i="23"/>
  <c r="BB58" i="23"/>
  <c r="AX58" i="23"/>
  <c r="AW58" i="23"/>
  <c r="AU58" i="23"/>
  <c r="AT58" i="23"/>
  <c r="AS58" i="23"/>
  <c r="AR58" i="23"/>
  <c r="AQ58" i="23"/>
  <c r="AP58" i="23"/>
  <c r="AO58" i="23"/>
  <c r="AM58" i="23"/>
  <c r="AL58" i="23"/>
  <c r="AK58" i="23"/>
  <c r="AJ58" i="23"/>
  <c r="AI58" i="23"/>
  <c r="AG58" i="23"/>
  <c r="AF58" i="23"/>
  <c r="AE58" i="23"/>
  <c r="AD58" i="23"/>
  <c r="AC58" i="23"/>
  <c r="AB58" i="23"/>
  <c r="AA58" i="23"/>
  <c r="Z58" i="23"/>
  <c r="Y58" i="23"/>
  <c r="X58" i="23"/>
  <c r="W58" i="23"/>
  <c r="V58" i="23"/>
  <c r="U58" i="23"/>
  <c r="T58" i="23"/>
  <c r="S58" i="23"/>
  <c r="R58" i="23"/>
  <c r="Q58" i="23"/>
  <c r="P58" i="23"/>
  <c r="O58" i="23"/>
  <c r="N58" i="23"/>
  <c r="M58" i="23"/>
  <c r="L58" i="23"/>
  <c r="K58" i="23"/>
  <c r="J58" i="23"/>
  <c r="I58" i="23"/>
  <c r="H58" i="23"/>
  <c r="G58" i="23"/>
  <c r="BH57" i="23"/>
  <c r="BF57" i="23"/>
  <c r="BE57" i="23"/>
  <c r="BD57" i="23"/>
  <c r="BC57" i="23"/>
  <c r="BB57" i="23"/>
  <c r="AX57" i="23"/>
  <c r="AW57" i="23"/>
  <c r="AU57" i="23"/>
  <c r="AT57" i="23"/>
  <c r="AS57" i="23"/>
  <c r="AR57" i="23"/>
  <c r="AQ57" i="23"/>
  <c r="AP57" i="23"/>
  <c r="AO57" i="23"/>
  <c r="AM57" i="23"/>
  <c r="AL57" i="23"/>
  <c r="AK57" i="23"/>
  <c r="AJ57" i="23"/>
  <c r="AI57" i="23"/>
  <c r="AG57" i="23"/>
  <c r="AF57" i="23"/>
  <c r="AE57" i="23"/>
  <c r="AD57" i="23"/>
  <c r="AC57" i="23"/>
  <c r="AB57" i="23"/>
  <c r="AA57" i="23"/>
  <c r="Z57" i="23"/>
  <c r="Y57" i="23"/>
  <c r="X57" i="23"/>
  <c r="W57" i="23"/>
  <c r="V57" i="23"/>
  <c r="U57" i="23"/>
  <c r="T57" i="23"/>
  <c r="S57" i="23"/>
  <c r="R57" i="23"/>
  <c r="Q57" i="23"/>
  <c r="P57" i="23"/>
  <c r="O57" i="23"/>
  <c r="N57" i="23"/>
  <c r="M57" i="23"/>
  <c r="L57" i="23"/>
  <c r="K57" i="23"/>
  <c r="J57" i="23"/>
  <c r="I57" i="23"/>
  <c r="H57" i="23"/>
  <c r="G57" i="23"/>
  <c r="BH56" i="23"/>
  <c r="BF56" i="23"/>
  <c r="BE56" i="23"/>
  <c r="BD56" i="23"/>
  <c r="BC56" i="23"/>
  <c r="BB56" i="23"/>
  <c r="AX56" i="23"/>
  <c r="AW56" i="23"/>
  <c r="AU56" i="23"/>
  <c r="AT56" i="23"/>
  <c r="AS56" i="23"/>
  <c r="AR56" i="23"/>
  <c r="AQ56" i="23"/>
  <c r="AP56" i="23"/>
  <c r="AO56" i="23"/>
  <c r="AM56" i="23"/>
  <c r="AL56" i="23"/>
  <c r="AK56" i="23"/>
  <c r="AJ56" i="23"/>
  <c r="AI56" i="23"/>
  <c r="AG56" i="23"/>
  <c r="AF56" i="23"/>
  <c r="AE56" i="23"/>
  <c r="AD56" i="23"/>
  <c r="AC56" i="23"/>
  <c r="AB56" i="23"/>
  <c r="AA56" i="23"/>
  <c r="Z56" i="23"/>
  <c r="Y56" i="23"/>
  <c r="X56" i="23"/>
  <c r="W56" i="23"/>
  <c r="V56" i="23"/>
  <c r="U56" i="23"/>
  <c r="T56" i="23"/>
  <c r="S56" i="23"/>
  <c r="R56" i="23"/>
  <c r="Q56" i="23"/>
  <c r="P56" i="23"/>
  <c r="O56" i="23"/>
  <c r="N56" i="23"/>
  <c r="M56" i="23"/>
  <c r="L56" i="23"/>
  <c r="K56" i="23"/>
  <c r="J56" i="23"/>
  <c r="I56" i="23"/>
  <c r="H56" i="23"/>
  <c r="G56" i="23"/>
  <c r="BH55" i="23"/>
  <c r="BF55" i="23"/>
  <c r="BE55" i="23"/>
  <c r="BD55" i="23"/>
  <c r="BC55" i="23"/>
  <c r="BB55" i="23"/>
  <c r="AX55" i="23"/>
  <c r="AW55" i="23"/>
  <c r="AU55" i="23"/>
  <c r="AT55" i="23"/>
  <c r="AS55" i="23"/>
  <c r="AR55" i="23"/>
  <c r="AQ55" i="23"/>
  <c r="AP55" i="23"/>
  <c r="AO55" i="23"/>
  <c r="AM55" i="23"/>
  <c r="AL55" i="23"/>
  <c r="AK55" i="23"/>
  <c r="AJ55" i="23"/>
  <c r="AI55" i="23"/>
  <c r="AG55" i="23"/>
  <c r="AF55" i="23"/>
  <c r="AE55" i="23"/>
  <c r="AD55" i="23"/>
  <c r="AC55" i="23"/>
  <c r="AB55" i="23"/>
  <c r="AA55" i="23"/>
  <c r="Z55" i="23"/>
  <c r="Y55" i="23"/>
  <c r="X55" i="23"/>
  <c r="W55" i="23"/>
  <c r="V55" i="23"/>
  <c r="U55" i="23"/>
  <c r="T55" i="23"/>
  <c r="S55" i="23"/>
  <c r="R55" i="23"/>
  <c r="Q55" i="23"/>
  <c r="P55" i="23"/>
  <c r="O55" i="23"/>
  <c r="N55" i="23"/>
  <c r="M55" i="23"/>
  <c r="L55" i="23"/>
  <c r="K55" i="23"/>
  <c r="J55" i="23"/>
  <c r="I55" i="23"/>
  <c r="H55" i="23"/>
  <c r="G55" i="23"/>
  <c r="BH54" i="23"/>
  <c r="BF54" i="23"/>
  <c r="BE54" i="23"/>
  <c r="BD54" i="23"/>
  <c r="BC54" i="23"/>
  <c r="BB54" i="23"/>
  <c r="AX54" i="23"/>
  <c r="AW54" i="23"/>
  <c r="AU54" i="23"/>
  <c r="AT54" i="23"/>
  <c r="AS54" i="23"/>
  <c r="AR54" i="23"/>
  <c r="AQ54" i="23"/>
  <c r="AP54" i="23"/>
  <c r="AO54" i="23"/>
  <c r="AM54" i="23"/>
  <c r="AL54" i="23"/>
  <c r="AK54" i="23"/>
  <c r="AJ54" i="23"/>
  <c r="AI54" i="23"/>
  <c r="AG54" i="23"/>
  <c r="AF54" i="23"/>
  <c r="AE54" i="23"/>
  <c r="AD54" i="23"/>
  <c r="AC54" i="23"/>
  <c r="AB54" i="23"/>
  <c r="AA54" i="23"/>
  <c r="Z54" i="23"/>
  <c r="Y54" i="23"/>
  <c r="X54" i="23"/>
  <c r="W54" i="23"/>
  <c r="V54" i="23"/>
  <c r="U54" i="23"/>
  <c r="T54" i="23"/>
  <c r="S54" i="23"/>
  <c r="R54" i="23"/>
  <c r="Q54" i="23"/>
  <c r="P54" i="23"/>
  <c r="O54" i="23"/>
  <c r="N54" i="23"/>
  <c r="M54" i="23"/>
  <c r="L54" i="23"/>
  <c r="K54" i="23"/>
  <c r="J54" i="23"/>
  <c r="I54" i="23"/>
  <c r="H54" i="23"/>
  <c r="G54" i="23"/>
  <c r="BH53" i="23"/>
  <c r="BF53" i="23"/>
  <c r="BE53" i="23"/>
  <c r="BD53" i="23"/>
  <c r="BC53" i="23"/>
  <c r="BB53" i="23"/>
  <c r="AX53" i="23"/>
  <c r="AW53" i="23"/>
  <c r="AU53" i="23"/>
  <c r="AT53" i="23"/>
  <c r="AS53" i="23"/>
  <c r="AR53" i="23"/>
  <c r="AQ53" i="23"/>
  <c r="AP53" i="23"/>
  <c r="AO53" i="23"/>
  <c r="AM53" i="23"/>
  <c r="AL53" i="23"/>
  <c r="AK53" i="23"/>
  <c r="AJ53" i="23"/>
  <c r="AI53" i="23"/>
  <c r="AG53" i="23"/>
  <c r="AF53" i="23"/>
  <c r="AE53" i="23"/>
  <c r="AD53" i="23"/>
  <c r="AC53" i="23"/>
  <c r="AB53" i="23"/>
  <c r="AA53" i="23"/>
  <c r="Z53" i="23"/>
  <c r="Y53" i="23"/>
  <c r="X53" i="23"/>
  <c r="W53" i="23"/>
  <c r="V53" i="23"/>
  <c r="U53" i="23"/>
  <c r="T53" i="23"/>
  <c r="S53" i="23"/>
  <c r="R53" i="23"/>
  <c r="Q53" i="23"/>
  <c r="P53" i="23"/>
  <c r="O53" i="23"/>
  <c r="N53" i="23"/>
  <c r="M53" i="23"/>
  <c r="L53" i="23"/>
  <c r="K53" i="23"/>
  <c r="J53" i="23"/>
  <c r="I53" i="23"/>
  <c r="H53" i="23"/>
  <c r="G53" i="23"/>
  <c r="BH52" i="23"/>
  <c r="BF52" i="23"/>
  <c r="BE52" i="23"/>
  <c r="BD52" i="23"/>
  <c r="BC52" i="23"/>
  <c r="BB52" i="23"/>
  <c r="AX52" i="23"/>
  <c r="AW52" i="23"/>
  <c r="AU52" i="23"/>
  <c r="AT52" i="23"/>
  <c r="AS52" i="23"/>
  <c r="AR52" i="23"/>
  <c r="AQ52" i="23"/>
  <c r="AP52" i="23"/>
  <c r="AO52" i="23"/>
  <c r="AM52" i="23"/>
  <c r="AL52" i="23"/>
  <c r="AK52" i="23"/>
  <c r="AJ52" i="23"/>
  <c r="AI52" i="23"/>
  <c r="AG52" i="23"/>
  <c r="AF52"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H51" i="23"/>
  <c r="BF51" i="23"/>
  <c r="BE51" i="23"/>
  <c r="BD51" i="23"/>
  <c r="BC51" i="23"/>
  <c r="BB51" i="23"/>
  <c r="AX51" i="23"/>
  <c r="AW51" i="23"/>
  <c r="AU51" i="23"/>
  <c r="AT51" i="23"/>
  <c r="AS51" i="23"/>
  <c r="AR51" i="23"/>
  <c r="AQ51" i="23"/>
  <c r="AP51" i="23"/>
  <c r="AO51" i="23"/>
  <c r="AM51" i="23"/>
  <c r="AL51" i="23"/>
  <c r="AK51" i="23"/>
  <c r="AJ51" i="23"/>
  <c r="AI51" i="23"/>
  <c r="AG51" i="23"/>
  <c r="AF51" i="23"/>
  <c r="AE51" i="23"/>
  <c r="AD51" i="23"/>
  <c r="AC51" i="23"/>
  <c r="AB51" i="23"/>
  <c r="AA51" i="23"/>
  <c r="Z51" i="23"/>
  <c r="Y51" i="23"/>
  <c r="X51" i="23"/>
  <c r="W51" i="23"/>
  <c r="V51" i="23"/>
  <c r="U51" i="23"/>
  <c r="T51" i="23"/>
  <c r="S51" i="23"/>
  <c r="R51" i="23"/>
  <c r="Q51" i="23"/>
  <c r="P51" i="23"/>
  <c r="O51" i="23"/>
  <c r="N51" i="23"/>
  <c r="M51" i="23"/>
  <c r="L51" i="23"/>
  <c r="K51" i="23"/>
  <c r="J51" i="23"/>
  <c r="I51" i="23"/>
  <c r="H51" i="23"/>
  <c r="G51" i="23"/>
  <c r="BH50" i="23"/>
  <c r="BF50" i="23"/>
  <c r="BE50" i="23"/>
  <c r="BD50" i="23"/>
  <c r="BC50" i="23"/>
  <c r="BB50" i="23"/>
  <c r="AX50" i="23"/>
  <c r="AW50" i="23"/>
  <c r="AU50" i="23"/>
  <c r="AT50" i="23"/>
  <c r="AS50" i="23"/>
  <c r="AR50" i="23"/>
  <c r="AQ50" i="23"/>
  <c r="AP50" i="23"/>
  <c r="AO50" i="23"/>
  <c r="AM50" i="23"/>
  <c r="AL50" i="23"/>
  <c r="AK50" i="23"/>
  <c r="AJ50" i="23"/>
  <c r="AI50" i="23"/>
  <c r="AG50" i="23"/>
  <c r="AF50" i="23"/>
  <c r="AE50" i="23"/>
  <c r="AD50" i="23"/>
  <c r="AC50" i="23"/>
  <c r="AB50" i="23"/>
  <c r="AA50" i="23"/>
  <c r="Z50" i="23"/>
  <c r="Y50" i="23"/>
  <c r="X50" i="23"/>
  <c r="W50" i="23"/>
  <c r="V50" i="23"/>
  <c r="U50" i="23"/>
  <c r="T50" i="23"/>
  <c r="S50" i="23"/>
  <c r="R50" i="23"/>
  <c r="Q50" i="23"/>
  <c r="P50" i="23"/>
  <c r="O50" i="23"/>
  <c r="N50" i="23"/>
  <c r="M50" i="23"/>
  <c r="L50" i="23"/>
  <c r="K50" i="23"/>
  <c r="J50" i="23"/>
  <c r="I50" i="23"/>
  <c r="H50" i="23"/>
  <c r="G50" i="23"/>
  <c r="BH49" i="23"/>
  <c r="BF49" i="23"/>
  <c r="BE49" i="23"/>
  <c r="BD49" i="23"/>
  <c r="BC49" i="23"/>
  <c r="BB49" i="23"/>
  <c r="AX49" i="23"/>
  <c r="AW49" i="23"/>
  <c r="AU49" i="23"/>
  <c r="AT49" i="23"/>
  <c r="AS49" i="23"/>
  <c r="AR49" i="23"/>
  <c r="AQ49" i="23"/>
  <c r="AP49" i="23"/>
  <c r="AO49" i="23"/>
  <c r="AM49" i="23"/>
  <c r="AL49" i="23"/>
  <c r="AK49" i="23"/>
  <c r="AJ49" i="23"/>
  <c r="AI49" i="23"/>
  <c r="AG49" i="23"/>
  <c r="AF49" i="23"/>
  <c r="AE49" i="23"/>
  <c r="AD49" i="23"/>
  <c r="AC49" i="23"/>
  <c r="AB49" i="23"/>
  <c r="AA49" i="23"/>
  <c r="Z49" i="23"/>
  <c r="Y49" i="23"/>
  <c r="X49" i="23"/>
  <c r="W49" i="23"/>
  <c r="V49" i="23"/>
  <c r="U49" i="23"/>
  <c r="T49" i="23"/>
  <c r="S49" i="23"/>
  <c r="R49" i="23"/>
  <c r="Q49" i="23"/>
  <c r="P49" i="23"/>
  <c r="O49" i="23"/>
  <c r="N49" i="23"/>
  <c r="M49" i="23"/>
  <c r="L49" i="23"/>
  <c r="K49" i="23"/>
  <c r="J49" i="23"/>
  <c r="I49" i="23"/>
  <c r="H49" i="23"/>
  <c r="G49" i="23"/>
  <c r="BH48" i="23"/>
  <c r="BF48" i="23"/>
  <c r="BE48" i="23"/>
  <c r="BD48" i="23"/>
  <c r="BC48" i="23"/>
  <c r="BB48" i="23"/>
  <c r="AX48" i="23"/>
  <c r="AW48" i="23"/>
  <c r="AU48" i="23"/>
  <c r="AT48" i="23"/>
  <c r="AS48" i="23"/>
  <c r="AR48" i="23"/>
  <c r="AQ48" i="23"/>
  <c r="AP48" i="23"/>
  <c r="AO48" i="23"/>
  <c r="AM48" i="23"/>
  <c r="AL48" i="23"/>
  <c r="AK48" i="23"/>
  <c r="AJ48" i="23"/>
  <c r="AI48" i="23"/>
  <c r="AG48" i="23"/>
  <c r="AF48" i="23"/>
  <c r="AE48" i="23"/>
  <c r="AD48" i="23"/>
  <c r="AC48" i="23"/>
  <c r="AB48" i="23"/>
  <c r="AA48" i="23"/>
  <c r="Z48" i="23"/>
  <c r="Y48" i="23"/>
  <c r="X48" i="23"/>
  <c r="W48" i="23"/>
  <c r="V48" i="23"/>
  <c r="U48" i="23"/>
  <c r="T48" i="23"/>
  <c r="S48" i="23"/>
  <c r="R48" i="23"/>
  <c r="Q48" i="23"/>
  <c r="P48" i="23"/>
  <c r="O48" i="23"/>
  <c r="N48" i="23"/>
  <c r="M48" i="23"/>
  <c r="L48" i="23"/>
  <c r="K48" i="23"/>
  <c r="J48" i="23"/>
  <c r="I48" i="23"/>
  <c r="H48" i="23"/>
  <c r="G48" i="23"/>
  <c r="BH47" i="23"/>
  <c r="BF47" i="23"/>
  <c r="BE47" i="23"/>
  <c r="BD47" i="23"/>
  <c r="BC47" i="23"/>
  <c r="BB47" i="23"/>
  <c r="AX47" i="23"/>
  <c r="AW47" i="23"/>
  <c r="AU47" i="23"/>
  <c r="AT47" i="23"/>
  <c r="AS47" i="23"/>
  <c r="AR47" i="23"/>
  <c r="AQ47" i="23"/>
  <c r="AP47" i="23"/>
  <c r="AO47" i="23"/>
  <c r="AM47" i="23"/>
  <c r="AL47" i="23"/>
  <c r="AK47" i="23"/>
  <c r="AJ47" i="23"/>
  <c r="AI47" i="23"/>
  <c r="AG47" i="23"/>
  <c r="AF47" i="23"/>
  <c r="AE47" i="23"/>
  <c r="AD47" i="23"/>
  <c r="AC47" i="23"/>
  <c r="AB47" i="23"/>
  <c r="AA47" i="23"/>
  <c r="Z47" i="23"/>
  <c r="Y47" i="23"/>
  <c r="X47" i="23"/>
  <c r="W47" i="23"/>
  <c r="V47" i="23"/>
  <c r="U47" i="23"/>
  <c r="T47" i="23"/>
  <c r="S47" i="23"/>
  <c r="R47" i="23"/>
  <c r="Q47" i="23"/>
  <c r="P47" i="23"/>
  <c r="O47" i="23"/>
  <c r="N47" i="23"/>
  <c r="M47" i="23"/>
  <c r="L47" i="23"/>
  <c r="K47" i="23"/>
  <c r="J47" i="23"/>
  <c r="I47" i="23"/>
  <c r="H47" i="23"/>
  <c r="G47" i="23"/>
  <c r="BH46" i="23"/>
  <c r="BF46" i="23"/>
  <c r="BE46" i="23"/>
  <c r="BD46" i="23"/>
  <c r="BC46" i="23"/>
  <c r="BB46" i="23"/>
  <c r="AX46" i="23"/>
  <c r="AW46" i="23"/>
  <c r="AU46" i="23"/>
  <c r="AT46" i="23"/>
  <c r="AS46" i="23"/>
  <c r="AR46" i="23"/>
  <c r="AQ46" i="23"/>
  <c r="AP46" i="23"/>
  <c r="AO46" i="23"/>
  <c r="AM46" i="23"/>
  <c r="AL46" i="23"/>
  <c r="AK46" i="23"/>
  <c r="AJ46" i="23"/>
  <c r="AI46" i="23"/>
  <c r="AG46" i="23"/>
  <c r="AF46" i="23"/>
  <c r="AE46" i="23"/>
  <c r="AD46" i="23"/>
  <c r="AC46" i="23"/>
  <c r="AB46" i="23"/>
  <c r="AA46" i="23"/>
  <c r="Z46" i="23"/>
  <c r="Y46" i="23"/>
  <c r="X46" i="23"/>
  <c r="W46" i="23"/>
  <c r="V46" i="23"/>
  <c r="U46" i="23"/>
  <c r="T46" i="23"/>
  <c r="S46" i="23"/>
  <c r="R46" i="23"/>
  <c r="Q46" i="23"/>
  <c r="P46" i="23"/>
  <c r="O46" i="23"/>
  <c r="N46" i="23"/>
  <c r="M46" i="23"/>
  <c r="L46" i="23"/>
  <c r="K46" i="23"/>
  <c r="J46" i="23"/>
  <c r="I46" i="23"/>
  <c r="H46" i="23"/>
  <c r="G46" i="23"/>
  <c r="BH45" i="23"/>
  <c r="BF45" i="23"/>
  <c r="BE45" i="23"/>
  <c r="BD45" i="23"/>
  <c r="BC45" i="23"/>
  <c r="BB45" i="23"/>
  <c r="AX45" i="23"/>
  <c r="AW45" i="23"/>
  <c r="AU45" i="23"/>
  <c r="AT45" i="23"/>
  <c r="AS45" i="23"/>
  <c r="AR45" i="23"/>
  <c r="AQ45" i="23"/>
  <c r="AP45" i="23"/>
  <c r="AO45" i="23"/>
  <c r="AM45" i="23"/>
  <c r="AL45" i="23"/>
  <c r="AK45" i="23"/>
  <c r="AJ45" i="23"/>
  <c r="AI45" i="23"/>
  <c r="AG45" i="23"/>
  <c r="AF45" i="23"/>
  <c r="AE45" i="23"/>
  <c r="AD45" i="23"/>
  <c r="AC45" i="23"/>
  <c r="AB45" i="23"/>
  <c r="AA45" i="23"/>
  <c r="Z45" i="23"/>
  <c r="Y45" i="23"/>
  <c r="X45" i="23"/>
  <c r="W45" i="23"/>
  <c r="V45" i="23"/>
  <c r="U45" i="23"/>
  <c r="T45" i="23"/>
  <c r="S45" i="23"/>
  <c r="R45" i="23"/>
  <c r="Q45" i="23"/>
  <c r="P45" i="23"/>
  <c r="O45" i="23"/>
  <c r="N45" i="23"/>
  <c r="M45" i="23"/>
  <c r="L45" i="23"/>
  <c r="K45" i="23"/>
  <c r="J45" i="23"/>
  <c r="I45" i="23"/>
  <c r="H45" i="23"/>
  <c r="G45" i="23"/>
  <c r="BH44" i="23"/>
  <c r="BF44" i="23"/>
  <c r="BE44" i="23"/>
  <c r="BD44" i="23"/>
  <c r="BC44" i="23"/>
  <c r="BB44" i="23"/>
  <c r="AX44" i="23"/>
  <c r="AW44" i="23"/>
  <c r="AU44" i="23"/>
  <c r="AT44" i="23"/>
  <c r="AS44" i="23"/>
  <c r="AR44" i="23"/>
  <c r="AQ44" i="23"/>
  <c r="AP44" i="23"/>
  <c r="AO44" i="23"/>
  <c r="AM44" i="23"/>
  <c r="AL44" i="23"/>
  <c r="AK44" i="23"/>
  <c r="AJ44" i="23"/>
  <c r="AI44" i="23"/>
  <c r="AG44" i="23"/>
  <c r="AF44" i="23"/>
  <c r="AE44" i="23"/>
  <c r="AD44" i="23"/>
  <c r="AC44" i="23"/>
  <c r="AB44" i="23"/>
  <c r="AA44" i="23"/>
  <c r="Z44" i="23"/>
  <c r="Y44" i="23"/>
  <c r="X44" i="23"/>
  <c r="W44" i="23"/>
  <c r="V44" i="23"/>
  <c r="U44" i="23"/>
  <c r="T44" i="23"/>
  <c r="S44" i="23"/>
  <c r="R44" i="23"/>
  <c r="Q44" i="23"/>
  <c r="P44" i="23"/>
  <c r="O44" i="23"/>
  <c r="N44" i="23"/>
  <c r="M44" i="23"/>
  <c r="L44" i="23"/>
  <c r="K44" i="23"/>
  <c r="J44" i="23"/>
  <c r="I44" i="23"/>
  <c r="H44" i="23"/>
  <c r="G44" i="23"/>
  <c r="BH43" i="23"/>
  <c r="BF43" i="23"/>
  <c r="BE43" i="23"/>
  <c r="BD43" i="23"/>
  <c r="BC43" i="23"/>
  <c r="BB43" i="23"/>
  <c r="AX43" i="23"/>
  <c r="AW43" i="23"/>
  <c r="AU43" i="23"/>
  <c r="AT43" i="23"/>
  <c r="AS43" i="23"/>
  <c r="AR43" i="23"/>
  <c r="AQ43" i="23"/>
  <c r="AP43" i="23"/>
  <c r="AO43" i="23"/>
  <c r="AM43" i="23"/>
  <c r="AL43" i="23"/>
  <c r="AK43" i="23"/>
  <c r="AJ43" i="23"/>
  <c r="AI43" i="23"/>
  <c r="AG43" i="23"/>
  <c r="AF43" i="23"/>
  <c r="AE43" i="23"/>
  <c r="AD43" i="23"/>
  <c r="AC43" i="23"/>
  <c r="AB43" i="23"/>
  <c r="AA43" i="23"/>
  <c r="Z43" i="23"/>
  <c r="Y43" i="23"/>
  <c r="X43" i="23"/>
  <c r="W43" i="23"/>
  <c r="V43" i="23"/>
  <c r="U43" i="23"/>
  <c r="T43" i="23"/>
  <c r="S43" i="23"/>
  <c r="R43" i="23"/>
  <c r="Q43" i="23"/>
  <c r="P43" i="23"/>
  <c r="O43" i="23"/>
  <c r="N43" i="23"/>
  <c r="M43" i="23"/>
  <c r="L43" i="23"/>
  <c r="K43" i="23"/>
  <c r="J43" i="23"/>
  <c r="I43" i="23"/>
  <c r="H43" i="23"/>
  <c r="G43" i="23"/>
  <c r="BH42" i="23"/>
  <c r="BF42" i="23"/>
  <c r="BE42" i="23"/>
  <c r="BD42" i="23"/>
  <c r="BC42" i="23"/>
  <c r="BB42" i="23"/>
  <c r="AX42" i="23"/>
  <c r="AW42" i="23"/>
  <c r="AU42" i="23"/>
  <c r="AT42" i="23"/>
  <c r="AS42" i="23"/>
  <c r="AR42" i="23"/>
  <c r="AQ42" i="23"/>
  <c r="AP42" i="23"/>
  <c r="AO42" i="23"/>
  <c r="AM42" i="23"/>
  <c r="AL42" i="23"/>
  <c r="AK42" i="23"/>
  <c r="AJ42" i="23"/>
  <c r="AI42" i="23"/>
  <c r="AG42" i="23"/>
  <c r="AF42" i="23"/>
  <c r="AE42" i="23"/>
  <c r="AD42" i="23"/>
  <c r="AC42" i="23"/>
  <c r="AB42" i="23"/>
  <c r="AA42" i="23"/>
  <c r="Z42" i="23"/>
  <c r="Y42" i="23"/>
  <c r="X42" i="23"/>
  <c r="W42" i="23"/>
  <c r="V42" i="23"/>
  <c r="U42" i="23"/>
  <c r="T42" i="23"/>
  <c r="S42" i="23"/>
  <c r="R42" i="23"/>
  <c r="Q42" i="23"/>
  <c r="P42" i="23"/>
  <c r="O42" i="23"/>
  <c r="N42" i="23"/>
  <c r="M42" i="23"/>
  <c r="L42" i="23"/>
  <c r="K42" i="23"/>
  <c r="J42" i="23"/>
  <c r="I42" i="23"/>
  <c r="H42" i="23"/>
  <c r="G42" i="23"/>
  <c r="BH41" i="23"/>
  <c r="BF41" i="23"/>
  <c r="BE41" i="23"/>
  <c r="BD41" i="23"/>
  <c r="BC41" i="23"/>
  <c r="BB41" i="23"/>
  <c r="AX41" i="23"/>
  <c r="AW41" i="23"/>
  <c r="AU41" i="23"/>
  <c r="AT41" i="23"/>
  <c r="AS41" i="23"/>
  <c r="AR41" i="23"/>
  <c r="AQ41" i="23"/>
  <c r="AP41" i="23"/>
  <c r="AO41" i="23"/>
  <c r="AM41" i="23"/>
  <c r="AL41" i="23"/>
  <c r="AK41" i="23"/>
  <c r="AJ41" i="23"/>
  <c r="AI41" i="23"/>
  <c r="AG41" i="23"/>
  <c r="AF41" i="23"/>
  <c r="AE41" i="23"/>
  <c r="AD41" i="23"/>
  <c r="AC41" i="23"/>
  <c r="AB41" i="23"/>
  <c r="AA41" i="23"/>
  <c r="Z41" i="23"/>
  <c r="Y41" i="23"/>
  <c r="X41" i="23"/>
  <c r="W41" i="23"/>
  <c r="V41" i="23"/>
  <c r="U41" i="23"/>
  <c r="T41" i="23"/>
  <c r="S41" i="23"/>
  <c r="R41" i="23"/>
  <c r="Q41" i="23"/>
  <c r="P41" i="23"/>
  <c r="O41" i="23"/>
  <c r="N41" i="23"/>
  <c r="M41" i="23"/>
  <c r="L41" i="23"/>
  <c r="K41" i="23"/>
  <c r="J41" i="23"/>
  <c r="I41" i="23"/>
  <c r="H41" i="23"/>
  <c r="G41" i="23"/>
  <c r="BH40" i="23"/>
  <c r="BF40" i="23"/>
  <c r="BE40" i="23"/>
  <c r="BD40" i="23"/>
  <c r="BC40" i="23"/>
  <c r="BB40" i="23"/>
  <c r="AX40" i="23"/>
  <c r="AW40" i="23"/>
  <c r="AU40" i="23"/>
  <c r="AT40" i="23"/>
  <c r="AS40" i="23"/>
  <c r="AR40" i="23"/>
  <c r="AQ40" i="23"/>
  <c r="AP40" i="23"/>
  <c r="AO40" i="23"/>
  <c r="AM40" i="23"/>
  <c r="AL40" i="23"/>
  <c r="AK40" i="23"/>
  <c r="AJ40" i="23"/>
  <c r="AI40" i="23"/>
  <c r="AG40" i="23"/>
  <c r="AF40"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BH39" i="23"/>
  <c r="BF39" i="23"/>
  <c r="BE39" i="23"/>
  <c r="BD39" i="23"/>
  <c r="BC39" i="23"/>
  <c r="BB39" i="23"/>
  <c r="AX39" i="23"/>
  <c r="AW39" i="23"/>
  <c r="AU39" i="23"/>
  <c r="AT39" i="23"/>
  <c r="AS39" i="23"/>
  <c r="AR39" i="23"/>
  <c r="AQ39" i="23"/>
  <c r="AP39" i="23"/>
  <c r="AO39" i="23"/>
  <c r="AM39" i="23"/>
  <c r="AL39" i="23"/>
  <c r="AK39" i="23"/>
  <c r="AJ39" i="23"/>
  <c r="AI39" i="23"/>
  <c r="AG39" i="23"/>
  <c r="AF39" i="23"/>
  <c r="AE39" i="23"/>
  <c r="AD39" i="23"/>
  <c r="AC39" i="23"/>
  <c r="AB39" i="23"/>
  <c r="AA39" i="23"/>
  <c r="Z39" i="23"/>
  <c r="Y39" i="23"/>
  <c r="X39" i="23"/>
  <c r="W39" i="23"/>
  <c r="V39" i="23"/>
  <c r="U39" i="23"/>
  <c r="T39" i="23"/>
  <c r="S39" i="23"/>
  <c r="R39" i="23"/>
  <c r="Q39" i="23"/>
  <c r="P39" i="23"/>
  <c r="O39" i="23"/>
  <c r="N39" i="23"/>
  <c r="M39" i="23"/>
  <c r="L39" i="23"/>
  <c r="K39" i="23"/>
  <c r="J39" i="23"/>
  <c r="I39" i="23"/>
  <c r="H39" i="23"/>
  <c r="G39" i="23"/>
  <c r="BH38" i="23"/>
  <c r="BF38" i="23"/>
  <c r="BE38" i="23"/>
  <c r="BD38" i="23"/>
  <c r="BC38" i="23"/>
  <c r="BB38" i="23"/>
  <c r="AX38" i="23"/>
  <c r="AW38" i="23"/>
  <c r="AU38" i="23"/>
  <c r="AT38" i="23"/>
  <c r="AS38" i="23"/>
  <c r="AR38" i="23"/>
  <c r="AQ38" i="23"/>
  <c r="AP38" i="23"/>
  <c r="AO38" i="23"/>
  <c r="AM38" i="23"/>
  <c r="AL38" i="23"/>
  <c r="AK38" i="23"/>
  <c r="AJ38" i="23"/>
  <c r="AI38"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BH37" i="23"/>
  <c r="BF37" i="23"/>
  <c r="BE37" i="23"/>
  <c r="BD37" i="23"/>
  <c r="BC37" i="23"/>
  <c r="BB37" i="23"/>
  <c r="AX37" i="23"/>
  <c r="AW37" i="23"/>
  <c r="AU37" i="23"/>
  <c r="AT37" i="23"/>
  <c r="AS37" i="23"/>
  <c r="AR37" i="23"/>
  <c r="AQ37" i="23"/>
  <c r="AP37" i="23"/>
  <c r="AO37" i="23"/>
  <c r="AM37" i="23"/>
  <c r="AL37" i="23"/>
  <c r="AK37" i="23"/>
  <c r="AJ37" i="23"/>
  <c r="AI37" i="23"/>
  <c r="AG37" i="23"/>
  <c r="AF37" i="23"/>
  <c r="AE37" i="23"/>
  <c r="AD37" i="23"/>
  <c r="AC37" i="23"/>
  <c r="AB37" i="23"/>
  <c r="AA37" i="23"/>
  <c r="Z37" i="23"/>
  <c r="Y37" i="23"/>
  <c r="X37" i="23"/>
  <c r="W37" i="23"/>
  <c r="V37" i="23"/>
  <c r="U37" i="23"/>
  <c r="T37" i="23"/>
  <c r="S37" i="23"/>
  <c r="R37" i="23"/>
  <c r="Q37" i="23"/>
  <c r="P37" i="23"/>
  <c r="O37" i="23"/>
  <c r="N37" i="23"/>
  <c r="M37" i="23"/>
  <c r="L37" i="23"/>
  <c r="K37" i="23"/>
  <c r="J37" i="23"/>
  <c r="I37" i="23"/>
  <c r="H37" i="23"/>
  <c r="G37" i="23"/>
  <c r="BH36" i="23"/>
  <c r="BF36" i="23"/>
  <c r="BE36" i="23"/>
  <c r="BD36" i="23"/>
  <c r="BC36" i="23"/>
  <c r="BB36" i="23"/>
  <c r="AX36" i="23"/>
  <c r="AW36" i="23"/>
  <c r="AU36" i="23"/>
  <c r="AT36" i="23"/>
  <c r="AS36" i="23"/>
  <c r="AR36" i="23"/>
  <c r="AQ36" i="23"/>
  <c r="AP36" i="23"/>
  <c r="AO36" i="23"/>
  <c r="AM36" i="23"/>
  <c r="AL36" i="23"/>
  <c r="AK36" i="23"/>
  <c r="AJ36" i="23"/>
  <c r="AI36" i="23"/>
  <c r="AG36" i="23"/>
  <c r="AF36" i="23"/>
  <c r="AE36" i="23"/>
  <c r="AD36" i="23"/>
  <c r="AC36" i="23"/>
  <c r="AB36" i="23"/>
  <c r="AA36" i="23"/>
  <c r="Z36" i="23"/>
  <c r="Y36" i="23"/>
  <c r="X36" i="23"/>
  <c r="W36" i="23"/>
  <c r="V36" i="23"/>
  <c r="U36" i="23"/>
  <c r="T36" i="23"/>
  <c r="S36" i="23"/>
  <c r="R36" i="23"/>
  <c r="Q36" i="23"/>
  <c r="P36" i="23"/>
  <c r="O36" i="23"/>
  <c r="N36" i="23"/>
  <c r="M36" i="23"/>
  <c r="L36" i="23"/>
  <c r="K36" i="23"/>
  <c r="J36" i="23"/>
  <c r="I36" i="23"/>
  <c r="H36" i="23"/>
  <c r="G36" i="23"/>
  <c r="BH35" i="23"/>
  <c r="BF35" i="23"/>
  <c r="BE35" i="23"/>
  <c r="BD35" i="23"/>
  <c r="BC35" i="23"/>
  <c r="BB35" i="23"/>
  <c r="AX35" i="23"/>
  <c r="AW35" i="23"/>
  <c r="AU35" i="23"/>
  <c r="AT35" i="23"/>
  <c r="AS35" i="23"/>
  <c r="AR35" i="23"/>
  <c r="AQ35" i="23"/>
  <c r="AP35" i="23"/>
  <c r="AO35" i="23"/>
  <c r="AM35" i="23"/>
  <c r="AL35" i="23"/>
  <c r="AK35" i="23"/>
  <c r="AJ35" i="23"/>
  <c r="AI35" i="23"/>
  <c r="AG35" i="23"/>
  <c r="AF35"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BH34" i="23"/>
  <c r="BF34" i="23"/>
  <c r="BE34" i="23"/>
  <c r="BD34" i="23"/>
  <c r="BC34" i="23"/>
  <c r="BB34" i="23"/>
  <c r="AX34" i="23"/>
  <c r="AW34" i="23"/>
  <c r="AU34" i="23"/>
  <c r="AT34" i="23"/>
  <c r="AS34" i="23"/>
  <c r="AR34" i="23"/>
  <c r="AQ34" i="23"/>
  <c r="AP34" i="23"/>
  <c r="AO34" i="23"/>
  <c r="AM34" i="23"/>
  <c r="AL34" i="23"/>
  <c r="AK34" i="23"/>
  <c r="AJ34" i="23"/>
  <c r="AI34" i="23"/>
  <c r="AG34" i="23"/>
  <c r="AF34"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BH33" i="23"/>
  <c r="BF33" i="23"/>
  <c r="BE33" i="23"/>
  <c r="BD33" i="23"/>
  <c r="BC33" i="23"/>
  <c r="BB33" i="23"/>
  <c r="AX33" i="23"/>
  <c r="AW33" i="23"/>
  <c r="AU33" i="23"/>
  <c r="AT33" i="23"/>
  <c r="AS33" i="23"/>
  <c r="AR33" i="23"/>
  <c r="AQ33" i="23"/>
  <c r="AP33" i="23"/>
  <c r="AO33" i="23"/>
  <c r="AM33" i="23"/>
  <c r="AL33" i="23"/>
  <c r="AK33" i="23"/>
  <c r="AJ33" i="23"/>
  <c r="AI33" i="23"/>
  <c r="AG33" i="23"/>
  <c r="AF33" i="23"/>
  <c r="AE33" i="23"/>
  <c r="AD33" i="23"/>
  <c r="AC33" i="23"/>
  <c r="AB33" i="23"/>
  <c r="AA33" i="23"/>
  <c r="Z33" i="23"/>
  <c r="Y33" i="23"/>
  <c r="X33" i="23"/>
  <c r="W33" i="23"/>
  <c r="V33" i="23"/>
  <c r="U33" i="23"/>
  <c r="T33" i="23"/>
  <c r="S33" i="23"/>
  <c r="R33" i="23"/>
  <c r="Q33" i="23"/>
  <c r="P33" i="23"/>
  <c r="O33" i="23"/>
  <c r="N33" i="23"/>
  <c r="M33" i="23"/>
  <c r="L33" i="23"/>
  <c r="K33" i="23"/>
  <c r="J33" i="23"/>
  <c r="I33" i="23"/>
  <c r="H33" i="23"/>
  <c r="G33" i="23"/>
  <c r="BH32" i="23"/>
  <c r="BF32" i="23"/>
  <c r="BE32" i="23"/>
  <c r="BD32" i="23"/>
  <c r="BC32" i="23"/>
  <c r="BB32" i="23"/>
  <c r="AX32" i="23"/>
  <c r="AW32" i="23"/>
  <c r="AU32" i="23"/>
  <c r="AT32" i="23"/>
  <c r="AS32" i="23"/>
  <c r="AR32" i="23"/>
  <c r="AQ32" i="23"/>
  <c r="AP32" i="23"/>
  <c r="AO32" i="23"/>
  <c r="AM32" i="23"/>
  <c r="AL32" i="23"/>
  <c r="AK32" i="23"/>
  <c r="AJ32" i="23"/>
  <c r="AI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BH31" i="23"/>
  <c r="BF31" i="23"/>
  <c r="BE31" i="23"/>
  <c r="BD31" i="23"/>
  <c r="BC31" i="23"/>
  <c r="BB31" i="23"/>
  <c r="AX31" i="23"/>
  <c r="AW31" i="23"/>
  <c r="AU31" i="23"/>
  <c r="AT31" i="23"/>
  <c r="AS31" i="23"/>
  <c r="AR31" i="23"/>
  <c r="AQ31" i="23"/>
  <c r="AP31" i="23"/>
  <c r="AO31" i="23"/>
  <c r="AM31" i="23"/>
  <c r="AL31" i="23"/>
  <c r="AK31" i="23"/>
  <c r="AJ31" i="23"/>
  <c r="AI31" i="23"/>
  <c r="AG31" i="23"/>
  <c r="AF31" i="23"/>
  <c r="AE31" i="23"/>
  <c r="AD31" i="23"/>
  <c r="AC31" i="23"/>
  <c r="AB31" i="23"/>
  <c r="AA31" i="23"/>
  <c r="Z31" i="23"/>
  <c r="Y31" i="23"/>
  <c r="X31" i="23"/>
  <c r="W31" i="23"/>
  <c r="V31" i="23"/>
  <c r="U31" i="23"/>
  <c r="T31" i="23"/>
  <c r="S31" i="23"/>
  <c r="R31" i="23"/>
  <c r="Q31" i="23"/>
  <c r="P31" i="23"/>
  <c r="O31" i="23"/>
  <c r="N31" i="23"/>
  <c r="M31" i="23"/>
  <c r="L31" i="23"/>
  <c r="K31" i="23"/>
  <c r="J31" i="23"/>
  <c r="I31" i="23"/>
  <c r="H31" i="23"/>
  <c r="G31" i="23"/>
  <c r="BH30" i="23"/>
  <c r="BF30" i="23"/>
  <c r="BE30" i="23"/>
  <c r="BD30" i="23"/>
  <c r="BC30" i="23"/>
  <c r="BB30" i="23"/>
  <c r="AX30" i="23"/>
  <c r="AW30" i="23"/>
  <c r="AU30" i="23"/>
  <c r="AT30" i="23"/>
  <c r="AS30" i="23"/>
  <c r="AR30" i="23"/>
  <c r="AQ30" i="23"/>
  <c r="AP30" i="23"/>
  <c r="AO30" i="23"/>
  <c r="AM30" i="23"/>
  <c r="AL30" i="23"/>
  <c r="AK30" i="23"/>
  <c r="AJ30" i="23"/>
  <c r="AI30" i="23"/>
  <c r="AG30" i="23"/>
  <c r="AF30"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BH29" i="23"/>
  <c r="BF29" i="23"/>
  <c r="BE29" i="23"/>
  <c r="BD29" i="23"/>
  <c r="BC29" i="23"/>
  <c r="BB29" i="23"/>
  <c r="AX29" i="23"/>
  <c r="AW29" i="23"/>
  <c r="AU29" i="23"/>
  <c r="AT29" i="23"/>
  <c r="AS29" i="23"/>
  <c r="AR29" i="23"/>
  <c r="AQ29" i="23"/>
  <c r="AP29" i="23"/>
  <c r="AO29" i="23"/>
  <c r="AM29" i="23"/>
  <c r="AL29" i="23"/>
  <c r="AK29" i="23"/>
  <c r="AJ29" i="23"/>
  <c r="AI29" i="23"/>
  <c r="AG29" i="23"/>
  <c r="AF29" i="23"/>
  <c r="AE29" i="23"/>
  <c r="AD29" i="23"/>
  <c r="AC29" i="23"/>
  <c r="AB29" i="23"/>
  <c r="AA29" i="23"/>
  <c r="Z29" i="23"/>
  <c r="Y29" i="23"/>
  <c r="X29" i="23"/>
  <c r="W29" i="23"/>
  <c r="V29" i="23"/>
  <c r="U29" i="23"/>
  <c r="T29" i="23"/>
  <c r="S29" i="23"/>
  <c r="R29" i="23"/>
  <c r="Q29" i="23"/>
  <c r="P29" i="23"/>
  <c r="O29" i="23"/>
  <c r="N29" i="23"/>
  <c r="M29" i="23"/>
  <c r="L29" i="23"/>
  <c r="K29" i="23"/>
  <c r="J29" i="23"/>
  <c r="I29" i="23"/>
  <c r="H29" i="23"/>
  <c r="G29" i="23"/>
  <c r="BH28" i="23"/>
  <c r="BF28" i="23"/>
  <c r="BE28" i="23"/>
  <c r="BD28" i="23"/>
  <c r="BC28" i="23"/>
  <c r="BB28" i="23"/>
  <c r="AX28" i="23"/>
  <c r="AW28" i="23"/>
  <c r="AU28" i="23"/>
  <c r="AT28" i="23"/>
  <c r="AS28" i="23"/>
  <c r="AR28" i="23"/>
  <c r="AQ28" i="23"/>
  <c r="AP28" i="23"/>
  <c r="AO28" i="23"/>
  <c r="AM28" i="23"/>
  <c r="AL28" i="23"/>
  <c r="AK28" i="23"/>
  <c r="AJ28" i="23"/>
  <c r="AI28" i="23"/>
  <c r="AG28" i="23"/>
  <c r="AF28"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BH27" i="23"/>
  <c r="BF27" i="23"/>
  <c r="BE27" i="23"/>
  <c r="BD27" i="23"/>
  <c r="BC27" i="23"/>
  <c r="BB27" i="23"/>
  <c r="AX27" i="23"/>
  <c r="AW27" i="23"/>
  <c r="AU27" i="23"/>
  <c r="AT27" i="23"/>
  <c r="AS27" i="23"/>
  <c r="AR27" i="23"/>
  <c r="AQ27" i="23"/>
  <c r="AP27" i="23"/>
  <c r="AO27" i="23"/>
  <c r="AM27" i="23"/>
  <c r="AL27" i="23"/>
  <c r="AK27" i="23"/>
  <c r="AJ27" i="23"/>
  <c r="AI27" i="23"/>
  <c r="AG27" i="23"/>
  <c r="AF27" i="23"/>
  <c r="AE27" i="23"/>
  <c r="AD27" i="23"/>
  <c r="AC27" i="23"/>
  <c r="AB27" i="23"/>
  <c r="AA27" i="23"/>
  <c r="Z27" i="23"/>
  <c r="Y27" i="23"/>
  <c r="X27" i="23"/>
  <c r="W27" i="23"/>
  <c r="V27" i="23"/>
  <c r="U27" i="23"/>
  <c r="T27" i="23"/>
  <c r="S27" i="23"/>
  <c r="R27" i="23"/>
  <c r="Q27" i="23"/>
  <c r="P27" i="23"/>
  <c r="O27" i="23"/>
  <c r="N27" i="23"/>
  <c r="M27" i="23"/>
  <c r="L27" i="23"/>
  <c r="K27" i="23"/>
  <c r="J27" i="23"/>
  <c r="I27" i="23"/>
  <c r="H27" i="23"/>
  <c r="G27" i="23"/>
  <c r="BH26" i="23"/>
  <c r="BF26" i="23"/>
  <c r="BE26" i="23"/>
  <c r="BD26" i="23"/>
  <c r="BC26" i="23"/>
  <c r="BB26" i="23"/>
  <c r="AX26" i="23"/>
  <c r="AW26" i="23"/>
  <c r="AU26" i="23"/>
  <c r="AT26" i="23"/>
  <c r="AS26" i="23"/>
  <c r="AR26" i="23"/>
  <c r="AQ26" i="23"/>
  <c r="AP26" i="23"/>
  <c r="AO26" i="23"/>
  <c r="AM26" i="23"/>
  <c r="AL26" i="23"/>
  <c r="AK26" i="23"/>
  <c r="AJ26" i="23"/>
  <c r="AI26" i="23"/>
  <c r="AG26" i="23"/>
  <c r="AF26" i="23"/>
  <c r="AE26" i="23"/>
  <c r="AD26" i="23"/>
  <c r="AC26" i="23"/>
  <c r="AB26" i="23"/>
  <c r="AA26" i="23"/>
  <c r="Z26" i="23"/>
  <c r="Y26" i="23"/>
  <c r="X26" i="23"/>
  <c r="W26" i="23"/>
  <c r="V26" i="23"/>
  <c r="U26" i="23"/>
  <c r="T26" i="23"/>
  <c r="S26" i="23"/>
  <c r="R26" i="23"/>
  <c r="Q26" i="23"/>
  <c r="P26" i="23"/>
  <c r="O26" i="23"/>
  <c r="N26" i="23"/>
  <c r="M26" i="23"/>
  <c r="L26" i="23"/>
  <c r="K26" i="23"/>
  <c r="J26" i="23"/>
  <c r="I26" i="23"/>
  <c r="H26" i="23"/>
  <c r="G26" i="23"/>
  <c r="BH25" i="23"/>
  <c r="BF25" i="23"/>
  <c r="BE25" i="23"/>
  <c r="BD25" i="23"/>
  <c r="BC25" i="23"/>
  <c r="BB25" i="23"/>
  <c r="AX25" i="23"/>
  <c r="AW25" i="23"/>
  <c r="AU25" i="23"/>
  <c r="AT25" i="23"/>
  <c r="AS25" i="23"/>
  <c r="AR25" i="23"/>
  <c r="AQ25" i="23"/>
  <c r="AP25" i="23"/>
  <c r="AO25" i="23"/>
  <c r="AM25" i="23"/>
  <c r="AL25" i="23"/>
  <c r="AK25" i="23"/>
  <c r="AJ25" i="23"/>
  <c r="AI25" i="23"/>
  <c r="AG25" i="23"/>
  <c r="AF25" i="23"/>
  <c r="AE25" i="23"/>
  <c r="AD25" i="23"/>
  <c r="AC25" i="23"/>
  <c r="AB25" i="23"/>
  <c r="AA25" i="23"/>
  <c r="Z25" i="23"/>
  <c r="Y25" i="23"/>
  <c r="X25" i="23"/>
  <c r="W25" i="23"/>
  <c r="V25" i="23"/>
  <c r="U25" i="23"/>
  <c r="T25" i="23"/>
  <c r="S25" i="23"/>
  <c r="R25" i="23"/>
  <c r="Q25" i="23"/>
  <c r="P25" i="23"/>
  <c r="O25" i="23"/>
  <c r="N25" i="23"/>
  <c r="M25" i="23"/>
  <c r="L25" i="23"/>
  <c r="K25" i="23"/>
  <c r="J25" i="23"/>
  <c r="I25" i="23"/>
  <c r="H25" i="23"/>
  <c r="G25" i="23"/>
  <c r="BH24" i="23"/>
  <c r="BF24" i="23"/>
  <c r="BE24" i="23"/>
  <c r="BD24" i="23"/>
  <c r="BC24" i="23"/>
  <c r="BB24" i="23"/>
  <c r="AX24" i="23"/>
  <c r="AW24" i="23"/>
  <c r="AU24" i="23"/>
  <c r="AT24" i="23"/>
  <c r="AS24" i="23"/>
  <c r="AR24" i="23"/>
  <c r="AQ24" i="23"/>
  <c r="AP24" i="23"/>
  <c r="AO24" i="23"/>
  <c r="AM24" i="23"/>
  <c r="AL24" i="23"/>
  <c r="AK24" i="23"/>
  <c r="AJ24" i="23"/>
  <c r="AI24"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BH23" i="23"/>
  <c r="BF23" i="23"/>
  <c r="BE23" i="23"/>
  <c r="BD23" i="23"/>
  <c r="BC23" i="23"/>
  <c r="BB23" i="23"/>
  <c r="AX23" i="23"/>
  <c r="AW23" i="23"/>
  <c r="AU23" i="23"/>
  <c r="AT23" i="23"/>
  <c r="AS23" i="23"/>
  <c r="AR23" i="23"/>
  <c r="AQ23" i="23"/>
  <c r="AP23" i="23"/>
  <c r="AO23" i="23"/>
  <c r="AM23" i="23"/>
  <c r="AL23" i="23"/>
  <c r="AK23" i="23"/>
  <c r="AJ23" i="23"/>
  <c r="AI23" i="23"/>
  <c r="AG23" i="23"/>
  <c r="AF23" i="23"/>
  <c r="AE23" i="23"/>
  <c r="AD23" i="23"/>
  <c r="AC23" i="23"/>
  <c r="AB23" i="23"/>
  <c r="AA23" i="23"/>
  <c r="Z23" i="23"/>
  <c r="Y23" i="23"/>
  <c r="X23" i="23"/>
  <c r="W23" i="23"/>
  <c r="V23" i="23"/>
  <c r="U23" i="23"/>
  <c r="T23" i="23"/>
  <c r="S23" i="23"/>
  <c r="R23" i="23"/>
  <c r="Q23" i="23"/>
  <c r="P23" i="23"/>
  <c r="O23" i="23"/>
  <c r="N23" i="23"/>
  <c r="M23" i="23"/>
  <c r="L23" i="23"/>
  <c r="K23" i="23"/>
  <c r="J23" i="23"/>
  <c r="I23" i="23"/>
  <c r="H23" i="23"/>
  <c r="G23" i="23"/>
  <c r="BH22" i="23"/>
  <c r="BF22" i="23"/>
  <c r="BE22" i="23"/>
  <c r="BD22" i="23"/>
  <c r="BC22" i="23"/>
  <c r="BB22" i="23"/>
  <c r="AX22" i="23"/>
  <c r="AW22" i="23"/>
  <c r="AU22" i="23"/>
  <c r="AT22" i="23"/>
  <c r="AS22" i="23"/>
  <c r="AR22" i="23"/>
  <c r="AQ22" i="23"/>
  <c r="AP22" i="23"/>
  <c r="AO22" i="23"/>
  <c r="AM22" i="23"/>
  <c r="AL22" i="23"/>
  <c r="AK22" i="23"/>
  <c r="AJ22" i="23"/>
  <c r="AI22" i="23"/>
  <c r="AG22" i="23"/>
  <c r="AF22" i="23"/>
  <c r="AE22" i="23"/>
  <c r="AD22" i="23"/>
  <c r="AC22" i="23"/>
  <c r="AB22" i="23"/>
  <c r="AA22" i="23"/>
  <c r="Z22" i="23"/>
  <c r="Y22" i="23"/>
  <c r="X22" i="23"/>
  <c r="W22" i="23"/>
  <c r="V22" i="23"/>
  <c r="U22" i="23"/>
  <c r="T22" i="23"/>
  <c r="S22" i="23"/>
  <c r="R22" i="23"/>
  <c r="Q22" i="23"/>
  <c r="P22" i="23"/>
  <c r="O22" i="23"/>
  <c r="N22" i="23"/>
  <c r="M22" i="23"/>
  <c r="L22" i="23"/>
  <c r="K22" i="23"/>
  <c r="J22" i="23"/>
  <c r="I22" i="23"/>
  <c r="H22" i="23"/>
  <c r="G22" i="23"/>
  <c r="BH21" i="23"/>
  <c r="BF21" i="23"/>
  <c r="BE21" i="23"/>
  <c r="BD21" i="23"/>
  <c r="BC21" i="23"/>
  <c r="BB21" i="23"/>
  <c r="AX21" i="23"/>
  <c r="AW21" i="23"/>
  <c r="AU21" i="23"/>
  <c r="AT21" i="23"/>
  <c r="AS21" i="23"/>
  <c r="AR21" i="23"/>
  <c r="AQ21" i="23"/>
  <c r="AP21" i="23"/>
  <c r="AO21" i="23"/>
  <c r="AM21" i="23"/>
  <c r="AL21" i="23"/>
  <c r="AK21" i="23"/>
  <c r="AJ21" i="23"/>
  <c r="AI21" i="23"/>
  <c r="AG21" i="23"/>
  <c r="AF21" i="23"/>
  <c r="AE21" i="23"/>
  <c r="AD21" i="23"/>
  <c r="AC21" i="23"/>
  <c r="AB21" i="23"/>
  <c r="AA21" i="23"/>
  <c r="Z21" i="23"/>
  <c r="Y21" i="23"/>
  <c r="X21" i="23"/>
  <c r="W21" i="23"/>
  <c r="V21" i="23"/>
  <c r="U21" i="23"/>
  <c r="T21" i="23"/>
  <c r="S21" i="23"/>
  <c r="R21" i="23"/>
  <c r="Q21" i="23"/>
  <c r="P21" i="23"/>
  <c r="O21" i="23"/>
  <c r="N21" i="23"/>
  <c r="M21" i="23"/>
  <c r="L21" i="23"/>
  <c r="K21" i="23"/>
  <c r="J21" i="23"/>
  <c r="I21" i="23"/>
  <c r="H21" i="23"/>
  <c r="G21" i="23"/>
  <c r="BH20" i="23"/>
  <c r="BF20" i="23"/>
  <c r="BE20" i="23"/>
  <c r="BD20" i="23"/>
  <c r="BC20" i="23"/>
  <c r="BB20" i="23"/>
  <c r="AX20" i="23"/>
  <c r="AW20" i="23"/>
  <c r="AU20" i="23"/>
  <c r="AT20" i="23"/>
  <c r="AS20" i="23"/>
  <c r="AR20" i="23"/>
  <c r="AQ20" i="23"/>
  <c r="AP20" i="23"/>
  <c r="AO20" i="23"/>
  <c r="AM20" i="23"/>
  <c r="AL20" i="23"/>
  <c r="AK20" i="23"/>
  <c r="AJ20" i="23"/>
  <c r="AI20" i="23"/>
  <c r="AG20" i="23"/>
  <c r="AF20" i="23"/>
  <c r="AE20" i="23"/>
  <c r="AD20" i="23"/>
  <c r="AC20" i="23"/>
  <c r="AB20" i="23"/>
  <c r="AA20" i="23"/>
  <c r="Z20" i="23"/>
  <c r="Y20" i="23"/>
  <c r="X20" i="23"/>
  <c r="W20" i="23"/>
  <c r="V20" i="23"/>
  <c r="U20" i="23"/>
  <c r="T20" i="23"/>
  <c r="S20" i="23"/>
  <c r="R20" i="23"/>
  <c r="Q20" i="23"/>
  <c r="P20" i="23"/>
  <c r="O20" i="23"/>
  <c r="N20" i="23"/>
  <c r="M20" i="23"/>
  <c r="L20" i="23"/>
  <c r="K20" i="23"/>
  <c r="J20" i="23"/>
  <c r="I20" i="23"/>
  <c r="H20" i="23"/>
  <c r="G20" i="23"/>
  <c r="BH19" i="23"/>
  <c r="BF19" i="23"/>
  <c r="BE19" i="23"/>
  <c r="BD19" i="23"/>
  <c r="BC19" i="23"/>
  <c r="BB19" i="23"/>
  <c r="AX19" i="23"/>
  <c r="AW19" i="23"/>
  <c r="AU19" i="23"/>
  <c r="AT19" i="23"/>
  <c r="AS19" i="23"/>
  <c r="AR19" i="23"/>
  <c r="AQ19" i="23"/>
  <c r="AP19" i="23"/>
  <c r="AO19" i="23"/>
  <c r="AM19" i="23"/>
  <c r="AL19" i="23"/>
  <c r="AK19" i="23"/>
  <c r="AJ19" i="23"/>
  <c r="AI19" i="23"/>
  <c r="AG19" i="23"/>
  <c r="AF19" i="23"/>
  <c r="AE19" i="23"/>
  <c r="AD19" i="23"/>
  <c r="AC19" i="23"/>
  <c r="AB19" i="23"/>
  <c r="AA19" i="23"/>
  <c r="Z19" i="23"/>
  <c r="Y19" i="23"/>
  <c r="X19" i="23"/>
  <c r="W19" i="23"/>
  <c r="V19" i="23"/>
  <c r="U19" i="23"/>
  <c r="T19" i="23"/>
  <c r="S19" i="23"/>
  <c r="R19" i="23"/>
  <c r="Q19" i="23"/>
  <c r="P19" i="23"/>
  <c r="O19" i="23"/>
  <c r="N19" i="23"/>
  <c r="M19" i="23"/>
  <c r="L19" i="23"/>
  <c r="K19" i="23"/>
  <c r="J19" i="23"/>
  <c r="I19" i="23"/>
  <c r="H19" i="23"/>
  <c r="G19" i="23"/>
  <c r="BH18" i="23"/>
  <c r="BF18" i="23"/>
  <c r="BE18" i="23"/>
  <c r="BD18" i="23"/>
  <c r="BC18" i="23"/>
  <c r="BB18" i="23"/>
  <c r="AX18" i="23"/>
  <c r="AW18" i="23"/>
  <c r="AU18" i="23"/>
  <c r="AT18" i="23"/>
  <c r="AS18" i="23"/>
  <c r="AR18" i="23"/>
  <c r="AQ18" i="23"/>
  <c r="AP18" i="23"/>
  <c r="AO18" i="23"/>
  <c r="AM18" i="23"/>
  <c r="AL18" i="23"/>
  <c r="AK18" i="23"/>
  <c r="AJ18" i="23"/>
  <c r="AI18" i="23"/>
  <c r="AG18" i="23"/>
  <c r="AF18"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BH17" i="23"/>
  <c r="BF17" i="23"/>
  <c r="BE17" i="23"/>
  <c r="BD17" i="23"/>
  <c r="BC17" i="23"/>
  <c r="BB17" i="23"/>
  <c r="AX17" i="23"/>
  <c r="AW17" i="23"/>
  <c r="AU17" i="23"/>
  <c r="AT17" i="23"/>
  <c r="AS17" i="23"/>
  <c r="AR17" i="23"/>
  <c r="AQ17" i="23"/>
  <c r="AP17" i="23"/>
  <c r="AO17" i="23"/>
  <c r="AM17" i="23"/>
  <c r="AL17" i="23"/>
  <c r="AK17" i="23"/>
  <c r="AJ17" i="23"/>
  <c r="AI17" i="23"/>
  <c r="AG17" i="23"/>
  <c r="AF17"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BH16" i="23"/>
  <c r="BF16" i="23"/>
  <c r="BE16" i="23"/>
  <c r="BD16" i="23"/>
  <c r="BC16" i="23"/>
  <c r="BB16" i="23"/>
  <c r="AX16" i="23"/>
  <c r="AW16" i="23"/>
  <c r="AU16" i="23"/>
  <c r="AT16" i="23"/>
  <c r="AS16" i="23"/>
  <c r="AR16" i="23"/>
  <c r="AQ16" i="23"/>
  <c r="AP16" i="23"/>
  <c r="AO16" i="23"/>
  <c r="AM16" i="23"/>
  <c r="AL16" i="23"/>
  <c r="AK16" i="23"/>
  <c r="AJ16" i="23"/>
  <c r="AI16" i="23"/>
  <c r="AG16" i="23"/>
  <c r="AF16" i="23"/>
  <c r="AE16" i="23"/>
  <c r="AD16" i="23"/>
  <c r="AC16" i="23"/>
  <c r="AB16" i="23"/>
  <c r="AA16" i="23"/>
  <c r="Z16" i="23"/>
  <c r="Y16" i="23"/>
  <c r="X16" i="23"/>
  <c r="W16" i="23"/>
  <c r="V16" i="23"/>
  <c r="U16" i="23"/>
  <c r="T16" i="23"/>
  <c r="S16" i="23"/>
  <c r="R16" i="23"/>
  <c r="Q16" i="23"/>
  <c r="P16" i="23"/>
  <c r="O16" i="23"/>
  <c r="N16" i="23"/>
  <c r="M16" i="23"/>
  <c r="L16" i="23"/>
  <c r="K16" i="23"/>
  <c r="J16" i="23"/>
  <c r="I16" i="23"/>
  <c r="H16" i="23"/>
  <c r="G16" i="23"/>
  <c r="BH15" i="23"/>
  <c r="BF15" i="23"/>
  <c r="BE15" i="23"/>
  <c r="BD15" i="23"/>
  <c r="BC15" i="23"/>
  <c r="BB15" i="23"/>
  <c r="AX15" i="23"/>
  <c r="AW15" i="23"/>
  <c r="AU15" i="23"/>
  <c r="AT15" i="23"/>
  <c r="AS15" i="23"/>
  <c r="AR15" i="23"/>
  <c r="AQ15" i="23"/>
  <c r="AP15" i="23"/>
  <c r="AO15" i="23"/>
  <c r="AM15" i="23"/>
  <c r="AL15" i="23"/>
  <c r="AK15" i="23"/>
  <c r="AJ15" i="23"/>
  <c r="AI15" i="23"/>
  <c r="AG15" i="23"/>
  <c r="AF15" i="23"/>
  <c r="AE15" i="23"/>
  <c r="AD15" i="23"/>
  <c r="AC15" i="23"/>
  <c r="AB15" i="23"/>
  <c r="AA15" i="23"/>
  <c r="Z15" i="23"/>
  <c r="Y15" i="23"/>
  <c r="X15" i="23"/>
  <c r="W15" i="23"/>
  <c r="V15" i="23"/>
  <c r="U15" i="23"/>
  <c r="T15" i="23"/>
  <c r="S15" i="23"/>
  <c r="R15" i="23"/>
  <c r="Q15" i="23"/>
  <c r="P15" i="23"/>
  <c r="O15" i="23"/>
  <c r="N15" i="23"/>
  <c r="M15" i="23"/>
  <c r="L15" i="23"/>
  <c r="K15" i="23"/>
  <c r="J15" i="23"/>
  <c r="I15" i="23"/>
  <c r="H15" i="23"/>
  <c r="G15" i="23"/>
  <c r="BH14" i="23"/>
  <c r="BF14" i="23"/>
  <c r="BE14" i="23"/>
  <c r="BD14" i="23"/>
  <c r="BC14" i="23"/>
  <c r="BB14" i="23"/>
  <c r="AX14" i="23"/>
  <c r="AW14" i="23"/>
  <c r="AU14" i="23"/>
  <c r="AT14" i="23"/>
  <c r="AS14" i="23"/>
  <c r="AR14" i="23"/>
  <c r="AQ14" i="23"/>
  <c r="AP14" i="23"/>
  <c r="AO14" i="23"/>
  <c r="AM14" i="23"/>
  <c r="AL14" i="23"/>
  <c r="AK14" i="23"/>
  <c r="AJ14" i="23"/>
  <c r="AI14" i="23"/>
  <c r="AG14" i="23"/>
  <c r="AF14" i="23"/>
  <c r="AE14" i="23"/>
  <c r="AD14" i="23"/>
  <c r="AC14" i="23"/>
  <c r="AB14" i="23"/>
  <c r="AA14" i="23"/>
  <c r="Z14" i="23"/>
  <c r="Y14" i="23"/>
  <c r="X14" i="23"/>
  <c r="W14" i="23"/>
  <c r="V14" i="23"/>
  <c r="U14" i="23"/>
  <c r="T14" i="23"/>
  <c r="S14" i="23"/>
  <c r="R14" i="23"/>
  <c r="Q14" i="23"/>
  <c r="P14" i="23"/>
  <c r="O14" i="23"/>
  <c r="N14" i="23"/>
  <c r="M14" i="23"/>
  <c r="L14" i="23"/>
  <c r="K14" i="23"/>
  <c r="J14" i="23"/>
  <c r="I14" i="23"/>
  <c r="H14" i="23"/>
  <c r="G14" i="23"/>
  <c r="BH13" i="23"/>
  <c r="BF13" i="23"/>
  <c r="BE13" i="23"/>
  <c r="BD13" i="23"/>
  <c r="BC13" i="23"/>
  <c r="BB13" i="23"/>
  <c r="AX13" i="23"/>
  <c r="AW13" i="23"/>
  <c r="AU13" i="23"/>
  <c r="AT13" i="23"/>
  <c r="AS13" i="23"/>
  <c r="AR13" i="23"/>
  <c r="AQ13" i="23"/>
  <c r="AP13" i="23"/>
  <c r="AO13" i="23"/>
  <c r="AM13" i="23"/>
  <c r="AL13" i="23"/>
  <c r="AK13" i="23"/>
  <c r="AJ13" i="23"/>
  <c r="AI13" i="23"/>
  <c r="AG13" i="23"/>
  <c r="AF13" i="23"/>
  <c r="AE13" i="23"/>
  <c r="AD13" i="23"/>
  <c r="AC13" i="23"/>
  <c r="AB13" i="23"/>
  <c r="AA13" i="23"/>
  <c r="Z13" i="23"/>
  <c r="Y13" i="23"/>
  <c r="X13" i="23"/>
  <c r="W13" i="23"/>
  <c r="V13" i="23"/>
  <c r="U13" i="23"/>
  <c r="T13" i="23"/>
  <c r="S13" i="23"/>
  <c r="R13" i="23"/>
  <c r="Q13" i="23"/>
  <c r="P13" i="23"/>
  <c r="O13" i="23"/>
  <c r="N13" i="23"/>
  <c r="M13" i="23"/>
  <c r="L13" i="23"/>
  <c r="K13" i="23"/>
  <c r="J13" i="23"/>
  <c r="H13" i="23"/>
  <c r="I13" i="23"/>
  <c r="G13" i="23"/>
  <c r="Y63" i="8"/>
  <c r="X63" i="8"/>
  <c r="W63" i="8"/>
  <c r="V63" i="8"/>
  <c r="U63" i="8"/>
  <c r="T63" i="8"/>
  <c r="S63" i="8"/>
  <c r="R63" i="8"/>
  <c r="Q63" i="8"/>
  <c r="P63" i="8"/>
  <c r="O63" i="8"/>
  <c r="N63" i="8"/>
  <c r="M63" i="8"/>
  <c r="L63" i="8"/>
  <c r="G63" i="8"/>
  <c r="Y62" i="8"/>
  <c r="X62" i="8"/>
  <c r="W62" i="8"/>
  <c r="V62" i="8"/>
  <c r="U62" i="8"/>
  <c r="T62" i="8"/>
  <c r="S62" i="8"/>
  <c r="R62" i="8"/>
  <c r="Q62" i="8"/>
  <c r="P62" i="8"/>
  <c r="O62" i="8"/>
  <c r="N62" i="8"/>
  <c r="M62" i="8"/>
  <c r="L62" i="8"/>
  <c r="I62" i="8"/>
  <c r="H62" i="8"/>
  <c r="G62" i="8"/>
  <c r="K62" i="8" s="1"/>
  <c r="Y61" i="8"/>
  <c r="X61" i="8"/>
  <c r="W61" i="8"/>
  <c r="V61" i="8"/>
  <c r="U61" i="8"/>
  <c r="T61" i="8"/>
  <c r="S61" i="8"/>
  <c r="R61" i="8"/>
  <c r="Q61" i="8"/>
  <c r="P61" i="8"/>
  <c r="O61" i="8"/>
  <c r="N61" i="8"/>
  <c r="L61" i="8"/>
  <c r="M61" i="8" s="1"/>
  <c r="H61" i="8"/>
  <c r="G61" i="8"/>
  <c r="K61" i="8" s="1"/>
  <c r="Y59" i="8"/>
  <c r="X59" i="8"/>
  <c r="W59" i="8"/>
  <c r="V59" i="8"/>
  <c r="U59" i="8"/>
  <c r="T59" i="8"/>
  <c r="S59" i="8"/>
  <c r="R59" i="8"/>
  <c r="Q59" i="8"/>
  <c r="P59" i="8"/>
  <c r="O59" i="8"/>
  <c r="N59" i="8"/>
  <c r="L59" i="8"/>
  <c r="M59" i="8" s="1"/>
  <c r="J59" i="8"/>
  <c r="I59" i="8"/>
  <c r="H59" i="8"/>
  <c r="G59" i="8"/>
  <c r="K59" i="8" s="1"/>
  <c r="Y58" i="8"/>
  <c r="X58" i="8"/>
  <c r="W58" i="8"/>
  <c r="V58" i="8"/>
  <c r="U58" i="8"/>
  <c r="T58" i="8"/>
  <c r="S58" i="8"/>
  <c r="R58" i="8"/>
  <c r="Q58" i="8"/>
  <c r="P58" i="8"/>
  <c r="O58" i="8"/>
  <c r="N58" i="8"/>
  <c r="M58" i="8"/>
  <c r="L58" i="8"/>
  <c r="I58" i="8"/>
  <c r="H58" i="8"/>
  <c r="G58" i="8"/>
  <c r="K58" i="8" s="1"/>
  <c r="Y57" i="8"/>
  <c r="X57" i="8"/>
  <c r="W57" i="8"/>
  <c r="V57" i="8"/>
  <c r="U57" i="8"/>
  <c r="T57" i="8"/>
  <c r="S57" i="8"/>
  <c r="R57" i="8"/>
  <c r="Q57" i="8"/>
  <c r="P57" i="8"/>
  <c r="O57" i="8"/>
  <c r="N57" i="8"/>
  <c r="M57" i="8"/>
  <c r="L57" i="8"/>
  <c r="H57" i="8"/>
  <c r="G57" i="8"/>
  <c r="K57" i="8" s="1"/>
  <c r="Y55" i="8"/>
  <c r="X55" i="8"/>
  <c r="W55" i="8"/>
  <c r="V55" i="8"/>
  <c r="U55" i="8"/>
  <c r="T55" i="8"/>
  <c r="S55" i="8"/>
  <c r="R55" i="8"/>
  <c r="Q55" i="8"/>
  <c r="P55" i="8"/>
  <c r="O55" i="8"/>
  <c r="N55" i="8"/>
  <c r="L55" i="8"/>
  <c r="M55" i="8" s="1"/>
  <c r="I55" i="8"/>
  <c r="H55" i="8"/>
  <c r="G55" i="8"/>
  <c r="K55" i="8" s="1"/>
  <c r="Y53" i="8"/>
  <c r="X53" i="8"/>
  <c r="W53" i="8"/>
  <c r="V53" i="8"/>
  <c r="U53" i="8"/>
  <c r="T53" i="8"/>
  <c r="S53" i="8"/>
  <c r="R53" i="8"/>
  <c r="Q53" i="8"/>
  <c r="P53" i="8"/>
  <c r="O53" i="8"/>
  <c r="N53" i="8"/>
  <c r="M53" i="8"/>
  <c r="L53" i="8"/>
  <c r="J53" i="8"/>
  <c r="I53" i="8"/>
  <c r="H53" i="8"/>
  <c r="G53" i="8"/>
  <c r="K53" i="8" s="1"/>
  <c r="Y52" i="8"/>
  <c r="X52" i="8"/>
  <c r="W52" i="8"/>
  <c r="V52" i="8"/>
  <c r="U52" i="8"/>
  <c r="T52" i="8"/>
  <c r="S52" i="8"/>
  <c r="R52" i="8"/>
  <c r="Q52" i="8"/>
  <c r="P52" i="8"/>
  <c r="O52" i="8"/>
  <c r="N52" i="8"/>
  <c r="M52" i="8"/>
  <c r="L52" i="8"/>
  <c r="I52" i="8"/>
  <c r="H52" i="8"/>
  <c r="G52" i="8"/>
  <c r="K52" i="8" s="1"/>
  <c r="Y51" i="8"/>
  <c r="X51" i="8"/>
  <c r="W51" i="8"/>
  <c r="V51" i="8"/>
  <c r="U51" i="8"/>
  <c r="T51" i="8"/>
  <c r="S51" i="8"/>
  <c r="R51" i="8"/>
  <c r="Q51" i="8"/>
  <c r="P51" i="8"/>
  <c r="O51" i="8"/>
  <c r="N51" i="8"/>
  <c r="L51" i="8"/>
  <c r="M51" i="8" s="1"/>
  <c r="H51" i="8"/>
  <c r="G51" i="8"/>
  <c r="K51" i="8" s="1"/>
  <c r="Y49" i="8"/>
  <c r="X49" i="8"/>
  <c r="W49" i="8"/>
  <c r="V49" i="8"/>
  <c r="U49" i="8"/>
  <c r="T49" i="8"/>
  <c r="S49" i="8"/>
  <c r="R49" i="8"/>
  <c r="Q49" i="8"/>
  <c r="P49" i="8"/>
  <c r="O49" i="8"/>
  <c r="N49" i="8"/>
  <c r="M49" i="8"/>
  <c r="L49" i="8"/>
  <c r="J49" i="8"/>
  <c r="I49" i="8"/>
  <c r="H49" i="8"/>
  <c r="G49" i="8"/>
  <c r="K49" i="8" s="1"/>
  <c r="Y48" i="8"/>
  <c r="X48" i="8"/>
  <c r="W48" i="8"/>
  <c r="V48" i="8"/>
  <c r="U48" i="8"/>
  <c r="T48" i="8"/>
  <c r="S48" i="8"/>
  <c r="R48" i="8"/>
  <c r="Q48" i="8"/>
  <c r="P48" i="8"/>
  <c r="O48" i="8"/>
  <c r="N48" i="8"/>
  <c r="M48" i="8"/>
  <c r="L48" i="8"/>
  <c r="I48" i="8"/>
  <c r="H48" i="8"/>
  <c r="G48" i="8"/>
  <c r="K48" i="8" s="1"/>
  <c r="Y46" i="8"/>
  <c r="X46" i="8"/>
  <c r="W46" i="8"/>
  <c r="V46" i="8"/>
  <c r="U46" i="8"/>
  <c r="T46" i="8"/>
  <c r="S46" i="8"/>
  <c r="R46" i="8"/>
  <c r="Q46" i="8"/>
  <c r="P46" i="8"/>
  <c r="O46" i="8"/>
  <c r="N46" i="8"/>
  <c r="L46" i="8"/>
  <c r="M46" i="8" s="1"/>
  <c r="J46" i="8"/>
  <c r="I46" i="8"/>
  <c r="H46" i="8"/>
  <c r="G46" i="8"/>
  <c r="K46" i="8" s="1"/>
  <c r="Y45" i="8"/>
  <c r="X45" i="8"/>
  <c r="W45" i="8"/>
  <c r="V45" i="8"/>
  <c r="U45" i="8"/>
  <c r="T45" i="8"/>
  <c r="S45" i="8"/>
  <c r="R45" i="8"/>
  <c r="Q45" i="8"/>
  <c r="P45" i="8"/>
  <c r="O45" i="8"/>
  <c r="N45" i="8"/>
  <c r="M45" i="8"/>
  <c r="L45" i="8"/>
  <c r="I45" i="8"/>
  <c r="H45" i="8"/>
  <c r="G45" i="8"/>
  <c r="K45" i="8" s="1"/>
  <c r="Y43" i="8"/>
  <c r="X43" i="8"/>
  <c r="W43" i="8"/>
  <c r="V43" i="8"/>
  <c r="U43" i="8"/>
  <c r="T43" i="8"/>
  <c r="S43" i="8"/>
  <c r="R43" i="8"/>
  <c r="Q43" i="8"/>
  <c r="P43" i="8"/>
  <c r="O43" i="8"/>
  <c r="N43" i="8"/>
  <c r="L43" i="8"/>
  <c r="M43" i="8" s="1"/>
  <c r="J43" i="8"/>
  <c r="I43" i="8"/>
  <c r="H43" i="8"/>
  <c r="G43" i="8"/>
  <c r="K43" i="8" s="1"/>
  <c r="Y41" i="8"/>
  <c r="X41" i="8"/>
  <c r="W41" i="8"/>
  <c r="V41" i="8"/>
  <c r="U41" i="8"/>
  <c r="T41" i="8"/>
  <c r="S41" i="8"/>
  <c r="R41" i="8"/>
  <c r="Q41" i="8"/>
  <c r="P41" i="8"/>
  <c r="O41" i="8"/>
  <c r="N41" i="8"/>
  <c r="L41" i="8"/>
  <c r="M41" i="8" s="1"/>
  <c r="J41" i="8"/>
  <c r="I41" i="8"/>
  <c r="H41" i="8"/>
  <c r="G41" i="8"/>
  <c r="K41" i="8" s="1"/>
  <c r="Y40" i="8"/>
  <c r="X40" i="8"/>
  <c r="W40" i="8"/>
  <c r="V40" i="8"/>
  <c r="U40" i="8"/>
  <c r="T40" i="8"/>
  <c r="S40" i="8"/>
  <c r="R40" i="8"/>
  <c r="Q40" i="8"/>
  <c r="P40" i="8"/>
  <c r="O40" i="8"/>
  <c r="N40" i="8"/>
  <c r="M40" i="8"/>
  <c r="L40" i="8"/>
  <c r="I40" i="8"/>
  <c r="H40" i="8"/>
  <c r="G40" i="8"/>
  <c r="K40" i="8" s="1"/>
  <c r="Y39" i="8"/>
  <c r="X39" i="8"/>
  <c r="W39" i="8"/>
  <c r="V39" i="8"/>
  <c r="U39" i="8"/>
  <c r="T39" i="8"/>
  <c r="S39" i="8"/>
  <c r="R39" i="8"/>
  <c r="Q39" i="8"/>
  <c r="P39" i="8"/>
  <c r="O39" i="8"/>
  <c r="N39" i="8"/>
  <c r="L39" i="8"/>
  <c r="M39" i="8" s="1"/>
  <c r="H39" i="8"/>
  <c r="G39" i="8"/>
  <c r="K39" i="8" s="1"/>
  <c r="Y37" i="8"/>
  <c r="X37" i="8"/>
  <c r="W37" i="8"/>
  <c r="V37" i="8"/>
  <c r="U37" i="8"/>
  <c r="T37" i="8"/>
  <c r="S37" i="8"/>
  <c r="R37" i="8"/>
  <c r="Q37" i="8"/>
  <c r="P37" i="8"/>
  <c r="O37" i="8"/>
  <c r="N37" i="8"/>
  <c r="M37" i="8"/>
  <c r="L37" i="8"/>
  <c r="I37" i="8"/>
  <c r="H37" i="8"/>
  <c r="G37" i="8"/>
  <c r="K37" i="8" s="1"/>
  <c r="Y36" i="8"/>
  <c r="X36" i="8"/>
  <c r="W36" i="8"/>
  <c r="V36" i="8"/>
  <c r="U36" i="8"/>
  <c r="T36" i="8"/>
  <c r="S36" i="8"/>
  <c r="R36" i="8"/>
  <c r="Q36" i="8"/>
  <c r="P36" i="8"/>
  <c r="O36" i="8"/>
  <c r="N36" i="8"/>
  <c r="L36" i="8"/>
  <c r="M36" i="8" s="1"/>
  <c r="H36" i="8"/>
  <c r="G36" i="8"/>
  <c r="K36" i="8" s="1"/>
  <c r="Y35" i="8"/>
  <c r="X35" i="8"/>
  <c r="W35" i="8"/>
  <c r="V35" i="8"/>
  <c r="U35" i="8"/>
  <c r="T35" i="8"/>
  <c r="S35" i="8"/>
  <c r="R35" i="8"/>
  <c r="Q35" i="8"/>
  <c r="P35" i="8"/>
  <c r="O35" i="8"/>
  <c r="N35" i="8"/>
  <c r="L35" i="8"/>
  <c r="M35" i="8" s="1"/>
  <c r="G35" i="8"/>
  <c r="K35" i="8" s="1"/>
  <c r="Y34" i="8"/>
  <c r="X34" i="8"/>
  <c r="W34" i="8"/>
  <c r="V34" i="8"/>
  <c r="U34" i="8"/>
  <c r="T34" i="8"/>
  <c r="S34" i="8"/>
  <c r="R34" i="8"/>
  <c r="Q34" i="8"/>
  <c r="P34" i="8"/>
  <c r="O34" i="8"/>
  <c r="N34" i="8"/>
  <c r="L34" i="8"/>
  <c r="M34" i="8" s="1"/>
  <c r="G34" i="8"/>
  <c r="J34" i="8" s="1"/>
  <c r="Y33" i="8"/>
  <c r="X33" i="8"/>
  <c r="W33" i="8"/>
  <c r="V33" i="8"/>
  <c r="U33" i="8"/>
  <c r="T33" i="8"/>
  <c r="S33" i="8"/>
  <c r="R33" i="8"/>
  <c r="Q33" i="8"/>
  <c r="P33" i="8"/>
  <c r="O33" i="8"/>
  <c r="N33" i="8"/>
  <c r="L33" i="8"/>
  <c r="M33" i="8" s="1"/>
  <c r="I33" i="8"/>
  <c r="H33" i="8"/>
  <c r="G33" i="8"/>
  <c r="K33" i="8" s="1"/>
  <c r="Y31" i="8"/>
  <c r="X31" i="8"/>
  <c r="W31" i="8"/>
  <c r="V31" i="8"/>
  <c r="U31" i="8"/>
  <c r="T31" i="8"/>
  <c r="S31" i="8"/>
  <c r="R31" i="8"/>
  <c r="Q31" i="8"/>
  <c r="P31" i="8"/>
  <c r="O31" i="8"/>
  <c r="N31" i="8"/>
  <c r="L31" i="8"/>
  <c r="M31" i="8" s="1"/>
  <c r="J31" i="8"/>
  <c r="I31" i="8"/>
  <c r="H31" i="8"/>
  <c r="G31" i="8"/>
  <c r="K31" i="8" s="1"/>
  <c r="Y30" i="8"/>
  <c r="X30" i="8"/>
  <c r="W30" i="8"/>
  <c r="V30" i="8"/>
  <c r="U30" i="8"/>
  <c r="T30" i="8"/>
  <c r="S30" i="8"/>
  <c r="R30" i="8"/>
  <c r="Q30" i="8"/>
  <c r="P30" i="8"/>
  <c r="O30" i="8"/>
  <c r="N30" i="8"/>
  <c r="M30" i="8"/>
  <c r="L30" i="8"/>
  <c r="I30" i="8"/>
  <c r="H30" i="8"/>
  <c r="G30" i="8"/>
  <c r="K30" i="8" s="1"/>
  <c r="Y29" i="8"/>
  <c r="X29" i="8"/>
  <c r="W29" i="8"/>
  <c r="V29" i="8"/>
  <c r="U29" i="8"/>
  <c r="T29" i="8"/>
  <c r="S29" i="8"/>
  <c r="R29" i="8"/>
  <c r="Q29" i="8"/>
  <c r="P29" i="8"/>
  <c r="O29" i="8"/>
  <c r="N29" i="8"/>
  <c r="L29" i="8"/>
  <c r="M29" i="8" s="1"/>
  <c r="H29" i="8"/>
  <c r="G29" i="8"/>
  <c r="K29" i="8" s="1"/>
  <c r="Y26" i="8"/>
  <c r="X26" i="8"/>
  <c r="W26" i="8"/>
  <c r="V26" i="8"/>
  <c r="U26" i="8"/>
  <c r="T26" i="8"/>
  <c r="S26" i="8"/>
  <c r="R26" i="8"/>
  <c r="Q26" i="8"/>
  <c r="P26" i="8"/>
  <c r="O26" i="8"/>
  <c r="N26" i="8"/>
  <c r="L26" i="8"/>
  <c r="M26" i="8" s="1"/>
  <c r="J26" i="8"/>
  <c r="G26" i="8"/>
  <c r="I26" i="8" s="1"/>
  <c r="Y24" i="8"/>
  <c r="X24" i="8"/>
  <c r="W24" i="8"/>
  <c r="V24" i="8"/>
  <c r="U24" i="8"/>
  <c r="T24" i="8"/>
  <c r="S24" i="8"/>
  <c r="R24" i="8"/>
  <c r="Q24" i="8"/>
  <c r="P24" i="8"/>
  <c r="O24" i="8"/>
  <c r="N24" i="8"/>
  <c r="M24" i="8"/>
  <c r="L24" i="8"/>
  <c r="J24" i="8"/>
  <c r="I24" i="8"/>
  <c r="H24" i="8"/>
  <c r="G24" i="8"/>
  <c r="K24" i="8" s="1"/>
  <c r="Y21" i="8"/>
  <c r="X21" i="8"/>
  <c r="W21" i="8"/>
  <c r="V21" i="8"/>
  <c r="U21" i="8"/>
  <c r="T21" i="8"/>
  <c r="S21" i="8"/>
  <c r="R21" i="8"/>
  <c r="Q21" i="8"/>
  <c r="P21" i="8"/>
  <c r="O21" i="8"/>
  <c r="N21" i="8"/>
  <c r="M21" i="8"/>
  <c r="L21" i="8"/>
  <c r="J21" i="8"/>
  <c r="I21" i="8"/>
  <c r="H21" i="8"/>
  <c r="G21" i="8"/>
  <c r="K21" i="8" s="1"/>
  <c r="Y20" i="8"/>
  <c r="X20" i="8"/>
  <c r="W20" i="8"/>
  <c r="V20" i="8"/>
  <c r="U20" i="8"/>
  <c r="T20" i="8"/>
  <c r="S20" i="8"/>
  <c r="R20" i="8"/>
  <c r="Q20" i="8"/>
  <c r="P20" i="8"/>
  <c r="O20" i="8"/>
  <c r="N20" i="8"/>
  <c r="M20" i="8"/>
  <c r="L20" i="8"/>
  <c r="I20" i="8"/>
  <c r="H20" i="8"/>
  <c r="G20" i="8"/>
  <c r="K20" i="8" s="1"/>
  <c r="Y19" i="8"/>
  <c r="X19" i="8"/>
  <c r="W19" i="8"/>
  <c r="V19" i="8"/>
  <c r="U19" i="8"/>
  <c r="T19" i="8"/>
  <c r="S19" i="8"/>
  <c r="R19" i="8"/>
  <c r="Q19" i="8"/>
  <c r="P19" i="8"/>
  <c r="O19" i="8"/>
  <c r="N19" i="8"/>
  <c r="L19" i="8"/>
  <c r="M19" i="8" s="1"/>
  <c r="H19" i="8"/>
  <c r="G19" i="8"/>
  <c r="K19" i="8" s="1"/>
  <c r="Y18" i="8"/>
  <c r="X18" i="8"/>
  <c r="W18" i="8"/>
  <c r="V18" i="8"/>
  <c r="U18" i="8"/>
  <c r="T18" i="8"/>
  <c r="S18" i="8"/>
  <c r="R18" i="8"/>
  <c r="Q18" i="8"/>
  <c r="P18" i="8"/>
  <c r="O18" i="8"/>
  <c r="N18" i="8"/>
  <c r="L18" i="8"/>
  <c r="M18" i="8" s="1"/>
  <c r="G18" i="8"/>
  <c r="J18" i="8" s="1"/>
  <c r="Y16" i="8"/>
  <c r="X16" i="8"/>
  <c r="W16" i="8"/>
  <c r="V16" i="8"/>
  <c r="U16" i="8"/>
  <c r="T16" i="8"/>
  <c r="S16" i="8"/>
  <c r="R16" i="8"/>
  <c r="Q16" i="8"/>
  <c r="P16" i="8"/>
  <c r="O16" i="8"/>
  <c r="N16" i="8"/>
  <c r="L16" i="8"/>
  <c r="M16" i="8" s="1"/>
  <c r="J16" i="8"/>
  <c r="G16" i="8"/>
  <c r="I16" i="8" s="1"/>
  <c r="Y15" i="8"/>
  <c r="X15" i="8"/>
  <c r="W15" i="8"/>
  <c r="V15" i="8"/>
  <c r="U15" i="8"/>
  <c r="T15" i="8"/>
  <c r="S15" i="8"/>
  <c r="R15" i="8"/>
  <c r="Q15" i="8"/>
  <c r="P15" i="8"/>
  <c r="O15" i="8"/>
  <c r="N15" i="8"/>
  <c r="L15" i="8"/>
  <c r="M15" i="8" s="1"/>
  <c r="J15" i="8"/>
  <c r="G15" i="8"/>
  <c r="I15" i="8" s="1"/>
  <c r="Y14" i="8"/>
  <c r="X14" i="8"/>
  <c r="W14" i="8"/>
  <c r="V14" i="8"/>
  <c r="U14" i="8"/>
  <c r="T14" i="8"/>
  <c r="S14" i="8"/>
  <c r="R14" i="8"/>
  <c r="Q14" i="8"/>
  <c r="P14" i="8"/>
  <c r="O14" i="8"/>
  <c r="N14" i="8"/>
  <c r="L14" i="8"/>
  <c r="M14" i="8" s="1"/>
  <c r="G14" i="8"/>
  <c r="I14" i="8" s="1"/>
  <c r="GF34" i="5" l="1"/>
  <c r="GE134" i="5"/>
  <c r="FJ34" i="5"/>
  <c r="FI134" i="5"/>
  <c r="I61" i="8"/>
  <c r="J62" i="8"/>
  <c r="J61" i="8"/>
  <c r="I57" i="8"/>
  <c r="J58" i="8"/>
  <c r="J57" i="8"/>
  <c r="J55" i="8"/>
  <c r="I51" i="8"/>
  <c r="J52" i="8"/>
  <c r="J51" i="8"/>
  <c r="J48" i="8"/>
  <c r="J45" i="8"/>
  <c r="I39" i="8"/>
  <c r="J40" i="8"/>
  <c r="J39" i="8"/>
  <c r="J33" i="8"/>
  <c r="K34" i="8"/>
  <c r="H35" i="8"/>
  <c r="I36" i="8"/>
  <c r="J37" i="8"/>
  <c r="H34" i="8"/>
  <c r="I35" i="8"/>
  <c r="J36" i="8"/>
  <c r="I34" i="8"/>
  <c r="J35" i="8"/>
  <c r="I29" i="8"/>
  <c r="J30" i="8"/>
  <c r="J29" i="8"/>
  <c r="H26" i="8"/>
  <c r="K26" i="8"/>
  <c r="I19" i="8"/>
  <c r="J20" i="8"/>
  <c r="H18" i="8"/>
  <c r="I18" i="8"/>
  <c r="J19" i="8"/>
  <c r="K18" i="8"/>
  <c r="K16" i="8"/>
  <c r="H16" i="8"/>
  <c r="K15" i="8"/>
  <c r="H15" i="8"/>
  <c r="J14" i="8"/>
  <c r="K14" i="8"/>
  <c r="H14" i="8"/>
  <c r="BA136" i="5"/>
  <c r="BB136" i="5"/>
  <c r="BC136" i="5"/>
  <c r="BD136" i="5"/>
  <c r="BE136" i="5"/>
  <c r="BF136" i="5"/>
  <c r="BG136" i="5"/>
  <c r="BH136" i="5"/>
  <c r="BI136" i="5"/>
  <c r="BJ136" i="5"/>
  <c r="BK136" i="5"/>
  <c r="BL136" i="5"/>
  <c r="BM136" i="5"/>
  <c r="BN136" i="5"/>
  <c r="BO136" i="5"/>
  <c r="BP136" i="5"/>
  <c r="BQ136" i="5"/>
  <c r="BR136" i="5"/>
  <c r="BS136" i="5"/>
  <c r="BT136" i="5"/>
  <c r="BA137" i="5"/>
  <c r="BB137" i="5"/>
  <c r="BC137" i="5"/>
  <c r="BD137" i="5"/>
  <c r="BE137" i="5"/>
  <c r="BF137" i="5"/>
  <c r="BG137" i="5"/>
  <c r="BH137" i="5"/>
  <c r="BI137" i="5"/>
  <c r="BJ137" i="5"/>
  <c r="BK137" i="5"/>
  <c r="BL137" i="5"/>
  <c r="BM137" i="5"/>
  <c r="BN137" i="5"/>
  <c r="BO137" i="5"/>
  <c r="BP137" i="5"/>
  <c r="BQ137" i="5"/>
  <c r="BR137" i="5"/>
  <c r="BS137" i="5"/>
  <c r="BT137" i="5"/>
  <c r="BA138" i="5"/>
  <c r="BB138" i="5"/>
  <c r="BC138" i="5"/>
  <c r="BD138" i="5"/>
  <c r="BE138" i="5"/>
  <c r="BF138" i="5"/>
  <c r="BG138" i="5"/>
  <c r="BH138" i="5"/>
  <c r="BI138" i="5"/>
  <c r="BJ138" i="5"/>
  <c r="BK138" i="5"/>
  <c r="BL138" i="5"/>
  <c r="BM138" i="5"/>
  <c r="BN138" i="5"/>
  <c r="BO138" i="5"/>
  <c r="BP138" i="5"/>
  <c r="BQ138" i="5"/>
  <c r="BR138" i="5"/>
  <c r="BS138" i="5"/>
  <c r="BT138" i="5"/>
  <c r="BA139" i="5"/>
  <c r="BB139" i="5"/>
  <c r="BC139" i="5"/>
  <c r="BD139" i="5"/>
  <c r="BE139" i="5"/>
  <c r="BF139" i="5"/>
  <c r="BG139" i="5"/>
  <c r="BH139" i="5"/>
  <c r="BI139" i="5"/>
  <c r="BJ139" i="5"/>
  <c r="BK139" i="5"/>
  <c r="BL139" i="5"/>
  <c r="BM139" i="5"/>
  <c r="BN139" i="5"/>
  <c r="BO139" i="5"/>
  <c r="BP139" i="5"/>
  <c r="BQ139" i="5"/>
  <c r="BR139" i="5"/>
  <c r="BS139" i="5"/>
  <c r="BT139" i="5"/>
  <c r="BA140" i="5"/>
  <c r="BB140" i="5"/>
  <c r="BC140" i="5"/>
  <c r="BD140" i="5"/>
  <c r="BE140" i="5"/>
  <c r="BF140" i="5"/>
  <c r="BG140" i="5"/>
  <c r="BH140" i="5"/>
  <c r="BI140" i="5"/>
  <c r="BJ140" i="5"/>
  <c r="BK140" i="5"/>
  <c r="BL140" i="5"/>
  <c r="BM140" i="5"/>
  <c r="BN140" i="5"/>
  <c r="BO140" i="5"/>
  <c r="BP140" i="5"/>
  <c r="BQ140" i="5"/>
  <c r="BR140" i="5"/>
  <c r="BS140" i="5"/>
  <c r="BT140" i="5"/>
  <c r="BA141" i="5"/>
  <c r="BB141" i="5"/>
  <c r="BC141" i="5"/>
  <c r="BD141" i="5"/>
  <c r="BE141" i="5"/>
  <c r="BF141" i="5"/>
  <c r="BG141" i="5"/>
  <c r="BH141" i="5"/>
  <c r="BI141" i="5"/>
  <c r="BJ141" i="5"/>
  <c r="BK141" i="5"/>
  <c r="BL141" i="5"/>
  <c r="BM141" i="5"/>
  <c r="BN141" i="5"/>
  <c r="BO141" i="5"/>
  <c r="BP141" i="5"/>
  <c r="BQ141" i="5"/>
  <c r="BR141" i="5"/>
  <c r="BS141" i="5"/>
  <c r="BT141" i="5"/>
  <c r="BA142" i="5"/>
  <c r="BB142" i="5"/>
  <c r="BC142" i="5"/>
  <c r="BD142" i="5"/>
  <c r="BE142" i="5"/>
  <c r="BF142" i="5"/>
  <c r="BG142" i="5"/>
  <c r="BH142" i="5"/>
  <c r="BI142" i="5"/>
  <c r="BJ142" i="5"/>
  <c r="BK142" i="5"/>
  <c r="BL142" i="5"/>
  <c r="BM142" i="5"/>
  <c r="BN142" i="5"/>
  <c r="BO142" i="5"/>
  <c r="BP142" i="5"/>
  <c r="BQ142" i="5"/>
  <c r="BR142" i="5"/>
  <c r="BS142" i="5"/>
  <c r="BT142" i="5"/>
  <c r="BA143" i="5"/>
  <c r="BB143" i="5"/>
  <c r="BC143" i="5"/>
  <c r="BD143" i="5"/>
  <c r="BE143" i="5"/>
  <c r="BF143" i="5"/>
  <c r="BG143" i="5"/>
  <c r="BH143" i="5"/>
  <c r="BI143" i="5"/>
  <c r="BJ143" i="5"/>
  <c r="BK143" i="5"/>
  <c r="BL143" i="5"/>
  <c r="BM143" i="5"/>
  <c r="BN143" i="5"/>
  <c r="BO143" i="5"/>
  <c r="BP143" i="5"/>
  <c r="BQ143" i="5"/>
  <c r="BR143" i="5"/>
  <c r="BS143" i="5"/>
  <c r="BT143" i="5"/>
  <c r="BA144" i="5"/>
  <c r="BB144" i="5"/>
  <c r="BC144" i="5"/>
  <c r="BD144" i="5"/>
  <c r="BE144" i="5"/>
  <c r="BF144" i="5"/>
  <c r="BG144" i="5"/>
  <c r="BH144" i="5"/>
  <c r="BI144" i="5"/>
  <c r="BJ144" i="5"/>
  <c r="BK144" i="5"/>
  <c r="BL144" i="5"/>
  <c r="BM144" i="5"/>
  <c r="BN144" i="5"/>
  <c r="BO144" i="5"/>
  <c r="BP144" i="5"/>
  <c r="BQ144" i="5"/>
  <c r="BR144" i="5"/>
  <c r="BS144" i="5"/>
  <c r="BT144" i="5"/>
  <c r="BA145" i="5"/>
  <c r="BB145" i="5"/>
  <c r="BC145" i="5"/>
  <c r="BD145" i="5"/>
  <c r="BE145" i="5"/>
  <c r="BF145" i="5"/>
  <c r="BG145" i="5"/>
  <c r="BH145" i="5"/>
  <c r="BI145" i="5"/>
  <c r="BJ145" i="5"/>
  <c r="BK145" i="5"/>
  <c r="BL145" i="5"/>
  <c r="BM145" i="5"/>
  <c r="BN145" i="5"/>
  <c r="BO145" i="5"/>
  <c r="BP145" i="5"/>
  <c r="BQ145" i="5"/>
  <c r="BR145" i="5"/>
  <c r="BS145" i="5"/>
  <c r="BT145" i="5"/>
  <c r="BA146" i="5"/>
  <c r="BB146" i="5"/>
  <c r="BC146" i="5"/>
  <c r="BD146" i="5"/>
  <c r="BE146" i="5"/>
  <c r="BF146" i="5"/>
  <c r="BG146" i="5"/>
  <c r="BH146" i="5"/>
  <c r="BI146" i="5"/>
  <c r="BJ146" i="5"/>
  <c r="BK146" i="5"/>
  <c r="BL146" i="5"/>
  <c r="BM146" i="5"/>
  <c r="BN146" i="5"/>
  <c r="BO146" i="5"/>
  <c r="BP146" i="5"/>
  <c r="BQ146" i="5"/>
  <c r="BR146" i="5"/>
  <c r="BS146" i="5"/>
  <c r="BT146" i="5"/>
  <c r="BA147" i="5"/>
  <c r="BB147" i="5"/>
  <c r="BC147" i="5"/>
  <c r="BD147" i="5"/>
  <c r="BE147" i="5"/>
  <c r="BF147" i="5"/>
  <c r="BG147" i="5"/>
  <c r="BH147" i="5"/>
  <c r="BI147" i="5"/>
  <c r="BJ147" i="5"/>
  <c r="BK147" i="5"/>
  <c r="BL147" i="5"/>
  <c r="BM147" i="5"/>
  <c r="BN147" i="5"/>
  <c r="BO147" i="5"/>
  <c r="BP147" i="5"/>
  <c r="BQ147" i="5"/>
  <c r="BR147" i="5"/>
  <c r="BS147" i="5"/>
  <c r="BT147" i="5"/>
  <c r="BA148" i="5"/>
  <c r="BB148" i="5"/>
  <c r="BC148" i="5"/>
  <c r="BD148" i="5"/>
  <c r="BE148" i="5"/>
  <c r="BF148" i="5"/>
  <c r="BG148" i="5"/>
  <c r="BH148" i="5"/>
  <c r="BI148" i="5"/>
  <c r="BJ148" i="5"/>
  <c r="BK148" i="5"/>
  <c r="BL148" i="5"/>
  <c r="BM148" i="5"/>
  <c r="BN148" i="5"/>
  <c r="BO148" i="5"/>
  <c r="BP148" i="5"/>
  <c r="BQ148" i="5"/>
  <c r="BR148" i="5"/>
  <c r="BS148" i="5"/>
  <c r="BT148" i="5"/>
  <c r="BA149" i="5"/>
  <c r="BB149" i="5"/>
  <c r="BC149" i="5"/>
  <c r="BD149" i="5"/>
  <c r="BE149" i="5"/>
  <c r="BF149" i="5"/>
  <c r="BG149" i="5"/>
  <c r="BH149" i="5"/>
  <c r="BI149" i="5"/>
  <c r="BJ149" i="5"/>
  <c r="BK149" i="5"/>
  <c r="BL149" i="5"/>
  <c r="BM149" i="5"/>
  <c r="BN149" i="5"/>
  <c r="BO149" i="5"/>
  <c r="BP149" i="5"/>
  <c r="BQ149" i="5"/>
  <c r="BR149" i="5"/>
  <c r="BS149" i="5"/>
  <c r="BT149" i="5"/>
  <c r="BA150" i="5"/>
  <c r="BB150" i="5"/>
  <c r="BC150" i="5"/>
  <c r="BD150" i="5"/>
  <c r="BE150" i="5"/>
  <c r="BF150" i="5"/>
  <c r="BG150" i="5"/>
  <c r="BH150" i="5"/>
  <c r="BI150" i="5"/>
  <c r="BJ150" i="5"/>
  <c r="BK150" i="5"/>
  <c r="BL150" i="5"/>
  <c r="BM150" i="5"/>
  <c r="BN150" i="5"/>
  <c r="BO150" i="5"/>
  <c r="BP150" i="5"/>
  <c r="BQ150" i="5"/>
  <c r="BR150" i="5"/>
  <c r="BS150" i="5"/>
  <c r="BT150" i="5"/>
  <c r="BA151" i="5"/>
  <c r="BB151" i="5"/>
  <c r="BC151" i="5"/>
  <c r="BD151" i="5"/>
  <c r="BE151" i="5"/>
  <c r="BF151" i="5"/>
  <c r="BG151" i="5"/>
  <c r="BH151" i="5"/>
  <c r="BI151" i="5"/>
  <c r="BJ151" i="5"/>
  <c r="BK151" i="5"/>
  <c r="BL151" i="5"/>
  <c r="BM151" i="5"/>
  <c r="BN151" i="5"/>
  <c r="BO151" i="5"/>
  <c r="BP151" i="5"/>
  <c r="BQ151" i="5"/>
  <c r="BR151" i="5"/>
  <c r="BS151" i="5"/>
  <c r="BT151" i="5"/>
  <c r="BA152" i="5"/>
  <c r="BB152" i="5"/>
  <c r="BC152" i="5"/>
  <c r="BD152" i="5"/>
  <c r="BE152" i="5"/>
  <c r="BF152" i="5"/>
  <c r="BG152" i="5"/>
  <c r="BH152" i="5"/>
  <c r="BI152" i="5"/>
  <c r="BJ152" i="5"/>
  <c r="BK152" i="5"/>
  <c r="BL152" i="5"/>
  <c r="BM152" i="5"/>
  <c r="BN152" i="5"/>
  <c r="BO152" i="5"/>
  <c r="BP152" i="5"/>
  <c r="BQ152" i="5"/>
  <c r="BR152" i="5"/>
  <c r="BS152" i="5"/>
  <c r="BT152" i="5"/>
  <c r="BA153" i="5"/>
  <c r="BB153" i="5"/>
  <c r="BC153" i="5"/>
  <c r="BD153" i="5"/>
  <c r="BE153" i="5"/>
  <c r="BF153" i="5"/>
  <c r="BG153" i="5"/>
  <c r="BH153" i="5"/>
  <c r="BI153" i="5"/>
  <c r="BJ153" i="5"/>
  <c r="BK153" i="5"/>
  <c r="BL153" i="5"/>
  <c r="BM153" i="5"/>
  <c r="BN153" i="5"/>
  <c r="BO153" i="5"/>
  <c r="BP153" i="5"/>
  <c r="BQ153" i="5"/>
  <c r="BR153" i="5"/>
  <c r="BS153" i="5"/>
  <c r="BT153" i="5"/>
  <c r="BA154" i="5"/>
  <c r="BB154" i="5"/>
  <c r="BC154" i="5"/>
  <c r="BD154" i="5"/>
  <c r="BE154" i="5"/>
  <c r="BF154" i="5"/>
  <c r="BG154" i="5"/>
  <c r="BH154" i="5"/>
  <c r="BI154" i="5"/>
  <c r="BJ154" i="5"/>
  <c r="BK154" i="5"/>
  <c r="BL154" i="5"/>
  <c r="BM154" i="5"/>
  <c r="BN154" i="5"/>
  <c r="BO154" i="5"/>
  <c r="BP154" i="5"/>
  <c r="BQ154" i="5"/>
  <c r="BR154" i="5"/>
  <c r="BS154" i="5"/>
  <c r="BT154" i="5"/>
  <c r="BA155" i="5"/>
  <c r="BB155" i="5"/>
  <c r="BC155" i="5"/>
  <c r="BD155" i="5"/>
  <c r="BE155" i="5"/>
  <c r="BF155" i="5"/>
  <c r="BG155" i="5"/>
  <c r="BH155" i="5"/>
  <c r="BI155" i="5"/>
  <c r="BJ155" i="5"/>
  <c r="BK155" i="5"/>
  <c r="BL155" i="5"/>
  <c r="BM155" i="5"/>
  <c r="BN155" i="5"/>
  <c r="BO155" i="5"/>
  <c r="BP155" i="5"/>
  <c r="BQ155" i="5"/>
  <c r="BR155" i="5"/>
  <c r="BS155" i="5"/>
  <c r="BT155" i="5"/>
  <c r="BA156" i="5"/>
  <c r="BB156" i="5"/>
  <c r="BC156" i="5"/>
  <c r="BD156" i="5"/>
  <c r="BE156" i="5"/>
  <c r="BF156" i="5"/>
  <c r="BG156" i="5"/>
  <c r="BH156" i="5"/>
  <c r="BI156" i="5"/>
  <c r="BJ156" i="5"/>
  <c r="BK156" i="5"/>
  <c r="BL156" i="5"/>
  <c r="BM156" i="5"/>
  <c r="BN156" i="5"/>
  <c r="BO156" i="5"/>
  <c r="BP156" i="5"/>
  <c r="BQ156" i="5"/>
  <c r="BR156" i="5"/>
  <c r="BS156" i="5"/>
  <c r="BT156" i="5"/>
  <c r="BA157" i="5"/>
  <c r="BB157" i="5"/>
  <c r="BC157" i="5"/>
  <c r="BD157" i="5"/>
  <c r="BE157" i="5"/>
  <c r="BF157" i="5"/>
  <c r="BG157" i="5"/>
  <c r="BH157" i="5"/>
  <c r="BI157" i="5"/>
  <c r="BJ157" i="5"/>
  <c r="BK157" i="5"/>
  <c r="BL157" i="5"/>
  <c r="BM157" i="5"/>
  <c r="BN157" i="5"/>
  <c r="BO157" i="5"/>
  <c r="BP157" i="5"/>
  <c r="BQ157" i="5"/>
  <c r="BR157" i="5"/>
  <c r="BS157" i="5"/>
  <c r="BT157" i="5"/>
  <c r="BA158" i="5"/>
  <c r="BB158" i="5"/>
  <c r="BC158" i="5"/>
  <c r="BD158" i="5"/>
  <c r="BE158" i="5"/>
  <c r="BF158" i="5"/>
  <c r="BG158" i="5"/>
  <c r="BH158" i="5"/>
  <c r="BI158" i="5"/>
  <c r="BJ158" i="5"/>
  <c r="BK158" i="5"/>
  <c r="BL158" i="5"/>
  <c r="BM158" i="5"/>
  <c r="BN158" i="5"/>
  <c r="BO158" i="5"/>
  <c r="BP158" i="5"/>
  <c r="BQ158" i="5"/>
  <c r="BR158" i="5"/>
  <c r="BS158" i="5"/>
  <c r="BT158" i="5"/>
  <c r="BA159" i="5"/>
  <c r="BB159" i="5"/>
  <c r="BC159" i="5"/>
  <c r="BD159" i="5"/>
  <c r="BE159" i="5"/>
  <c r="BF159" i="5"/>
  <c r="BG159" i="5"/>
  <c r="BH159" i="5"/>
  <c r="BI159" i="5"/>
  <c r="BJ159" i="5"/>
  <c r="BK159" i="5"/>
  <c r="BL159" i="5"/>
  <c r="BM159" i="5"/>
  <c r="BN159" i="5"/>
  <c r="BO159" i="5"/>
  <c r="BP159" i="5"/>
  <c r="BQ159" i="5"/>
  <c r="BR159" i="5"/>
  <c r="BS159" i="5"/>
  <c r="BT159" i="5"/>
  <c r="BA160" i="5"/>
  <c r="BB160" i="5"/>
  <c r="BC160" i="5"/>
  <c r="BD160" i="5"/>
  <c r="BE160" i="5"/>
  <c r="BF160" i="5"/>
  <c r="BG160" i="5"/>
  <c r="BH160" i="5"/>
  <c r="BI160" i="5"/>
  <c r="BJ160" i="5"/>
  <c r="BK160" i="5"/>
  <c r="BL160" i="5"/>
  <c r="BM160" i="5"/>
  <c r="BN160" i="5"/>
  <c r="BO160" i="5"/>
  <c r="BP160" i="5"/>
  <c r="BQ160" i="5"/>
  <c r="BR160" i="5"/>
  <c r="BS160" i="5"/>
  <c r="BT160" i="5"/>
  <c r="BA161" i="5"/>
  <c r="BB161" i="5"/>
  <c r="BC161" i="5"/>
  <c r="BD161" i="5"/>
  <c r="BE161" i="5"/>
  <c r="BF161" i="5"/>
  <c r="BG161" i="5"/>
  <c r="BH161" i="5"/>
  <c r="BI161" i="5"/>
  <c r="BJ161" i="5"/>
  <c r="BK161" i="5"/>
  <c r="BL161" i="5"/>
  <c r="BM161" i="5"/>
  <c r="BN161" i="5"/>
  <c r="BO161" i="5"/>
  <c r="BP161" i="5"/>
  <c r="BQ161" i="5"/>
  <c r="BR161" i="5"/>
  <c r="BS161" i="5"/>
  <c r="BT161" i="5"/>
  <c r="BA162" i="5"/>
  <c r="BB162" i="5"/>
  <c r="BC162" i="5"/>
  <c r="BD162" i="5"/>
  <c r="BE162" i="5"/>
  <c r="BF162" i="5"/>
  <c r="BG162" i="5"/>
  <c r="BH162" i="5"/>
  <c r="BI162" i="5"/>
  <c r="BJ162" i="5"/>
  <c r="BK162" i="5"/>
  <c r="BL162" i="5"/>
  <c r="BM162" i="5"/>
  <c r="BN162" i="5"/>
  <c r="BO162" i="5"/>
  <c r="BP162" i="5"/>
  <c r="BQ162" i="5"/>
  <c r="BR162" i="5"/>
  <c r="BS162" i="5"/>
  <c r="BT162" i="5"/>
  <c r="BA163" i="5"/>
  <c r="BB163" i="5"/>
  <c r="BC163" i="5"/>
  <c r="BD163" i="5"/>
  <c r="BE163" i="5"/>
  <c r="BF163" i="5"/>
  <c r="BG163" i="5"/>
  <c r="BH163" i="5"/>
  <c r="BI163" i="5"/>
  <c r="BJ163" i="5"/>
  <c r="BK163" i="5"/>
  <c r="BL163" i="5"/>
  <c r="BM163" i="5"/>
  <c r="BN163" i="5"/>
  <c r="BO163" i="5"/>
  <c r="BP163" i="5"/>
  <c r="BQ163" i="5"/>
  <c r="BR163" i="5"/>
  <c r="BS163" i="5"/>
  <c r="BT163" i="5"/>
  <c r="BA164" i="5"/>
  <c r="BB164" i="5"/>
  <c r="BC164" i="5"/>
  <c r="BD164" i="5"/>
  <c r="BE164" i="5"/>
  <c r="BF164" i="5"/>
  <c r="BG164" i="5"/>
  <c r="BH164" i="5"/>
  <c r="BI164" i="5"/>
  <c r="BJ164" i="5"/>
  <c r="BK164" i="5"/>
  <c r="BL164" i="5"/>
  <c r="BM164" i="5"/>
  <c r="BN164" i="5"/>
  <c r="BO164" i="5"/>
  <c r="BP164" i="5"/>
  <c r="BQ164" i="5"/>
  <c r="BR164" i="5"/>
  <c r="BS164" i="5"/>
  <c r="BT164" i="5"/>
  <c r="BA165" i="5"/>
  <c r="BB165" i="5"/>
  <c r="BC165" i="5"/>
  <c r="BD165" i="5"/>
  <c r="BE165" i="5"/>
  <c r="BF165" i="5"/>
  <c r="BG165" i="5"/>
  <c r="BH165" i="5"/>
  <c r="BI165" i="5"/>
  <c r="BJ165" i="5"/>
  <c r="BK165" i="5"/>
  <c r="BL165" i="5"/>
  <c r="BM165" i="5"/>
  <c r="BN165" i="5"/>
  <c r="BO165" i="5"/>
  <c r="BP165" i="5"/>
  <c r="BQ165" i="5"/>
  <c r="BR165" i="5"/>
  <c r="BS165" i="5"/>
  <c r="BT165" i="5"/>
  <c r="BA166" i="5"/>
  <c r="BB166" i="5"/>
  <c r="BC166" i="5"/>
  <c r="BD166" i="5"/>
  <c r="BE166" i="5"/>
  <c r="BF166" i="5"/>
  <c r="BG166" i="5"/>
  <c r="BH166" i="5"/>
  <c r="BI166" i="5"/>
  <c r="BJ166" i="5"/>
  <c r="BK166" i="5"/>
  <c r="BL166" i="5"/>
  <c r="BM166" i="5"/>
  <c r="BN166" i="5"/>
  <c r="BO166" i="5"/>
  <c r="BP166" i="5"/>
  <c r="BQ166" i="5"/>
  <c r="BR166" i="5"/>
  <c r="BS166" i="5"/>
  <c r="BT166" i="5"/>
  <c r="BA167" i="5"/>
  <c r="BB167" i="5"/>
  <c r="BC167" i="5"/>
  <c r="BD167" i="5"/>
  <c r="BE167" i="5"/>
  <c r="BF167" i="5"/>
  <c r="BG167" i="5"/>
  <c r="BH167" i="5"/>
  <c r="BI167" i="5"/>
  <c r="BJ167" i="5"/>
  <c r="BK167" i="5"/>
  <c r="BL167" i="5"/>
  <c r="BM167" i="5"/>
  <c r="BN167" i="5"/>
  <c r="BO167" i="5"/>
  <c r="BP167" i="5"/>
  <c r="BQ167" i="5"/>
  <c r="BR167" i="5"/>
  <c r="BS167" i="5"/>
  <c r="BT167" i="5"/>
  <c r="BA168" i="5"/>
  <c r="BB168" i="5"/>
  <c r="BC168" i="5"/>
  <c r="BD168" i="5"/>
  <c r="BE168" i="5"/>
  <c r="BF168" i="5"/>
  <c r="BG168" i="5"/>
  <c r="BH168" i="5"/>
  <c r="BI168" i="5"/>
  <c r="BJ168" i="5"/>
  <c r="BK168" i="5"/>
  <c r="BL168" i="5"/>
  <c r="BM168" i="5"/>
  <c r="BN168" i="5"/>
  <c r="BO168" i="5"/>
  <c r="BP168" i="5"/>
  <c r="BQ168" i="5"/>
  <c r="BR168" i="5"/>
  <c r="BS168" i="5"/>
  <c r="BT168" i="5"/>
  <c r="BA169" i="5"/>
  <c r="BB169" i="5"/>
  <c r="BC169" i="5"/>
  <c r="BD169" i="5"/>
  <c r="BE169" i="5"/>
  <c r="BF169" i="5"/>
  <c r="BG169" i="5"/>
  <c r="BH169" i="5"/>
  <c r="BI169" i="5"/>
  <c r="BJ169" i="5"/>
  <c r="BK169" i="5"/>
  <c r="BL169" i="5"/>
  <c r="BM169" i="5"/>
  <c r="BN169" i="5"/>
  <c r="BO169" i="5"/>
  <c r="BP169" i="5"/>
  <c r="BQ169" i="5"/>
  <c r="BR169" i="5"/>
  <c r="BS169" i="5"/>
  <c r="BT169" i="5"/>
  <c r="BA170" i="5"/>
  <c r="BB170" i="5"/>
  <c r="BC170" i="5"/>
  <c r="BD170" i="5"/>
  <c r="BE170" i="5"/>
  <c r="BF170" i="5"/>
  <c r="BG170" i="5"/>
  <c r="BH170" i="5"/>
  <c r="BI170" i="5"/>
  <c r="BJ170" i="5"/>
  <c r="BK170" i="5"/>
  <c r="BL170" i="5"/>
  <c r="BM170" i="5"/>
  <c r="BN170" i="5"/>
  <c r="BO170" i="5"/>
  <c r="BP170" i="5"/>
  <c r="BQ170" i="5"/>
  <c r="BR170" i="5"/>
  <c r="BS170" i="5"/>
  <c r="BT170" i="5"/>
  <c r="BA171" i="5"/>
  <c r="BB171" i="5"/>
  <c r="BC171" i="5"/>
  <c r="BD171" i="5"/>
  <c r="BE171" i="5"/>
  <c r="BF171" i="5"/>
  <c r="BG171" i="5"/>
  <c r="BH171" i="5"/>
  <c r="BI171" i="5"/>
  <c r="BJ171" i="5"/>
  <c r="BK171" i="5"/>
  <c r="BL171" i="5"/>
  <c r="BM171" i="5"/>
  <c r="BN171" i="5"/>
  <c r="BO171" i="5"/>
  <c r="BP171" i="5"/>
  <c r="BQ171" i="5"/>
  <c r="BR171" i="5"/>
  <c r="BS171" i="5"/>
  <c r="BT171" i="5"/>
  <c r="BA172" i="5"/>
  <c r="BB172" i="5"/>
  <c r="BC172" i="5"/>
  <c r="BD172" i="5"/>
  <c r="BE172" i="5"/>
  <c r="BF172" i="5"/>
  <c r="BG172" i="5"/>
  <c r="BH172" i="5"/>
  <c r="BI172" i="5"/>
  <c r="BJ172" i="5"/>
  <c r="BK172" i="5"/>
  <c r="BL172" i="5"/>
  <c r="BM172" i="5"/>
  <c r="BN172" i="5"/>
  <c r="BO172" i="5"/>
  <c r="BP172" i="5"/>
  <c r="BQ172" i="5"/>
  <c r="BR172" i="5"/>
  <c r="BS172" i="5"/>
  <c r="BT172" i="5"/>
  <c r="BA173" i="5"/>
  <c r="BB173" i="5"/>
  <c r="BC173" i="5"/>
  <c r="BD173" i="5"/>
  <c r="BE173" i="5"/>
  <c r="BF173" i="5"/>
  <c r="BG173" i="5"/>
  <c r="BH173" i="5"/>
  <c r="BI173" i="5"/>
  <c r="BJ173" i="5"/>
  <c r="BK173" i="5"/>
  <c r="BL173" i="5"/>
  <c r="BM173" i="5"/>
  <c r="BN173" i="5"/>
  <c r="BO173" i="5"/>
  <c r="BP173" i="5"/>
  <c r="BQ173" i="5"/>
  <c r="BR173" i="5"/>
  <c r="BS173" i="5"/>
  <c r="BT173" i="5"/>
  <c r="BA174" i="5"/>
  <c r="BB174" i="5"/>
  <c r="BC174" i="5"/>
  <c r="BD174" i="5"/>
  <c r="BE174" i="5"/>
  <c r="BF174" i="5"/>
  <c r="BG174" i="5"/>
  <c r="BH174" i="5"/>
  <c r="BI174" i="5"/>
  <c r="BJ174" i="5"/>
  <c r="BK174" i="5"/>
  <c r="BL174" i="5"/>
  <c r="BM174" i="5"/>
  <c r="BN174" i="5"/>
  <c r="BO174" i="5"/>
  <c r="BP174" i="5"/>
  <c r="BQ174" i="5"/>
  <c r="BR174" i="5"/>
  <c r="BS174" i="5"/>
  <c r="BT174" i="5"/>
  <c r="BA175" i="5"/>
  <c r="BB175" i="5"/>
  <c r="BC175" i="5"/>
  <c r="BD175" i="5"/>
  <c r="BE175" i="5"/>
  <c r="BF175" i="5"/>
  <c r="BG175" i="5"/>
  <c r="BH175" i="5"/>
  <c r="BI175" i="5"/>
  <c r="BJ175" i="5"/>
  <c r="BK175" i="5"/>
  <c r="BL175" i="5"/>
  <c r="BM175" i="5"/>
  <c r="BN175" i="5"/>
  <c r="BO175" i="5"/>
  <c r="BP175" i="5"/>
  <c r="BQ175" i="5"/>
  <c r="BR175" i="5"/>
  <c r="BS175" i="5"/>
  <c r="BT175" i="5"/>
  <c r="BA176" i="5"/>
  <c r="BB176" i="5"/>
  <c r="BC176" i="5"/>
  <c r="BD176" i="5"/>
  <c r="BE176" i="5"/>
  <c r="BF176" i="5"/>
  <c r="BG176" i="5"/>
  <c r="BH176" i="5"/>
  <c r="BI176" i="5"/>
  <c r="BJ176" i="5"/>
  <c r="BK176" i="5"/>
  <c r="BL176" i="5"/>
  <c r="BM176" i="5"/>
  <c r="BN176" i="5"/>
  <c r="BO176" i="5"/>
  <c r="BP176" i="5"/>
  <c r="BQ176" i="5"/>
  <c r="BR176" i="5"/>
  <c r="BS176" i="5"/>
  <c r="BT176" i="5"/>
  <c r="BA177" i="5"/>
  <c r="BB177" i="5"/>
  <c r="BC177" i="5"/>
  <c r="BD177" i="5"/>
  <c r="BE177" i="5"/>
  <c r="BF177" i="5"/>
  <c r="BG177" i="5"/>
  <c r="BH177" i="5"/>
  <c r="BI177" i="5"/>
  <c r="BJ177" i="5"/>
  <c r="BK177" i="5"/>
  <c r="BL177" i="5"/>
  <c r="BM177" i="5"/>
  <c r="BN177" i="5"/>
  <c r="BO177" i="5"/>
  <c r="BP177" i="5"/>
  <c r="BQ177" i="5"/>
  <c r="BR177" i="5"/>
  <c r="BS177" i="5"/>
  <c r="BT177" i="5"/>
  <c r="BA178" i="5"/>
  <c r="BB178" i="5"/>
  <c r="BC178" i="5"/>
  <c r="BD178" i="5"/>
  <c r="BE178" i="5"/>
  <c r="BF178" i="5"/>
  <c r="BG178" i="5"/>
  <c r="BH178" i="5"/>
  <c r="BI178" i="5"/>
  <c r="BJ178" i="5"/>
  <c r="BK178" i="5"/>
  <c r="BL178" i="5"/>
  <c r="BM178" i="5"/>
  <c r="BN178" i="5"/>
  <c r="BO178" i="5"/>
  <c r="BP178" i="5"/>
  <c r="BQ178" i="5"/>
  <c r="BR178" i="5"/>
  <c r="BS178" i="5"/>
  <c r="BT178" i="5"/>
  <c r="BA179" i="5"/>
  <c r="BB179" i="5"/>
  <c r="BC179" i="5"/>
  <c r="BD179" i="5"/>
  <c r="BE179" i="5"/>
  <c r="BF179" i="5"/>
  <c r="BG179" i="5"/>
  <c r="BH179" i="5"/>
  <c r="BI179" i="5"/>
  <c r="BJ179" i="5"/>
  <c r="BK179" i="5"/>
  <c r="BL179" i="5"/>
  <c r="BM179" i="5"/>
  <c r="BN179" i="5"/>
  <c r="BO179" i="5"/>
  <c r="BP179" i="5"/>
  <c r="BQ179" i="5"/>
  <c r="BR179" i="5"/>
  <c r="BS179" i="5"/>
  <c r="BT179" i="5"/>
  <c r="BA180" i="5"/>
  <c r="BB180" i="5"/>
  <c r="BC180" i="5"/>
  <c r="BD180" i="5"/>
  <c r="BE180" i="5"/>
  <c r="BF180" i="5"/>
  <c r="BG180" i="5"/>
  <c r="BH180" i="5"/>
  <c r="BI180" i="5"/>
  <c r="BJ180" i="5"/>
  <c r="BK180" i="5"/>
  <c r="BL180" i="5"/>
  <c r="BM180" i="5"/>
  <c r="BN180" i="5"/>
  <c r="BO180" i="5"/>
  <c r="BP180" i="5"/>
  <c r="BQ180" i="5"/>
  <c r="BR180" i="5"/>
  <c r="BS180" i="5"/>
  <c r="BT180" i="5"/>
  <c r="BA181" i="5"/>
  <c r="BB181" i="5"/>
  <c r="BC181" i="5"/>
  <c r="BD181" i="5"/>
  <c r="BE181" i="5"/>
  <c r="BF181" i="5"/>
  <c r="BG181" i="5"/>
  <c r="BH181" i="5"/>
  <c r="BI181" i="5"/>
  <c r="BJ181" i="5"/>
  <c r="BK181" i="5"/>
  <c r="BL181" i="5"/>
  <c r="BM181" i="5"/>
  <c r="BN181" i="5"/>
  <c r="BO181" i="5"/>
  <c r="BP181" i="5"/>
  <c r="BQ181" i="5"/>
  <c r="BR181" i="5"/>
  <c r="BS181" i="5"/>
  <c r="BT181" i="5"/>
  <c r="BA182" i="5"/>
  <c r="BB182" i="5"/>
  <c r="BC182" i="5"/>
  <c r="BD182" i="5"/>
  <c r="BE182" i="5"/>
  <c r="BF182" i="5"/>
  <c r="BG182" i="5"/>
  <c r="BH182" i="5"/>
  <c r="BI182" i="5"/>
  <c r="BJ182" i="5"/>
  <c r="BK182" i="5"/>
  <c r="BL182" i="5"/>
  <c r="BM182" i="5"/>
  <c r="BN182" i="5"/>
  <c r="BO182" i="5"/>
  <c r="BP182" i="5"/>
  <c r="BQ182" i="5"/>
  <c r="BR182" i="5"/>
  <c r="BS182" i="5"/>
  <c r="BT182" i="5"/>
  <c r="BA183" i="5"/>
  <c r="BB183" i="5"/>
  <c r="BC183" i="5"/>
  <c r="BD183" i="5"/>
  <c r="BE183" i="5"/>
  <c r="BF183" i="5"/>
  <c r="BG183" i="5"/>
  <c r="BH183" i="5"/>
  <c r="BI183" i="5"/>
  <c r="BJ183" i="5"/>
  <c r="BK183" i="5"/>
  <c r="BL183" i="5"/>
  <c r="BM183" i="5"/>
  <c r="BN183" i="5"/>
  <c r="BO183" i="5"/>
  <c r="BP183" i="5"/>
  <c r="BQ183" i="5"/>
  <c r="BR183" i="5"/>
  <c r="BS183" i="5"/>
  <c r="BT183" i="5"/>
  <c r="BA184" i="5"/>
  <c r="BB184" i="5"/>
  <c r="BC184" i="5"/>
  <c r="BD184" i="5"/>
  <c r="BE184" i="5"/>
  <c r="BF184" i="5"/>
  <c r="BG184" i="5"/>
  <c r="BH184" i="5"/>
  <c r="BI184" i="5"/>
  <c r="BJ184" i="5"/>
  <c r="BK184" i="5"/>
  <c r="BL184" i="5"/>
  <c r="BM184" i="5"/>
  <c r="BN184" i="5"/>
  <c r="BO184" i="5"/>
  <c r="BP184" i="5"/>
  <c r="BQ184" i="5"/>
  <c r="BR184" i="5"/>
  <c r="BS184" i="5"/>
  <c r="BT184" i="5"/>
  <c r="BA185" i="5"/>
  <c r="BB185" i="5"/>
  <c r="BC185" i="5"/>
  <c r="BD185" i="5"/>
  <c r="BE185" i="5"/>
  <c r="BF185" i="5"/>
  <c r="BG185" i="5"/>
  <c r="BH185" i="5"/>
  <c r="BI185" i="5"/>
  <c r="BJ185" i="5"/>
  <c r="BK185" i="5"/>
  <c r="BL185" i="5"/>
  <c r="BM185" i="5"/>
  <c r="BN185" i="5"/>
  <c r="BO185" i="5"/>
  <c r="BP185" i="5"/>
  <c r="BQ185" i="5"/>
  <c r="BR185" i="5"/>
  <c r="BS185" i="5"/>
  <c r="BT185" i="5"/>
  <c r="BA186" i="5"/>
  <c r="BB186" i="5"/>
  <c r="BC186" i="5"/>
  <c r="BD186" i="5"/>
  <c r="BE186" i="5"/>
  <c r="BF186" i="5"/>
  <c r="BG186" i="5"/>
  <c r="BH186" i="5"/>
  <c r="BI186" i="5"/>
  <c r="BJ186" i="5"/>
  <c r="BK186" i="5"/>
  <c r="BL186" i="5"/>
  <c r="BM186" i="5"/>
  <c r="BN186" i="5"/>
  <c r="BO186" i="5"/>
  <c r="BP186" i="5"/>
  <c r="BQ186" i="5"/>
  <c r="BR186" i="5"/>
  <c r="BS186" i="5"/>
  <c r="BT186" i="5"/>
  <c r="EK34" i="5"/>
  <c r="EL34" i="5" s="1"/>
  <c r="DO34" i="5"/>
  <c r="FD186" i="5"/>
  <c r="FC186" i="5"/>
  <c r="FB186" i="5"/>
  <c r="FA186" i="5"/>
  <c r="EZ186" i="5"/>
  <c r="EY186" i="5"/>
  <c r="EX186" i="5"/>
  <c r="EW186" i="5"/>
  <c r="EV186" i="5"/>
  <c r="EU186" i="5"/>
  <c r="ET186" i="5"/>
  <c r="ES186" i="5"/>
  <c r="ER186" i="5"/>
  <c r="EQ186" i="5"/>
  <c r="EP186" i="5"/>
  <c r="EO186" i="5"/>
  <c r="EN186" i="5"/>
  <c r="EM186" i="5"/>
  <c r="EL186" i="5"/>
  <c r="EK186" i="5"/>
  <c r="FD185" i="5"/>
  <c r="FC185" i="5"/>
  <c r="FB185" i="5"/>
  <c r="FA185" i="5"/>
  <c r="EZ185" i="5"/>
  <c r="EY185" i="5"/>
  <c r="EX185" i="5"/>
  <c r="EW185" i="5"/>
  <c r="EV185" i="5"/>
  <c r="EU185" i="5"/>
  <c r="ET185" i="5"/>
  <c r="ES185" i="5"/>
  <c r="ER185" i="5"/>
  <c r="EQ185" i="5"/>
  <c r="EP185" i="5"/>
  <c r="EO185" i="5"/>
  <c r="EN185" i="5"/>
  <c r="EM185" i="5"/>
  <c r="EL185" i="5"/>
  <c r="EK185" i="5"/>
  <c r="FD184" i="5"/>
  <c r="FC184" i="5"/>
  <c r="FB184" i="5"/>
  <c r="FA184" i="5"/>
  <c r="EZ184" i="5"/>
  <c r="EY184" i="5"/>
  <c r="EX184" i="5"/>
  <c r="EW184" i="5"/>
  <c r="EV184" i="5"/>
  <c r="EU184" i="5"/>
  <c r="ET184" i="5"/>
  <c r="ES184" i="5"/>
  <c r="ER184" i="5"/>
  <c r="EQ184" i="5"/>
  <c r="EP184" i="5"/>
  <c r="EO184" i="5"/>
  <c r="EN184" i="5"/>
  <c r="EM184" i="5"/>
  <c r="EL184" i="5"/>
  <c r="EK184" i="5"/>
  <c r="FD183" i="5"/>
  <c r="FC183" i="5"/>
  <c r="FB183" i="5"/>
  <c r="FA183" i="5"/>
  <c r="EZ183" i="5"/>
  <c r="EY183" i="5"/>
  <c r="EX183" i="5"/>
  <c r="EW183" i="5"/>
  <c r="EV183" i="5"/>
  <c r="EU183" i="5"/>
  <c r="ET183" i="5"/>
  <c r="ES183" i="5"/>
  <c r="ER183" i="5"/>
  <c r="EQ183" i="5"/>
  <c r="EP183" i="5"/>
  <c r="EO183" i="5"/>
  <c r="EN183" i="5"/>
  <c r="EM183" i="5"/>
  <c r="EL183" i="5"/>
  <c r="EK183" i="5"/>
  <c r="FD182" i="5"/>
  <c r="FC182" i="5"/>
  <c r="FB182" i="5"/>
  <c r="FA182" i="5"/>
  <c r="EZ182" i="5"/>
  <c r="EY182" i="5"/>
  <c r="EX182" i="5"/>
  <c r="EW182" i="5"/>
  <c r="EV182" i="5"/>
  <c r="EU182" i="5"/>
  <c r="ET182" i="5"/>
  <c r="ES182" i="5"/>
  <c r="ER182" i="5"/>
  <c r="EQ182" i="5"/>
  <c r="EP182" i="5"/>
  <c r="EO182" i="5"/>
  <c r="EN182" i="5"/>
  <c r="EM182" i="5"/>
  <c r="EL182" i="5"/>
  <c r="EK182" i="5"/>
  <c r="FD181" i="5"/>
  <c r="FC181" i="5"/>
  <c r="FB181" i="5"/>
  <c r="FA181" i="5"/>
  <c r="EZ181" i="5"/>
  <c r="EY181" i="5"/>
  <c r="EX181" i="5"/>
  <c r="EW181" i="5"/>
  <c r="EV181" i="5"/>
  <c r="EU181" i="5"/>
  <c r="ET181" i="5"/>
  <c r="ES181" i="5"/>
  <c r="ER181" i="5"/>
  <c r="EQ181" i="5"/>
  <c r="EP181" i="5"/>
  <c r="EO181" i="5"/>
  <c r="EN181" i="5"/>
  <c r="EM181" i="5"/>
  <c r="EL181" i="5"/>
  <c r="EK181" i="5"/>
  <c r="FD180" i="5"/>
  <c r="FC180" i="5"/>
  <c r="FB180" i="5"/>
  <c r="FA180" i="5"/>
  <c r="EZ180" i="5"/>
  <c r="EY180" i="5"/>
  <c r="EX180" i="5"/>
  <c r="EW180" i="5"/>
  <c r="EV180" i="5"/>
  <c r="EU180" i="5"/>
  <c r="ET180" i="5"/>
  <c r="ES180" i="5"/>
  <c r="ER180" i="5"/>
  <c r="EQ180" i="5"/>
  <c r="EP180" i="5"/>
  <c r="EO180" i="5"/>
  <c r="EN180" i="5"/>
  <c r="EM180" i="5"/>
  <c r="EL180" i="5"/>
  <c r="EK180" i="5"/>
  <c r="FD179" i="5"/>
  <c r="FC179" i="5"/>
  <c r="FB179" i="5"/>
  <c r="FA179" i="5"/>
  <c r="EZ179" i="5"/>
  <c r="EY179" i="5"/>
  <c r="EX179" i="5"/>
  <c r="EW179" i="5"/>
  <c r="EV179" i="5"/>
  <c r="EU179" i="5"/>
  <c r="ET179" i="5"/>
  <c r="ES179" i="5"/>
  <c r="ER179" i="5"/>
  <c r="EQ179" i="5"/>
  <c r="EP179" i="5"/>
  <c r="EO179" i="5"/>
  <c r="EN179" i="5"/>
  <c r="EM179" i="5"/>
  <c r="EL179" i="5"/>
  <c r="EK179" i="5"/>
  <c r="FD178" i="5"/>
  <c r="FC178" i="5"/>
  <c r="FB178" i="5"/>
  <c r="FA178" i="5"/>
  <c r="EZ178" i="5"/>
  <c r="EY178" i="5"/>
  <c r="EX178" i="5"/>
  <c r="EW178" i="5"/>
  <c r="EV178" i="5"/>
  <c r="EU178" i="5"/>
  <c r="ET178" i="5"/>
  <c r="ES178" i="5"/>
  <c r="ER178" i="5"/>
  <c r="EQ178" i="5"/>
  <c r="EP178" i="5"/>
  <c r="EO178" i="5"/>
  <c r="EN178" i="5"/>
  <c r="EM178" i="5"/>
  <c r="EL178" i="5"/>
  <c r="EK178" i="5"/>
  <c r="FD177" i="5"/>
  <c r="FC177" i="5"/>
  <c r="FB177" i="5"/>
  <c r="FA177" i="5"/>
  <c r="EZ177" i="5"/>
  <c r="EY177" i="5"/>
  <c r="EX177" i="5"/>
  <c r="EW177" i="5"/>
  <c r="EV177" i="5"/>
  <c r="EU177" i="5"/>
  <c r="ET177" i="5"/>
  <c r="ES177" i="5"/>
  <c r="ER177" i="5"/>
  <c r="EQ177" i="5"/>
  <c r="EP177" i="5"/>
  <c r="EO177" i="5"/>
  <c r="EN177" i="5"/>
  <c r="EM177" i="5"/>
  <c r="EL177" i="5"/>
  <c r="EK177" i="5"/>
  <c r="FD176" i="5"/>
  <c r="FC176" i="5"/>
  <c r="FB176" i="5"/>
  <c r="FA176" i="5"/>
  <c r="EZ176" i="5"/>
  <c r="EY176" i="5"/>
  <c r="EX176" i="5"/>
  <c r="EW176" i="5"/>
  <c r="EV176" i="5"/>
  <c r="EU176" i="5"/>
  <c r="ET176" i="5"/>
  <c r="ES176" i="5"/>
  <c r="ER176" i="5"/>
  <c r="EQ176" i="5"/>
  <c r="EP176" i="5"/>
  <c r="EO176" i="5"/>
  <c r="EN176" i="5"/>
  <c r="EM176" i="5"/>
  <c r="EL176" i="5"/>
  <c r="EK176" i="5"/>
  <c r="FD175" i="5"/>
  <c r="FC175" i="5"/>
  <c r="FB175" i="5"/>
  <c r="FA175" i="5"/>
  <c r="EZ175" i="5"/>
  <c r="EY175" i="5"/>
  <c r="EX175" i="5"/>
  <c r="EW175" i="5"/>
  <c r="EV175" i="5"/>
  <c r="EU175" i="5"/>
  <c r="ET175" i="5"/>
  <c r="ES175" i="5"/>
  <c r="ER175" i="5"/>
  <c r="EQ175" i="5"/>
  <c r="EP175" i="5"/>
  <c r="EO175" i="5"/>
  <c r="EN175" i="5"/>
  <c r="EM175" i="5"/>
  <c r="EL175" i="5"/>
  <c r="EK175" i="5"/>
  <c r="FD174" i="5"/>
  <c r="FC174" i="5"/>
  <c r="FB174" i="5"/>
  <c r="FA174" i="5"/>
  <c r="EZ174" i="5"/>
  <c r="EY174" i="5"/>
  <c r="EX174" i="5"/>
  <c r="EW174" i="5"/>
  <c r="EV174" i="5"/>
  <c r="EU174" i="5"/>
  <c r="ET174" i="5"/>
  <c r="ES174" i="5"/>
  <c r="ER174" i="5"/>
  <c r="EQ174" i="5"/>
  <c r="EP174" i="5"/>
  <c r="EO174" i="5"/>
  <c r="EN174" i="5"/>
  <c r="EM174" i="5"/>
  <c r="EL174" i="5"/>
  <c r="EK174" i="5"/>
  <c r="FD173" i="5"/>
  <c r="FC173" i="5"/>
  <c r="FB173" i="5"/>
  <c r="FA173" i="5"/>
  <c r="EZ173" i="5"/>
  <c r="EY173" i="5"/>
  <c r="EX173" i="5"/>
  <c r="EW173" i="5"/>
  <c r="EV173" i="5"/>
  <c r="EU173" i="5"/>
  <c r="ET173" i="5"/>
  <c r="ES173" i="5"/>
  <c r="ER173" i="5"/>
  <c r="EQ173" i="5"/>
  <c r="EP173" i="5"/>
  <c r="EO173" i="5"/>
  <c r="EN173" i="5"/>
  <c r="EM173" i="5"/>
  <c r="EL173" i="5"/>
  <c r="EK173" i="5"/>
  <c r="FD172" i="5"/>
  <c r="FC172" i="5"/>
  <c r="FB172" i="5"/>
  <c r="FA172" i="5"/>
  <c r="EZ172" i="5"/>
  <c r="EY172" i="5"/>
  <c r="EX172" i="5"/>
  <c r="EW172" i="5"/>
  <c r="EV172" i="5"/>
  <c r="EU172" i="5"/>
  <c r="ET172" i="5"/>
  <c r="ES172" i="5"/>
  <c r="ER172" i="5"/>
  <c r="EQ172" i="5"/>
  <c r="EP172" i="5"/>
  <c r="EO172" i="5"/>
  <c r="EN172" i="5"/>
  <c r="EM172" i="5"/>
  <c r="EL172" i="5"/>
  <c r="EK172" i="5"/>
  <c r="FD171" i="5"/>
  <c r="FC171" i="5"/>
  <c r="FB171" i="5"/>
  <c r="FA171" i="5"/>
  <c r="EZ171" i="5"/>
  <c r="EY171" i="5"/>
  <c r="EX171" i="5"/>
  <c r="EW171" i="5"/>
  <c r="EV171" i="5"/>
  <c r="EU171" i="5"/>
  <c r="ET171" i="5"/>
  <c r="ES171" i="5"/>
  <c r="ER171" i="5"/>
  <c r="EQ171" i="5"/>
  <c r="EP171" i="5"/>
  <c r="EO171" i="5"/>
  <c r="EN171" i="5"/>
  <c r="EM171" i="5"/>
  <c r="EL171" i="5"/>
  <c r="EK171" i="5"/>
  <c r="FD170" i="5"/>
  <c r="FC170" i="5"/>
  <c r="FB170" i="5"/>
  <c r="FA170" i="5"/>
  <c r="EZ170" i="5"/>
  <c r="EY170" i="5"/>
  <c r="EX170" i="5"/>
  <c r="EW170" i="5"/>
  <c r="EV170" i="5"/>
  <c r="EU170" i="5"/>
  <c r="ET170" i="5"/>
  <c r="ES170" i="5"/>
  <c r="ER170" i="5"/>
  <c r="EQ170" i="5"/>
  <c r="EP170" i="5"/>
  <c r="EO170" i="5"/>
  <c r="EN170" i="5"/>
  <c r="EM170" i="5"/>
  <c r="EL170" i="5"/>
  <c r="EK170" i="5"/>
  <c r="FD169" i="5"/>
  <c r="FC169" i="5"/>
  <c r="FB169" i="5"/>
  <c r="FA169" i="5"/>
  <c r="EZ169" i="5"/>
  <c r="EY169" i="5"/>
  <c r="EX169" i="5"/>
  <c r="EW169" i="5"/>
  <c r="EV169" i="5"/>
  <c r="EU169" i="5"/>
  <c r="ET169" i="5"/>
  <c r="ES169" i="5"/>
  <c r="ER169" i="5"/>
  <c r="EQ169" i="5"/>
  <c r="EP169" i="5"/>
  <c r="EO169" i="5"/>
  <c r="EN169" i="5"/>
  <c r="EM169" i="5"/>
  <c r="EL169" i="5"/>
  <c r="EK169" i="5"/>
  <c r="FD168" i="5"/>
  <c r="FC168" i="5"/>
  <c r="FB168" i="5"/>
  <c r="FA168" i="5"/>
  <c r="EZ168" i="5"/>
  <c r="EY168" i="5"/>
  <c r="EX168" i="5"/>
  <c r="EW168" i="5"/>
  <c r="EV168" i="5"/>
  <c r="EU168" i="5"/>
  <c r="ET168" i="5"/>
  <c r="ES168" i="5"/>
  <c r="ER168" i="5"/>
  <c r="EQ168" i="5"/>
  <c r="EP168" i="5"/>
  <c r="EO168" i="5"/>
  <c r="EN168" i="5"/>
  <c r="EM168" i="5"/>
  <c r="EL168" i="5"/>
  <c r="EK168" i="5"/>
  <c r="FD167" i="5"/>
  <c r="FC167" i="5"/>
  <c r="FB167" i="5"/>
  <c r="FA167" i="5"/>
  <c r="EZ167" i="5"/>
  <c r="EY167" i="5"/>
  <c r="EX167" i="5"/>
  <c r="EW167" i="5"/>
  <c r="EV167" i="5"/>
  <c r="EU167" i="5"/>
  <c r="ET167" i="5"/>
  <c r="ES167" i="5"/>
  <c r="ER167" i="5"/>
  <c r="EQ167" i="5"/>
  <c r="EP167" i="5"/>
  <c r="EO167" i="5"/>
  <c r="EN167" i="5"/>
  <c r="EM167" i="5"/>
  <c r="EL167" i="5"/>
  <c r="EK167" i="5"/>
  <c r="FD166" i="5"/>
  <c r="FC166" i="5"/>
  <c r="FB166" i="5"/>
  <c r="FA166" i="5"/>
  <c r="EZ166" i="5"/>
  <c r="EY166" i="5"/>
  <c r="EX166" i="5"/>
  <c r="EW166" i="5"/>
  <c r="EV166" i="5"/>
  <c r="EU166" i="5"/>
  <c r="ET166" i="5"/>
  <c r="ES166" i="5"/>
  <c r="ER166" i="5"/>
  <c r="EQ166" i="5"/>
  <c r="EP166" i="5"/>
  <c r="EO166" i="5"/>
  <c r="EN166" i="5"/>
  <c r="EM166" i="5"/>
  <c r="EL166" i="5"/>
  <c r="EK166" i="5"/>
  <c r="FD165" i="5"/>
  <c r="FC165" i="5"/>
  <c r="FB165" i="5"/>
  <c r="FA165" i="5"/>
  <c r="EZ165" i="5"/>
  <c r="EY165" i="5"/>
  <c r="EX165" i="5"/>
  <c r="EW165" i="5"/>
  <c r="EV165" i="5"/>
  <c r="EU165" i="5"/>
  <c r="ET165" i="5"/>
  <c r="ES165" i="5"/>
  <c r="ER165" i="5"/>
  <c r="EQ165" i="5"/>
  <c r="EP165" i="5"/>
  <c r="EO165" i="5"/>
  <c r="EN165" i="5"/>
  <c r="EM165" i="5"/>
  <c r="EL165" i="5"/>
  <c r="EK165" i="5"/>
  <c r="FD164" i="5"/>
  <c r="FC164" i="5"/>
  <c r="FB164" i="5"/>
  <c r="FA164" i="5"/>
  <c r="EZ164" i="5"/>
  <c r="EY164" i="5"/>
  <c r="EX164" i="5"/>
  <c r="EW164" i="5"/>
  <c r="EV164" i="5"/>
  <c r="EU164" i="5"/>
  <c r="ET164" i="5"/>
  <c r="ES164" i="5"/>
  <c r="ER164" i="5"/>
  <c r="EQ164" i="5"/>
  <c r="EP164" i="5"/>
  <c r="EO164" i="5"/>
  <c r="EN164" i="5"/>
  <c r="EM164" i="5"/>
  <c r="EL164" i="5"/>
  <c r="EK164" i="5"/>
  <c r="FD163" i="5"/>
  <c r="FC163" i="5"/>
  <c r="FB163" i="5"/>
  <c r="FA163" i="5"/>
  <c r="EZ163" i="5"/>
  <c r="EY163" i="5"/>
  <c r="EX163" i="5"/>
  <c r="EW163" i="5"/>
  <c r="EV163" i="5"/>
  <c r="EU163" i="5"/>
  <c r="ET163" i="5"/>
  <c r="ES163" i="5"/>
  <c r="ER163" i="5"/>
  <c r="EQ163" i="5"/>
  <c r="EP163" i="5"/>
  <c r="EO163" i="5"/>
  <c r="EN163" i="5"/>
  <c r="EM163" i="5"/>
  <c r="EL163" i="5"/>
  <c r="EK163" i="5"/>
  <c r="FD162" i="5"/>
  <c r="FC162" i="5"/>
  <c r="FB162" i="5"/>
  <c r="FA162" i="5"/>
  <c r="EZ162" i="5"/>
  <c r="EY162" i="5"/>
  <c r="EX162" i="5"/>
  <c r="EW162" i="5"/>
  <c r="EV162" i="5"/>
  <c r="EU162" i="5"/>
  <c r="ET162" i="5"/>
  <c r="ES162" i="5"/>
  <c r="ER162" i="5"/>
  <c r="EQ162" i="5"/>
  <c r="EP162" i="5"/>
  <c r="EO162" i="5"/>
  <c r="EN162" i="5"/>
  <c r="EM162" i="5"/>
  <c r="EL162" i="5"/>
  <c r="EK162" i="5"/>
  <c r="FD161" i="5"/>
  <c r="FC161" i="5"/>
  <c r="FB161" i="5"/>
  <c r="FA161" i="5"/>
  <c r="EZ161" i="5"/>
  <c r="EY161" i="5"/>
  <c r="EX161" i="5"/>
  <c r="EW161" i="5"/>
  <c r="EV161" i="5"/>
  <c r="EU161" i="5"/>
  <c r="ET161" i="5"/>
  <c r="ES161" i="5"/>
  <c r="ER161" i="5"/>
  <c r="EQ161" i="5"/>
  <c r="EP161" i="5"/>
  <c r="EO161" i="5"/>
  <c r="EN161" i="5"/>
  <c r="EM161" i="5"/>
  <c r="EL161" i="5"/>
  <c r="EK161" i="5"/>
  <c r="FD160" i="5"/>
  <c r="FC160" i="5"/>
  <c r="FB160" i="5"/>
  <c r="FA160" i="5"/>
  <c r="EZ160" i="5"/>
  <c r="EY160" i="5"/>
  <c r="EX160" i="5"/>
  <c r="EW160" i="5"/>
  <c r="EV160" i="5"/>
  <c r="EU160" i="5"/>
  <c r="ET160" i="5"/>
  <c r="ES160" i="5"/>
  <c r="ER160" i="5"/>
  <c r="EQ160" i="5"/>
  <c r="EP160" i="5"/>
  <c r="EO160" i="5"/>
  <c r="EN160" i="5"/>
  <c r="EM160" i="5"/>
  <c r="EL160" i="5"/>
  <c r="EK160" i="5"/>
  <c r="FD159" i="5"/>
  <c r="FC159" i="5"/>
  <c r="FB159" i="5"/>
  <c r="FA159" i="5"/>
  <c r="EZ159" i="5"/>
  <c r="EY159" i="5"/>
  <c r="EX159" i="5"/>
  <c r="EW159" i="5"/>
  <c r="EV159" i="5"/>
  <c r="EU159" i="5"/>
  <c r="ET159" i="5"/>
  <c r="ES159" i="5"/>
  <c r="ER159" i="5"/>
  <c r="EQ159" i="5"/>
  <c r="EP159" i="5"/>
  <c r="EO159" i="5"/>
  <c r="EN159" i="5"/>
  <c r="EM159" i="5"/>
  <c r="EL159" i="5"/>
  <c r="EK159" i="5"/>
  <c r="FD158" i="5"/>
  <c r="FC158" i="5"/>
  <c r="FB158" i="5"/>
  <c r="FA158" i="5"/>
  <c r="EZ158" i="5"/>
  <c r="EY158" i="5"/>
  <c r="EX158" i="5"/>
  <c r="EW158" i="5"/>
  <c r="EV158" i="5"/>
  <c r="EU158" i="5"/>
  <c r="ET158" i="5"/>
  <c r="ES158" i="5"/>
  <c r="ER158" i="5"/>
  <c r="EQ158" i="5"/>
  <c r="EP158" i="5"/>
  <c r="EO158" i="5"/>
  <c r="EN158" i="5"/>
  <c r="EM158" i="5"/>
  <c r="EL158" i="5"/>
  <c r="EK158" i="5"/>
  <c r="FD157" i="5"/>
  <c r="FC157" i="5"/>
  <c r="FB157" i="5"/>
  <c r="FA157" i="5"/>
  <c r="EZ157" i="5"/>
  <c r="EY157" i="5"/>
  <c r="EX157" i="5"/>
  <c r="EW157" i="5"/>
  <c r="EV157" i="5"/>
  <c r="EU157" i="5"/>
  <c r="ET157" i="5"/>
  <c r="ES157" i="5"/>
  <c r="ER157" i="5"/>
  <c r="EQ157" i="5"/>
  <c r="EP157" i="5"/>
  <c r="EO157" i="5"/>
  <c r="EN157" i="5"/>
  <c r="EM157" i="5"/>
  <c r="EL157" i="5"/>
  <c r="EK157" i="5"/>
  <c r="FD156" i="5"/>
  <c r="FC156" i="5"/>
  <c r="FB156" i="5"/>
  <c r="FA156" i="5"/>
  <c r="EZ156" i="5"/>
  <c r="EY156" i="5"/>
  <c r="EX156" i="5"/>
  <c r="EW156" i="5"/>
  <c r="EV156" i="5"/>
  <c r="EU156" i="5"/>
  <c r="ET156" i="5"/>
  <c r="ES156" i="5"/>
  <c r="ER156" i="5"/>
  <c r="EQ156" i="5"/>
  <c r="EP156" i="5"/>
  <c r="EO156" i="5"/>
  <c r="EN156" i="5"/>
  <c r="EM156" i="5"/>
  <c r="EL156" i="5"/>
  <c r="EK156" i="5"/>
  <c r="FD155" i="5"/>
  <c r="FC155" i="5"/>
  <c r="FB155" i="5"/>
  <c r="FA155" i="5"/>
  <c r="EZ155" i="5"/>
  <c r="EY155" i="5"/>
  <c r="EX155" i="5"/>
  <c r="EW155" i="5"/>
  <c r="EV155" i="5"/>
  <c r="EU155" i="5"/>
  <c r="ET155" i="5"/>
  <c r="ES155" i="5"/>
  <c r="ER155" i="5"/>
  <c r="EQ155" i="5"/>
  <c r="EP155" i="5"/>
  <c r="EO155" i="5"/>
  <c r="EN155" i="5"/>
  <c r="EM155" i="5"/>
  <c r="EL155" i="5"/>
  <c r="EK155" i="5"/>
  <c r="FD154" i="5"/>
  <c r="FC154" i="5"/>
  <c r="FB154" i="5"/>
  <c r="FA154" i="5"/>
  <c r="EZ154" i="5"/>
  <c r="EY154" i="5"/>
  <c r="EX154" i="5"/>
  <c r="EW154" i="5"/>
  <c r="EV154" i="5"/>
  <c r="EU154" i="5"/>
  <c r="ET154" i="5"/>
  <c r="ES154" i="5"/>
  <c r="ER154" i="5"/>
  <c r="EQ154" i="5"/>
  <c r="EP154" i="5"/>
  <c r="EO154" i="5"/>
  <c r="EN154" i="5"/>
  <c r="EM154" i="5"/>
  <c r="EL154" i="5"/>
  <c r="EK154" i="5"/>
  <c r="FD153" i="5"/>
  <c r="FC153" i="5"/>
  <c r="FB153" i="5"/>
  <c r="FA153" i="5"/>
  <c r="EZ153" i="5"/>
  <c r="EY153" i="5"/>
  <c r="EX153" i="5"/>
  <c r="EW153" i="5"/>
  <c r="EV153" i="5"/>
  <c r="EU153" i="5"/>
  <c r="ET153" i="5"/>
  <c r="ES153" i="5"/>
  <c r="ER153" i="5"/>
  <c r="EQ153" i="5"/>
  <c r="EP153" i="5"/>
  <c r="EO153" i="5"/>
  <c r="EN153" i="5"/>
  <c r="EM153" i="5"/>
  <c r="EL153" i="5"/>
  <c r="EK153" i="5"/>
  <c r="FD152" i="5"/>
  <c r="FC152" i="5"/>
  <c r="FB152" i="5"/>
  <c r="FA152" i="5"/>
  <c r="EZ152" i="5"/>
  <c r="EY152" i="5"/>
  <c r="EX152" i="5"/>
  <c r="EW152" i="5"/>
  <c r="EV152" i="5"/>
  <c r="EU152" i="5"/>
  <c r="ET152" i="5"/>
  <c r="ES152" i="5"/>
  <c r="ER152" i="5"/>
  <c r="EQ152" i="5"/>
  <c r="EP152" i="5"/>
  <c r="EO152" i="5"/>
  <c r="EN152" i="5"/>
  <c r="EM152" i="5"/>
  <c r="EL152" i="5"/>
  <c r="EK152" i="5"/>
  <c r="FD151" i="5"/>
  <c r="FC151" i="5"/>
  <c r="FB151" i="5"/>
  <c r="FA151" i="5"/>
  <c r="EZ151" i="5"/>
  <c r="EY151" i="5"/>
  <c r="EX151" i="5"/>
  <c r="EW151" i="5"/>
  <c r="EV151" i="5"/>
  <c r="EU151" i="5"/>
  <c r="ET151" i="5"/>
  <c r="ES151" i="5"/>
  <c r="ER151" i="5"/>
  <c r="EQ151" i="5"/>
  <c r="EP151" i="5"/>
  <c r="EO151" i="5"/>
  <c r="EN151" i="5"/>
  <c r="EM151" i="5"/>
  <c r="EL151" i="5"/>
  <c r="EK151" i="5"/>
  <c r="FD150" i="5"/>
  <c r="FC150" i="5"/>
  <c r="FB150" i="5"/>
  <c r="FA150" i="5"/>
  <c r="EZ150" i="5"/>
  <c r="EY150" i="5"/>
  <c r="EX150" i="5"/>
  <c r="EW150" i="5"/>
  <c r="EV150" i="5"/>
  <c r="EU150" i="5"/>
  <c r="ET150" i="5"/>
  <c r="ES150" i="5"/>
  <c r="ER150" i="5"/>
  <c r="EQ150" i="5"/>
  <c r="EP150" i="5"/>
  <c r="EO150" i="5"/>
  <c r="EN150" i="5"/>
  <c r="EM150" i="5"/>
  <c r="EL150" i="5"/>
  <c r="EK150" i="5"/>
  <c r="FD149" i="5"/>
  <c r="FC149" i="5"/>
  <c r="FB149" i="5"/>
  <c r="FA149" i="5"/>
  <c r="EZ149" i="5"/>
  <c r="EY149" i="5"/>
  <c r="EX149" i="5"/>
  <c r="EW149" i="5"/>
  <c r="EV149" i="5"/>
  <c r="EU149" i="5"/>
  <c r="ET149" i="5"/>
  <c r="ES149" i="5"/>
  <c r="ER149" i="5"/>
  <c r="EQ149" i="5"/>
  <c r="EP149" i="5"/>
  <c r="EO149" i="5"/>
  <c r="EN149" i="5"/>
  <c r="EM149" i="5"/>
  <c r="EL149" i="5"/>
  <c r="EK149" i="5"/>
  <c r="FD148" i="5"/>
  <c r="FC148" i="5"/>
  <c r="FB148" i="5"/>
  <c r="FA148" i="5"/>
  <c r="EZ148" i="5"/>
  <c r="EY148" i="5"/>
  <c r="EX148" i="5"/>
  <c r="EW148" i="5"/>
  <c r="EV148" i="5"/>
  <c r="EU148" i="5"/>
  <c r="ET148" i="5"/>
  <c r="ES148" i="5"/>
  <c r="ER148" i="5"/>
  <c r="EQ148" i="5"/>
  <c r="EP148" i="5"/>
  <c r="EO148" i="5"/>
  <c r="EN148" i="5"/>
  <c r="EM148" i="5"/>
  <c r="EL148" i="5"/>
  <c r="EK148" i="5"/>
  <c r="FD147" i="5"/>
  <c r="FC147" i="5"/>
  <c r="FB147" i="5"/>
  <c r="FA147" i="5"/>
  <c r="EZ147" i="5"/>
  <c r="EY147" i="5"/>
  <c r="EX147" i="5"/>
  <c r="EW147" i="5"/>
  <c r="EV147" i="5"/>
  <c r="EU147" i="5"/>
  <c r="ET147" i="5"/>
  <c r="ES147" i="5"/>
  <c r="ER147" i="5"/>
  <c r="EQ147" i="5"/>
  <c r="EP147" i="5"/>
  <c r="EO147" i="5"/>
  <c r="EN147" i="5"/>
  <c r="EM147" i="5"/>
  <c r="EL147" i="5"/>
  <c r="EK147" i="5"/>
  <c r="FD146" i="5"/>
  <c r="FC146" i="5"/>
  <c r="FB146" i="5"/>
  <c r="FA146" i="5"/>
  <c r="EZ146" i="5"/>
  <c r="EY146" i="5"/>
  <c r="EX146" i="5"/>
  <c r="EW146" i="5"/>
  <c r="EV146" i="5"/>
  <c r="EU146" i="5"/>
  <c r="ET146" i="5"/>
  <c r="ES146" i="5"/>
  <c r="ER146" i="5"/>
  <c r="EQ146" i="5"/>
  <c r="EP146" i="5"/>
  <c r="EO146" i="5"/>
  <c r="EN146" i="5"/>
  <c r="EM146" i="5"/>
  <c r="EL146" i="5"/>
  <c r="EK146" i="5"/>
  <c r="FD145" i="5"/>
  <c r="FC145" i="5"/>
  <c r="FB145" i="5"/>
  <c r="FA145" i="5"/>
  <c r="EZ145" i="5"/>
  <c r="EY145" i="5"/>
  <c r="EX145" i="5"/>
  <c r="EW145" i="5"/>
  <c r="EV145" i="5"/>
  <c r="EU145" i="5"/>
  <c r="ET145" i="5"/>
  <c r="ES145" i="5"/>
  <c r="ER145" i="5"/>
  <c r="EQ145" i="5"/>
  <c r="EP145" i="5"/>
  <c r="EO145" i="5"/>
  <c r="EN145" i="5"/>
  <c r="EM145" i="5"/>
  <c r="EL145" i="5"/>
  <c r="EK145" i="5"/>
  <c r="FD144" i="5"/>
  <c r="FC144" i="5"/>
  <c r="FB144" i="5"/>
  <c r="FA144" i="5"/>
  <c r="EZ144" i="5"/>
  <c r="EY144" i="5"/>
  <c r="EX144" i="5"/>
  <c r="EW144" i="5"/>
  <c r="EV144" i="5"/>
  <c r="EU144" i="5"/>
  <c r="ET144" i="5"/>
  <c r="ES144" i="5"/>
  <c r="ER144" i="5"/>
  <c r="EQ144" i="5"/>
  <c r="EP144" i="5"/>
  <c r="EO144" i="5"/>
  <c r="EN144" i="5"/>
  <c r="EM144" i="5"/>
  <c r="EL144" i="5"/>
  <c r="EK144" i="5"/>
  <c r="FD143" i="5"/>
  <c r="FC143" i="5"/>
  <c r="FB143" i="5"/>
  <c r="FA143" i="5"/>
  <c r="EZ143" i="5"/>
  <c r="EY143" i="5"/>
  <c r="EX143" i="5"/>
  <c r="EW143" i="5"/>
  <c r="EV143" i="5"/>
  <c r="EU143" i="5"/>
  <c r="ET143" i="5"/>
  <c r="ES143" i="5"/>
  <c r="ER143" i="5"/>
  <c r="EQ143" i="5"/>
  <c r="EP143" i="5"/>
  <c r="EO143" i="5"/>
  <c r="EN143" i="5"/>
  <c r="EM143" i="5"/>
  <c r="EL143" i="5"/>
  <c r="EK143" i="5"/>
  <c r="FD142" i="5"/>
  <c r="FC142" i="5"/>
  <c r="FB142" i="5"/>
  <c r="FA142" i="5"/>
  <c r="EZ142" i="5"/>
  <c r="EY142" i="5"/>
  <c r="EX142" i="5"/>
  <c r="EW142" i="5"/>
  <c r="EV142" i="5"/>
  <c r="EU142" i="5"/>
  <c r="ET142" i="5"/>
  <c r="ES142" i="5"/>
  <c r="ER142" i="5"/>
  <c r="EQ142" i="5"/>
  <c r="EP142" i="5"/>
  <c r="EO142" i="5"/>
  <c r="EN142" i="5"/>
  <c r="EM142" i="5"/>
  <c r="EL142" i="5"/>
  <c r="EK142" i="5"/>
  <c r="FD141" i="5"/>
  <c r="FC141" i="5"/>
  <c r="FB141" i="5"/>
  <c r="FA141" i="5"/>
  <c r="EZ141" i="5"/>
  <c r="EY141" i="5"/>
  <c r="EX141" i="5"/>
  <c r="EW141" i="5"/>
  <c r="EV141" i="5"/>
  <c r="EU141" i="5"/>
  <c r="ET141" i="5"/>
  <c r="ES141" i="5"/>
  <c r="ER141" i="5"/>
  <c r="EQ141" i="5"/>
  <c r="EP141" i="5"/>
  <c r="EO141" i="5"/>
  <c r="EN141" i="5"/>
  <c r="EM141" i="5"/>
  <c r="EL141" i="5"/>
  <c r="EK141" i="5"/>
  <c r="FD140" i="5"/>
  <c r="FC140" i="5"/>
  <c r="FB140" i="5"/>
  <c r="FA140" i="5"/>
  <c r="EZ140" i="5"/>
  <c r="EY140" i="5"/>
  <c r="EX140" i="5"/>
  <c r="EW140" i="5"/>
  <c r="EV140" i="5"/>
  <c r="EU140" i="5"/>
  <c r="ET140" i="5"/>
  <c r="ES140" i="5"/>
  <c r="ER140" i="5"/>
  <c r="EQ140" i="5"/>
  <c r="EP140" i="5"/>
  <c r="EO140" i="5"/>
  <c r="EN140" i="5"/>
  <c r="EM140" i="5"/>
  <c r="EL140" i="5"/>
  <c r="EK140" i="5"/>
  <c r="FD139" i="5"/>
  <c r="FC139" i="5"/>
  <c r="FB139" i="5"/>
  <c r="FA139" i="5"/>
  <c r="EZ139" i="5"/>
  <c r="EY139" i="5"/>
  <c r="EX139" i="5"/>
  <c r="EW139" i="5"/>
  <c r="EV139" i="5"/>
  <c r="EU139" i="5"/>
  <c r="ET139" i="5"/>
  <c r="ES139" i="5"/>
  <c r="ER139" i="5"/>
  <c r="EQ139" i="5"/>
  <c r="EP139" i="5"/>
  <c r="EO139" i="5"/>
  <c r="EN139" i="5"/>
  <c r="EM139" i="5"/>
  <c r="EL139" i="5"/>
  <c r="EK139" i="5"/>
  <c r="FD138" i="5"/>
  <c r="FC138" i="5"/>
  <c r="FB138" i="5"/>
  <c r="FA138" i="5"/>
  <c r="EZ138" i="5"/>
  <c r="EY138" i="5"/>
  <c r="EX138" i="5"/>
  <c r="EW138" i="5"/>
  <c r="EV138" i="5"/>
  <c r="EU138" i="5"/>
  <c r="ET138" i="5"/>
  <c r="ES138" i="5"/>
  <c r="ER138" i="5"/>
  <c r="EQ138" i="5"/>
  <c r="EP138" i="5"/>
  <c r="EO138" i="5"/>
  <c r="EN138" i="5"/>
  <c r="EM138" i="5"/>
  <c r="EL138" i="5"/>
  <c r="EK138" i="5"/>
  <c r="FD137" i="5"/>
  <c r="FC137" i="5"/>
  <c r="FB137" i="5"/>
  <c r="FA137" i="5"/>
  <c r="EZ137" i="5"/>
  <c r="EY137" i="5"/>
  <c r="EX137" i="5"/>
  <c r="EW137" i="5"/>
  <c r="EV137" i="5"/>
  <c r="EU137" i="5"/>
  <c r="ET137" i="5"/>
  <c r="ES137" i="5"/>
  <c r="ER137" i="5"/>
  <c r="EQ137" i="5"/>
  <c r="EP137" i="5"/>
  <c r="EO137" i="5"/>
  <c r="EN137" i="5"/>
  <c r="EM137" i="5"/>
  <c r="EL137" i="5"/>
  <c r="EK137" i="5"/>
  <c r="FD136" i="5"/>
  <c r="FC136" i="5"/>
  <c r="FB136" i="5"/>
  <c r="FA136" i="5"/>
  <c r="EZ136" i="5"/>
  <c r="EY136" i="5"/>
  <c r="EX136" i="5"/>
  <c r="EW136" i="5"/>
  <c r="EV136" i="5"/>
  <c r="EU136" i="5"/>
  <c r="ET136" i="5"/>
  <c r="ES136" i="5"/>
  <c r="ER136" i="5"/>
  <c r="EQ136" i="5"/>
  <c r="EP136" i="5"/>
  <c r="EO136" i="5"/>
  <c r="EN136" i="5"/>
  <c r="EM136" i="5"/>
  <c r="EL136" i="5"/>
  <c r="EK136" i="5"/>
  <c r="FD135" i="5"/>
  <c r="FC135" i="5"/>
  <c r="FB135" i="5"/>
  <c r="FA135" i="5"/>
  <c r="EZ135" i="5"/>
  <c r="EY135" i="5"/>
  <c r="EX135" i="5"/>
  <c r="EW135" i="5"/>
  <c r="EV135" i="5"/>
  <c r="EU135" i="5"/>
  <c r="ET135" i="5"/>
  <c r="ES135" i="5"/>
  <c r="ER135" i="5"/>
  <c r="EQ135" i="5"/>
  <c r="EP135" i="5"/>
  <c r="EO135" i="5"/>
  <c r="EN135" i="5"/>
  <c r="EM135" i="5"/>
  <c r="EL135" i="5"/>
  <c r="EK135" i="5"/>
  <c r="FE88" i="5"/>
  <c r="EJ88" i="5"/>
  <c r="EH186" i="5"/>
  <c r="EG186" i="5"/>
  <c r="EF186" i="5"/>
  <c r="EE186" i="5"/>
  <c r="ED186" i="5"/>
  <c r="EC186" i="5"/>
  <c r="EB186" i="5"/>
  <c r="EA186" i="5"/>
  <c r="DZ186" i="5"/>
  <c r="DY186" i="5"/>
  <c r="DX186" i="5"/>
  <c r="DW186" i="5"/>
  <c r="DV186" i="5"/>
  <c r="DU186" i="5"/>
  <c r="DT186" i="5"/>
  <c r="DS186" i="5"/>
  <c r="DR186" i="5"/>
  <c r="DQ186" i="5"/>
  <c r="DP186" i="5"/>
  <c r="DO186" i="5"/>
  <c r="EH185" i="5"/>
  <c r="EG185" i="5"/>
  <c r="EF185" i="5"/>
  <c r="EE185" i="5"/>
  <c r="ED185" i="5"/>
  <c r="EC185" i="5"/>
  <c r="EB185" i="5"/>
  <c r="EA185" i="5"/>
  <c r="DZ185" i="5"/>
  <c r="DY185" i="5"/>
  <c r="DX185" i="5"/>
  <c r="DW185" i="5"/>
  <c r="DV185" i="5"/>
  <c r="DU185" i="5"/>
  <c r="DT185" i="5"/>
  <c r="DS185" i="5"/>
  <c r="DR185" i="5"/>
  <c r="DQ185" i="5"/>
  <c r="DP185" i="5"/>
  <c r="DO185" i="5"/>
  <c r="EH184" i="5"/>
  <c r="EG184" i="5"/>
  <c r="EF184" i="5"/>
  <c r="EE184" i="5"/>
  <c r="ED184" i="5"/>
  <c r="EC184" i="5"/>
  <c r="EB184" i="5"/>
  <c r="EA184" i="5"/>
  <c r="DZ184" i="5"/>
  <c r="DY184" i="5"/>
  <c r="DX184" i="5"/>
  <c r="DW184" i="5"/>
  <c r="DV184" i="5"/>
  <c r="DU184" i="5"/>
  <c r="DT184" i="5"/>
  <c r="DS184" i="5"/>
  <c r="DR184" i="5"/>
  <c r="DQ184" i="5"/>
  <c r="DP184" i="5"/>
  <c r="DO184" i="5"/>
  <c r="EH183" i="5"/>
  <c r="EG183" i="5"/>
  <c r="EF183" i="5"/>
  <c r="EE183" i="5"/>
  <c r="ED183" i="5"/>
  <c r="EC183" i="5"/>
  <c r="EB183" i="5"/>
  <c r="EA183" i="5"/>
  <c r="DZ183" i="5"/>
  <c r="DY183" i="5"/>
  <c r="DX183" i="5"/>
  <c r="DW183" i="5"/>
  <c r="DV183" i="5"/>
  <c r="DU183" i="5"/>
  <c r="DT183" i="5"/>
  <c r="DS183" i="5"/>
  <c r="DR183" i="5"/>
  <c r="DQ183" i="5"/>
  <c r="DP183" i="5"/>
  <c r="DO183" i="5"/>
  <c r="EH182" i="5"/>
  <c r="EG182" i="5"/>
  <c r="EF182" i="5"/>
  <c r="EE182" i="5"/>
  <c r="ED182" i="5"/>
  <c r="EC182" i="5"/>
  <c r="EB182" i="5"/>
  <c r="EA182" i="5"/>
  <c r="DZ182" i="5"/>
  <c r="DY182" i="5"/>
  <c r="DX182" i="5"/>
  <c r="DW182" i="5"/>
  <c r="DV182" i="5"/>
  <c r="DU182" i="5"/>
  <c r="DT182" i="5"/>
  <c r="DS182" i="5"/>
  <c r="DR182" i="5"/>
  <c r="DQ182" i="5"/>
  <c r="DP182" i="5"/>
  <c r="DO182" i="5"/>
  <c r="EH181" i="5"/>
  <c r="EG181" i="5"/>
  <c r="EF181" i="5"/>
  <c r="EE181" i="5"/>
  <c r="ED181" i="5"/>
  <c r="EC181" i="5"/>
  <c r="EB181" i="5"/>
  <c r="EA181" i="5"/>
  <c r="DZ181" i="5"/>
  <c r="DY181" i="5"/>
  <c r="DX181" i="5"/>
  <c r="DW181" i="5"/>
  <c r="DV181" i="5"/>
  <c r="DU181" i="5"/>
  <c r="DT181" i="5"/>
  <c r="DS181" i="5"/>
  <c r="DR181" i="5"/>
  <c r="DQ181" i="5"/>
  <c r="DP181" i="5"/>
  <c r="DO181" i="5"/>
  <c r="EH180" i="5"/>
  <c r="EG180" i="5"/>
  <c r="EF180" i="5"/>
  <c r="EE180" i="5"/>
  <c r="ED180" i="5"/>
  <c r="EC180" i="5"/>
  <c r="EB180" i="5"/>
  <c r="EA180" i="5"/>
  <c r="DZ180" i="5"/>
  <c r="DY180" i="5"/>
  <c r="DX180" i="5"/>
  <c r="DW180" i="5"/>
  <c r="DV180" i="5"/>
  <c r="DU180" i="5"/>
  <c r="DT180" i="5"/>
  <c r="DS180" i="5"/>
  <c r="DR180" i="5"/>
  <c r="DQ180" i="5"/>
  <c r="DP180" i="5"/>
  <c r="DO180" i="5"/>
  <c r="EH179" i="5"/>
  <c r="EG179" i="5"/>
  <c r="EF179" i="5"/>
  <c r="EE179" i="5"/>
  <c r="ED179" i="5"/>
  <c r="EC179" i="5"/>
  <c r="EB179" i="5"/>
  <c r="EA179" i="5"/>
  <c r="DZ179" i="5"/>
  <c r="DY179" i="5"/>
  <c r="DX179" i="5"/>
  <c r="DW179" i="5"/>
  <c r="DV179" i="5"/>
  <c r="DU179" i="5"/>
  <c r="DT179" i="5"/>
  <c r="DS179" i="5"/>
  <c r="DR179" i="5"/>
  <c r="DQ179" i="5"/>
  <c r="DP179" i="5"/>
  <c r="DO179" i="5"/>
  <c r="EH178" i="5"/>
  <c r="EG178" i="5"/>
  <c r="EF178" i="5"/>
  <c r="EE178" i="5"/>
  <c r="ED178" i="5"/>
  <c r="EC178" i="5"/>
  <c r="EB178" i="5"/>
  <c r="EA178" i="5"/>
  <c r="DZ178" i="5"/>
  <c r="DY178" i="5"/>
  <c r="DX178" i="5"/>
  <c r="DW178" i="5"/>
  <c r="DV178" i="5"/>
  <c r="DU178" i="5"/>
  <c r="DT178" i="5"/>
  <c r="DS178" i="5"/>
  <c r="DR178" i="5"/>
  <c r="DQ178" i="5"/>
  <c r="DP178" i="5"/>
  <c r="DO178" i="5"/>
  <c r="EH177" i="5"/>
  <c r="EG177" i="5"/>
  <c r="EF177" i="5"/>
  <c r="EE177" i="5"/>
  <c r="ED177" i="5"/>
  <c r="EC177" i="5"/>
  <c r="EB177" i="5"/>
  <c r="EA177" i="5"/>
  <c r="DZ177" i="5"/>
  <c r="DY177" i="5"/>
  <c r="DX177" i="5"/>
  <c r="DW177" i="5"/>
  <c r="DV177" i="5"/>
  <c r="DU177" i="5"/>
  <c r="DT177" i="5"/>
  <c r="DS177" i="5"/>
  <c r="DR177" i="5"/>
  <c r="DQ177" i="5"/>
  <c r="DP177" i="5"/>
  <c r="DO177" i="5"/>
  <c r="EH176" i="5"/>
  <c r="EG176" i="5"/>
  <c r="EF176" i="5"/>
  <c r="EE176" i="5"/>
  <c r="ED176" i="5"/>
  <c r="EC176" i="5"/>
  <c r="EB176" i="5"/>
  <c r="EA176" i="5"/>
  <c r="DZ176" i="5"/>
  <c r="DY176" i="5"/>
  <c r="DX176" i="5"/>
  <c r="DW176" i="5"/>
  <c r="DV176" i="5"/>
  <c r="DU176" i="5"/>
  <c r="DT176" i="5"/>
  <c r="DS176" i="5"/>
  <c r="DR176" i="5"/>
  <c r="DQ176" i="5"/>
  <c r="DP176" i="5"/>
  <c r="DO176" i="5"/>
  <c r="EH175" i="5"/>
  <c r="EG175" i="5"/>
  <c r="EF175" i="5"/>
  <c r="EE175" i="5"/>
  <c r="ED175" i="5"/>
  <c r="EC175" i="5"/>
  <c r="EB175" i="5"/>
  <c r="EA175" i="5"/>
  <c r="DZ175" i="5"/>
  <c r="DY175" i="5"/>
  <c r="DX175" i="5"/>
  <c r="DW175" i="5"/>
  <c r="DV175" i="5"/>
  <c r="DU175" i="5"/>
  <c r="DT175" i="5"/>
  <c r="DS175" i="5"/>
  <c r="DR175" i="5"/>
  <c r="DQ175" i="5"/>
  <c r="DP175" i="5"/>
  <c r="DO175" i="5"/>
  <c r="EH174" i="5"/>
  <c r="EG174" i="5"/>
  <c r="EF174" i="5"/>
  <c r="EE174" i="5"/>
  <c r="ED174" i="5"/>
  <c r="EC174" i="5"/>
  <c r="EB174" i="5"/>
  <c r="EA174" i="5"/>
  <c r="DZ174" i="5"/>
  <c r="DY174" i="5"/>
  <c r="DX174" i="5"/>
  <c r="DW174" i="5"/>
  <c r="DV174" i="5"/>
  <c r="DU174" i="5"/>
  <c r="DT174" i="5"/>
  <c r="DS174" i="5"/>
  <c r="DR174" i="5"/>
  <c r="DQ174" i="5"/>
  <c r="DP174" i="5"/>
  <c r="DO174" i="5"/>
  <c r="EH173" i="5"/>
  <c r="EG173" i="5"/>
  <c r="EF173" i="5"/>
  <c r="EE173" i="5"/>
  <c r="ED173" i="5"/>
  <c r="EC173" i="5"/>
  <c r="EB173" i="5"/>
  <c r="EA173" i="5"/>
  <c r="DZ173" i="5"/>
  <c r="DY173" i="5"/>
  <c r="DX173" i="5"/>
  <c r="DW173" i="5"/>
  <c r="DV173" i="5"/>
  <c r="DU173" i="5"/>
  <c r="DT173" i="5"/>
  <c r="DS173" i="5"/>
  <c r="DR173" i="5"/>
  <c r="DQ173" i="5"/>
  <c r="DP173" i="5"/>
  <c r="DO173" i="5"/>
  <c r="EH172" i="5"/>
  <c r="EG172" i="5"/>
  <c r="EF172" i="5"/>
  <c r="EE172" i="5"/>
  <c r="ED172" i="5"/>
  <c r="EC172" i="5"/>
  <c r="EB172" i="5"/>
  <c r="EA172" i="5"/>
  <c r="DZ172" i="5"/>
  <c r="DY172" i="5"/>
  <c r="DX172" i="5"/>
  <c r="DW172" i="5"/>
  <c r="DV172" i="5"/>
  <c r="DU172" i="5"/>
  <c r="DT172" i="5"/>
  <c r="DS172" i="5"/>
  <c r="DR172" i="5"/>
  <c r="DQ172" i="5"/>
  <c r="DP172" i="5"/>
  <c r="DO172" i="5"/>
  <c r="EH171" i="5"/>
  <c r="EG171" i="5"/>
  <c r="EF171" i="5"/>
  <c r="EE171" i="5"/>
  <c r="ED171" i="5"/>
  <c r="EC171" i="5"/>
  <c r="EB171" i="5"/>
  <c r="EA171" i="5"/>
  <c r="DZ171" i="5"/>
  <c r="DY171" i="5"/>
  <c r="DX171" i="5"/>
  <c r="DW171" i="5"/>
  <c r="DV171" i="5"/>
  <c r="DU171" i="5"/>
  <c r="DT171" i="5"/>
  <c r="DS171" i="5"/>
  <c r="DR171" i="5"/>
  <c r="DQ171" i="5"/>
  <c r="DP171" i="5"/>
  <c r="DO171" i="5"/>
  <c r="EH170" i="5"/>
  <c r="EG170" i="5"/>
  <c r="EF170" i="5"/>
  <c r="EE170" i="5"/>
  <c r="ED170" i="5"/>
  <c r="EC170" i="5"/>
  <c r="EB170" i="5"/>
  <c r="EA170" i="5"/>
  <c r="DZ170" i="5"/>
  <c r="DY170" i="5"/>
  <c r="DX170" i="5"/>
  <c r="DW170" i="5"/>
  <c r="DV170" i="5"/>
  <c r="DU170" i="5"/>
  <c r="DT170" i="5"/>
  <c r="DS170" i="5"/>
  <c r="DR170" i="5"/>
  <c r="DQ170" i="5"/>
  <c r="DP170" i="5"/>
  <c r="DO170" i="5"/>
  <c r="EH169" i="5"/>
  <c r="EG169" i="5"/>
  <c r="EF169" i="5"/>
  <c r="EE169" i="5"/>
  <c r="ED169" i="5"/>
  <c r="EC169" i="5"/>
  <c r="EB169" i="5"/>
  <c r="EA169" i="5"/>
  <c r="DZ169" i="5"/>
  <c r="DY169" i="5"/>
  <c r="DX169" i="5"/>
  <c r="DW169" i="5"/>
  <c r="DV169" i="5"/>
  <c r="DU169" i="5"/>
  <c r="DT169" i="5"/>
  <c r="DS169" i="5"/>
  <c r="DR169" i="5"/>
  <c r="DQ169" i="5"/>
  <c r="DP169" i="5"/>
  <c r="DO169" i="5"/>
  <c r="EH168" i="5"/>
  <c r="EG168" i="5"/>
  <c r="EF168" i="5"/>
  <c r="EE168" i="5"/>
  <c r="ED168" i="5"/>
  <c r="EC168" i="5"/>
  <c r="EB168" i="5"/>
  <c r="EA168" i="5"/>
  <c r="DZ168" i="5"/>
  <c r="DY168" i="5"/>
  <c r="DX168" i="5"/>
  <c r="DW168" i="5"/>
  <c r="DV168" i="5"/>
  <c r="DU168" i="5"/>
  <c r="DT168" i="5"/>
  <c r="DS168" i="5"/>
  <c r="DR168" i="5"/>
  <c r="DQ168" i="5"/>
  <c r="DP168" i="5"/>
  <c r="DO168" i="5"/>
  <c r="EH167" i="5"/>
  <c r="EG167" i="5"/>
  <c r="EF167" i="5"/>
  <c r="EE167" i="5"/>
  <c r="ED167" i="5"/>
  <c r="EC167" i="5"/>
  <c r="EB167" i="5"/>
  <c r="EA167" i="5"/>
  <c r="DZ167" i="5"/>
  <c r="DY167" i="5"/>
  <c r="DX167" i="5"/>
  <c r="DW167" i="5"/>
  <c r="DV167" i="5"/>
  <c r="DU167" i="5"/>
  <c r="DT167" i="5"/>
  <c r="DS167" i="5"/>
  <c r="DR167" i="5"/>
  <c r="DQ167" i="5"/>
  <c r="DP167" i="5"/>
  <c r="DO167" i="5"/>
  <c r="EH166" i="5"/>
  <c r="EG166" i="5"/>
  <c r="EF166" i="5"/>
  <c r="EE166" i="5"/>
  <c r="ED166" i="5"/>
  <c r="EC166" i="5"/>
  <c r="EB166" i="5"/>
  <c r="EA166" i="5"/>
  <c r="DZ166" i="5"/>
  <c r="DY166" i="5"/>
  <c r="DX166" i="5"/>
  <c r="DW166" i="5"/>
  <c r="DV166" i="5"/>
  <c r="DU166" i="5"/>
  <c r="DT166" i="5"/>
  <c r="DS166" i="5"/>
  <c r="DR166" i="5"/>
  <c r="DQ166" i="5"/>
  <c r="DP166" i="5"/>
  <c r="DO166" i="5"/>
  <c r="EH165" i="5"/>
  <c r="EG165" i="5"/>
  <c r="EF165" i="5"/>
  <c r="EE165" i="5"/>
  <c r="ED165" i="5"/>
  <c r="EC165" i="5"/>
  <c r="EB165" i="5"/>
  <c r="EA165" i="5"/>
  <c r="DZ165" i="5"/>
  <c r="DY165" i="5"/>
  <c r="DX165" i="5"/>
  <c r="DW165" i="5"/>
  <c r="DV165" i="5"/>
  <c r="DU165" i="5"/>
  <c r="DT165" i="5"/>
  <c r="DS165" i="5"/>
  <c r="DR165" i="5"/>
  <c r="DQ165" i="5"/>
  <c r="DP165" i="5"/>
  <c r="DO165" i="5"/>
  <c r="EH164" i="5"/>
  <c r="EG164" i="5"/>
  <c r="EF164" i="5"/>
  <c r="EE164" i="5"/>
  <c r="ED164" i="5"/>
  <c r="EC164" i="5"/>
  <c r="EB164" i="5"/>
  <c r="EA164" i="5"/>
  <c r="DZ164" i="5"/>
  <c r="DY164" i="5"/>
  <c r="DX164" i="5"/>
  <c r="DW164" i="5"/>
  <c r="DV164" i="5"/>
  <c r="DU164" i="5"/>
  <c r="DT164" i="5"/>
  <c r="DS164" i="5"/>
  <c r="DR164" i="5"/>
  <c r="DQ164" i="5"/>
  <c r="DP164" i="5"/>
  <c r="DO164" i="5"/>
  <c r="EH163" i="5"/>
  <c r="EG163" i="5"/>
  <c r="EF163" i="5"/>
  <c r="EE163" i="5"/>
  <c r="ED163" i="5"/>
  <c r="EC163" i="5"/>
  <c r="EB163" i="5"/>
  <c r="EA163" i="5"/>
  <c r="DZ163" i="5"/>
  <c r="DY163" i="5"/>
  <c r="DX163" i="5"/>
  <c r="DW163" i="5"/>
  <c r="DV163" i="5"/>
  <c r="DU163" i="5"/>
  <c r="DT163" i="5"/>
  <c r="DS163" i="5"/>
  <c r="DR163" i="5"/>
  <c r="DQ163" i="5"/>
  <c r="DP163" i="5"/>
  <c r="DO163" i="5"/>
  <c r="EH162" i="5"/>
  <c r="EG162" i="5"/>
  <c r="EF162" i="5"/>
  <c r="EE162" i="5"/>
  <c r="ED162" i="5"/>
  <c r="EC162" i="5"/>
  <c r="EB162" i="5"/>
  <c r="EA162" i="5"/>
  <c r="DZ162" i="5"/>
  <c r="DY162" i="5"/>
  <c r="DX162" i="5"/>
  <c r="DW162" i="5"/>
  <c r="DV162" i="5"/>
  <c r="DU162" i="5"/>
  <c r="DT162" i="5"/>
  <c r="DS162" i="5"/>
  <c r="DR162" i="5"/>
  <c r="DQ162" i="5"/>
  <c r="DP162" i="5"/>
  <c r="DO162" i="5"/>
  <c r="EH161" i="5"/>
  <c r="EG161" i="5"/>
  <c r="EF161" i="5"/>
  <c r="EE161" i="5"/>
  <c r="ED161" i="5"/>
  <c r="EC161" i="5"/>
  <c r="EB161" i="5"/>
  <c r="EA161" i="5"/>
  <c r="DZ161" i="5"/>
  <c r="DY161" i="5"/>
  <c r="DX161" i="5"/>
  <c r="DW161" i="5"/>
  <c r="DV161" i="5"/>
  <c r="DU161" i="5"/>
  <c r="DT161" i="5"/>
  <c r="DS161" i="5"/>
  <c r="DR161" i="5"/>
  <c r="DQ161" i="5"/>
  <c r="DP161" i="5"/>
  <c r="DO161" i="5"/>
  <c r="EH160" i="5"/>
  <c r="EG160" i="5"/>
  <c r="EF160" i="5"/>
  <c r="EE160" i="5"/>
  <c r="ED160" i="5"/>
  <c r="EC160" i="5"/>
  <c r="EB160" i="5"/>
  <c r="EA160" i="5"/>
  <c r="DZ160" i="5"/>
  <c r="DY160" i="5"/>
  <c r="DX160" i="5"/>
  <c r="DW160" i="5"/>
  <c r="DV160" i="5"/>
  <c r="DU160" i="5"/>
  <c r="DT160" i="5"/>
  <c r="DS160" i="5"/>
  <c r="DR160" i="5"/>
  <c r="DQ160" i="5"/>
  <c r="DP160" i="5"/>
  <c r="DO160" i="5"/>
  <c r="EH159" i="5"/>
  <c r="EG159" i="5"/>
  <c r="EF159" i="5"/>
  <c r="EE159" i="5"/>
  <c r="ED159" i="5"/>
  <c r="EC159" i="5"/>
  <c r="EB159" i="5"/>
  <c r="EA159" i="5"/>
  <c r="DZ159" i="5"/>
  <c r="DY159" i="5"/>
  <c r="DX159" i="5"/>
  <c r="DW159" i="5"/>
  <c r="DV159" i="5"/>
  <c r="DU159" i="5"/>
  <c r="DT159" i="5"/>
  <c r="DS159" i="5"/>
  <c r="DR159" i="5"/>
  <c r="DQ159" i="5"/>
  <c r="DP159" i="5"/>
  <c r="DO159" i="5"/>
  <c r="EH158" i="5"/>
  <c r="EG158" i="5"/>
  <c r="EF158" i="5"/>
  <c r="EE158" i="5"/>
  <c r="ED158" i="5"/>
  <c r="EC158" i="5"/>
  <c r="EB158" i="5"/>
  <c r="EA158" i="5"/>
  <c r="DZ158" i="5"/>
  <c r="DY158" i="5"/>
  <c r="DX158" i="5"/>
  <c r="DW158" i="5"/>
  <c r="DV158" i="5"/>
  <c r="DU158" i="5"/>
  <c r="DT158" i="5"/>
  <c r="DS158" i="5"/>
  <c r="DR158" i="5"/>
  <c r="DQ158" i="5"/>
  <c r="DP158" i="5"/>
  <c r="DO158" i="5"/>
  <c r="EH157" i="5"/>
  <c r="EG157" i="5"/>
  <c r="EF157" i="5"/>
  <c r="EE157" i="5"/>
  <c r="ED157" i="5"/>
  <c r="EC157" i="5"/>
  <c r="EB157" i="5"/>
  <c r="EA157" i="5"/>
  <c r="DZ157" i="5"/>
  <c r="DY157" i="5"/>
  <c r="DX157" i="5"/>
  <c r="DW157" i="5"/>
  <c r="DV157" i="5"/>
  <c r="DU157" i="5"/>
  <c r="DT157" i="5"/>
  <c r="DS157" i="5"/>
  <c r="DR157" i="5"/>
  <c r="DQ157" i="5"/>
  <c r="DP157" i="5"/>
  <c r="DO157" i="5"/>
  <c r="EH156" i="5"/>
  <c r="EG156" i="5"/>
  <c r="EF156" i="5"/>
  <c r="EE156" i="5"/>
  <c r="ED156" i="5"/>
  <c r="EC156" i="5"/>
  <c r="EB156" i="5"/>
  <c r="EA156" i="5"/>
  <c r="DZ156" i="5"/>
  <c r="DY156" i="5"/>
  <c r="DX156" i="5"/>
  <c r="DW156" i="5"/>
  <c r="DV156" i="5"/>
  <c r="DU156" i="5"/>
  <c r="DT156" i="5"/>
  <c r="DS156" i="5"/>
  <c r="DR156" i="5"/>
  <c r="DQ156" i="5"/>
  <c r="DP156" i="5"/>
  <c r="DO156" i="5"/>
  <c r="EH155" i="5"/>
  <c r="EG155" i="5"/>
  <c r="EF155" i="5"/>
  <c r="EE155" i="5"/>
  <c r="ED155" i="5"/>
  <c r="EC155" i="5"/>
  <c r="EB155" i="5"/>
  <c r="EA155" i="5"/>
  <c r="DZ155" i="5"/>
  <c r="DY155" i="5"/>
  <c r="DX155" i="5"/>
  <c r="DW155" i="5"/>
  <c r="DV155" i="5"/>
  <c r="DU155" i="5"/>
  <c r="DT155" i="5"/>
  <c r="DS155" i="5"/>
  <c r="DR155" i="5"/>
  <c r="DQ155" i="5"/>
  <c r="DP155" i="5"/>
  <c r="DO155" i="5"/>
  <c r="EH154" i="5"/>
  <c r="EG154" i="5"/>
  <c r="EF154" i="5"/>
  <c r="EE154" i="5"/>
  <c r="ED154" i="5"/>
  <c r="EC154" i="5"/>
  <c r="EB154" i="5"/>
  <c r="EA154" i="5"/>
  <c r="DZ154" i="5"/>
  <c r="DY154" i="5"/>
  <c r="DX154" i="5"/>
  <c r="DW154" i="5"/>
  <c r="DV154" i="5"/>
  <c r="DU154" i="5"/>
  <c r="DT154" i="5"/>
  <c r="DS154" i="5"/>
  <c r="DR154" i="5"/>
  <c r="DQ154" i="5"/>
  <c r="DP154" i="5"/>
  <c r="DO154" i="5"/>
  <c r="EH153" i="5"/>
  <c r="EG153" i="5"/>
  <c r="EF153" i="5"/>
  <c r="EE153" i="5"/>
  <c r="ED153" i="5"/>
  <c r="EC153" i="5"/>
  <c r="EB153" i="5"/>
  <c r="EA153" i="5"/>
  <c r="DZ153" i="5"/>
  <c r="DY153" i="5"/>
  <c r="DX153" i="5"/>
  <c r="DW153" i="5"/>
  <c r="DV153" i="5"/>
  <c r="DU153" i="5"/>
  <c r="DT153" i="5"/>
  <c r="DS153" i="5"/>
  <c r="DR153" i="5"/>
  <c r="DQ153" i="5"/>
  <c r="DP153" i="5"/>
  <c r="DO153" i="5"/>
  <c r="EH152" i="5"/>
  <c r="EG152" i="5"/>
  <c r="EF152" i="5"/>
  <c r="EE152" i="5"/>
  <c r="ED152" i="5"/>
  <c r="EC152" i="5"/>
  <c r="EB152" i="5"/>
  <c r="EA152" i="5"/>
  <c r="DZ152" i="5"/>
  <c r="DY152" i="5"/>
  <c r="DX152" i="5"/>
  <c r="DW152" i="5"/>
  <c r="DV152" i="5"/>
  <c r="DU152" i="5"/>
  <c r="DT152" i="5"/>
  <c r="DS152" i="5"/>
  <c r="DR152" i="5"/>
  <c r="DQ152" i="5"/>
  <c r="DP152" i="5"/>
  <c r="DO152" i="5"/>
  <c r="EH151" i="5"/>
  <c r="EG151" i="5"/>
  <c r="EF151" i="5"/>
  <c r="EE151" i="5"/>
  <c r="ED151" i="5"/>
  <c r="EC151" i="5"/>
  <c r="EB151" i="5"/>
  <c r="EA151" i="5"/>
  <c r="DZ151" i="5"/>
  <c r="DY151" i="5"/>
  <c r="DX151" i="5"/>
  <c r="DW151" i="5"/>
  <c r="DV151" i="5"/>
  <c r="DU151" i="5"/>
  <c r="DT151" i="5"/>
  <c r="DS151" i="5"/>
  <c r="DR151" i="5"/>
  <c r="DQ151" i="5"/>
  <c r="DP151" i="5"/>
  <c r="DO151" i="5"/>
  <c r="EH150" i="5"/>
  <c r="EG150" i="5"/>
  <c r="EF150" i="5"/>
  <c r="EE150" i="5"/>
  <c r="ED150" i="5"/>
  <c r="EC150" i="5"/>
  <c r="EB150" i="5"/>
  <c r="EA150" i="5"/>
  <c r="DZ150" i="5"/>
  <c r="DY150" i="5"/>
  <c r="DX150" i="5"/>
  <c r="DW150" i="5"/>
  <c r="DV150" i="5"/>
  <c r="DU150" i="5"/>
  <c r="DT150" i="5"/>
  <c r="DS150" i="5"/>
  <c r="DR150" i="5"/>
  <c r="DQ150" i="5"/>
  <c r="DP150" i="5"/>
  <c r="DO150" i="5"/>
  <c r="EH149" i="5"/>
  <c r="EG149" i="5"/>
  <c r="EF149" i="5"/>
  <c r="EE149" i="5"/>
  <c r="ED149" i="5"/>
  <c r="EC149" i="5"/>
  <c r="EB149" i="5"/>
  <c r="EA149" i="5"/>
  <c r="DZ149" i="5"/>
  <c r="DY149" i="5"/>
  <c r="DX149" i="5"/>
  <c r="DW149" i="5"/>
  <c r="DV149" i="5"/>
  <c r="DU149" i="5"/>
  <c r="DT149" i="5"/>
  <c r="DS149" i="5"/>
  <c r="DR149" i="5"/>
  <c r="DQ149" i="5"/>
  <c r="DP149" i="5"/>
  <c r="DO149" i="5"/>
  <c r="EH148" i="5"/>
  <c r="EG148" i="5"/>
  <c r="EF148" i="5"/>
  <c r="EE148" i="5"/>
  <c r="ED148" i="5"/>
  <c r="EC148" i="5"/>
  <c r="EB148" i="5"/>
  <c r="EA148" i="5"/>
  <c r="DZ148" i="5"/>
  <c r="DY148" i="5"/>
  <c r="DX148" i="5"/>
  <c r="DW148" i="5"/>
  <c r="DV148" i="5"/>
  <c r="DU148" i="5"/>
  <c r="DT148" i="5"/>
  <c r="DS148" i="5"/>
  <c r="DR148" i="5"/>
  <c r="DQ148" i="5"/>
  <c r="DP148" i="5"/>
  <c r="DO148" i="5"/>
  <c r="EH147" i="5"/>
  <c r="EG147" i="5"/>
  <c r="EF147" i="5"/>
  <c r="EE147" i="5"/>
  <c r="ED147" i="5"/>
  <c r="EC147" i="5"/>
  <c r="EB147" i="5"/>
  <c r="EA147" i="5"/>
  <c r="DZ147" i="5"/>
  <c r="DY147" i="5"/>
  <c r="DX147" i="5"/>
  <c r="DW147" i="5"/>
  <c r="DV147" i="5"/>
  <c r="DU147" i="5"/>
  <c r="DT147" i="5"/>
  <c r="DS147" i="5"/>
  <c r="DR147" i="5"/>
  <c r="DQ147" i="5"/>
  <c r="DP147" i="5"/>
  <c r="DO147" i="5"/>
  <c r="EH146" i="5"/>
  <c r="EG146" i="5"/>
  <c r="EF146" i="5"/>
  <c r="EE146" i="5"/>
  <c r="ED146" i="5"/>
  <c r="EC146" i="5"/>
  <c r="EB146" i="5"/>
  <c r="EA146" i="5"/>
  <c r="DZ146" i="5"/>
  <c r="DY146" i="5"/>
  <c r="DX146" i="5"/>
  <c r="DW146" i="5"/>
  <c r="DV146" i="5"/>
  <c r="DU146" i="5"/>
  <c r="DT146" i="5"/>
  <c r="DS146" i="5"/>
  <c r="DR146" i="5"/>
  <c r="DQ146" i="5"/>
  <c r="DP146" i="5"/>
  <c r="DO146" i="5"/>
  <c r="EH145" i="5"/>
  <c r="EG145" i="5"/>
  <c r="EF145" i="5"/>
  <c r="EE145" i="5"/>
  <c r="ED145" i="5"/>
  <c r="EC145" i="5"/>
  <c r="EB145" i="5"/>
  <c r="EA145" i="5"/>
  <c r="DZ145" i="5"/>
  <c r="DY145" i="5"/>
  <c r="DX145" i="5"/>
  <c r="DW145" i="5"/>
  <c r="DV145" i="5"/>
  <c r="DU145" i="5"/>
  <c r="DT145" i="5"/>
  <c r="DS145" i="5"/>
  <c r="DR145" i="5"/>
  <c r="DQ145" i="5"/>
  <c r="DP145" i="5"/>
  <c r="DO145" i="5"/>
  <c r="EH144" i="5"/>
  <c r="EG144" i="5"/>
  <c r="EF144" i="5"/>
  <c r="EE144" i="5"/>
  <c r="ED144" i="5"/>
  <c r="EC144" i="5"/>
  <c r="EB144" i="5"/>
  <c r="EA144" i="5"/>
  <c r="DZ144" i="5"/>
  <c r="DY144" i="5"/>
  <c r="DX144" i="5"/>
  <c r="DW144" i="5"/>
  <c r="DV144" i="5"/>
  <c r="DU144" i="5"/>
  <c r="DT144" i="5"/>
  <c r="DS144" i="5"/>
  <c r="DR144" i="5"/>
  <c r="DQ144" i="5"/>
  <c r="DP144" i="5"/>
  <c r="DO144" i="5"/>
  <c r="EH143" i="5"/>
  <c r="EG143" i="5"/>
  <c r="EF143" i="5"/>
  <c r="EE143" i="5"/>
  <c r="ED143" i="5"/>
  <c r="EC143" i="5"/>
  <c r="EB143" i="5"/>
  <c r="EA143" i="5"/>
  <c r="DZ143" i="5"/>
  <c r="DY143" i="5"/>
  <c r="DX143" i="5"/>
  <c r="DW143" i="5"/>
  <c r="DV143" i="5"/>
  <c r="DU143" i="5"/>
  <c r="DT143" i="5"/>
  <c r="DS143" i="5"/>
  <c r="DR143" i="5"/>
  <c r="DQ143" i="5"/>
  <c r="DP143" i="5"/>
  <c r="DO143" i="5"/>
  <c r="EH142" i="5"/>
  <c r="EG142" i="5"/>
  <c r="EF142" i="5"/>
  <c r="EE142" i="5"/>
  <c r="ED142" i="5"/>
  <c r="EC142" i="5"/>
  <c r="EB142" i="5"/>
  <c r="EA142" i="5"/>
  <c r="DZ142" i="5"/>
  <c r="DY142" i="5"/>
  <c r="DX142" i="5"/>
  <c r="DW142" i="5"/>
  <c r="DV142" i="5"/>
  <c r="DU142" i="5"/>
  <c r="DT142" i="5"/>
  <c r="DS142" i="5"/>
  <c r="DR142" i="5"/>
  <c r="DQ142" i="5"/>
  <c r="DP142" i="5"/>
  <c r="DO142" i="5"/>
  <c r="EH141" i="5"/>
  <c r="EG141" i="5"/>
  <c r="EF141" i="5"/>
  <c r="EE141" i="5"/>
  <c r="ED141" i="5"/>
  <c r="EC141" i="5"/>
  <c r="EB141" i="5"/>
  <c r="EA141" i="5"/>
  <c r="DZ141" i="5"/>
  <c r="DY141" i="5"/>
  <c r="DX141" i="5"/>
  <c r="DW141" i="5"/>
  <c r="DV141" i="5"/>
  <c r="DU141" i="5"/>
  <c r="DT141" i="5"/>
  <c r="DS141" i="5"/>
  <c r="DR141" i="5"/>
  <c r="DQ141" i="5"/>
  <c r="DP141" i="5"/>
  <c r="DO141" i="5"/>
  <c r="EH140" i="5"/>
  <c r="EG140" i="5"/>
  <c r="EF140" i="5"/>
  <c r="EE140" i="5"/>
  <c r="ED140" i="5"/>
  <c r="EC140" i="5"/>
  <c r="EB140" i="5"/>
  <c r="EA140" i="5"/>
  <c r="DZ140" i="5"/>
  <c r="DY140" i="5"/>
  <c r="DX140" i="5"/>
  <c r="DW140" i="5"/>
  <c r="DV140" i="5"/>
  <c r="DU140" i="5"/>
  <c r="DT140" i="5"/>
  <c r="DS140" i="5"/>
  <c r="DR140" i="5"/>
  <c r="DQ140" i="5"/>
  <c r="DP140" i="5"/>
  <c r="DO140" i="5"/>
  <c r="EH139" i="5"/>
  <c r="EG139" i="5"/>
  <c r="EF139" i="5"/>
  <c r="EE139" i="5"/>
  <c r="ED139" i="5"/>
  <c r="EC139" i="5"/>
  <c r="EB139" i="5"/>
  <c r="EA139" i="5"/>
  <c r="DZ139" i="5"/>
  <c r="DY139" i="5"/>
  <c r="DX139" i="5"/>
  <c r="DW139" i="5"/>
  <c r="DV139" i="5"/>
  <c r="DU139" i="5"/>
  <c r="DT139" i="5"/>
  <c r="DS139" i="5"/>
  <c r="DR139" i="5"/>
  <c r="DQ139" i="5"/>
  <c r="DP139" i="5"/>
  <c r="DO139" i="5"/>
  <c r="EH138" i="5"/>
  <c r="EG138" i="5"/>
  <c r="EF138" i="5"/>
  <c r="EE138" i="5"/>
  <c r="ED138" i="5"/>
  <c r="EC138" i="5"/>
  <c r="EB138" i="5"/>
  <c r="EA138" i="5"/>
  <c r="DZ138" i="5"/>
  <c r="DY138" i="5"/>
  <c r="DX138" i="5"/>
  <c r="DW138" i="5"/>
  <c r="DV138" i="5"/>
  <c r="DU138" i="5"/>
  <c r="DT138" i="5"/>
  <c r="DS138" i="5"/>
  <c r="DR138" i="5"/>
  <c r="DQ138" i="5"/>
  <c r="DP138" i="5"/>
  <c r="DO138" i="5"/>
  <c r="EH137" i="5"/>
  <c r="EG137" i="5"/>
  <c r="EF137" i="5"/>
  <c r="EE137" i="5"/>
  <c r="ED137" i="5"/>
  <c r="EC137" i="5"/>
  <c r="EB137" i="5"/>
  <c r="EA137" i="5"/>
  <c r="DZ137" i="5"/>
  <c r="DY137" i="5"/>
  <c r="DX137" i="5"/>
  <c r="DW137" i="5"/>
  <c r="DV137" i="5"/>
  <c r="DU137" i="5"/>
  <c r="DT137" i="5"/>
  <c r="DS137" i="5"/>
  <c r="DR137" i="5"/>
  <c r="DQ137" i="5"/>
  <c r="DP137" i="5"/>
  <c r="DO137" i="5"/>
  <c r="EH136" i="5"/>
  <c r="EG136" i="5"/>
  <c r="EF136" i="5"/>
  <c r="EE136" i="5"/>
  <c r="ED136" i="5"/>
  <c r="EC136" i="5"/>
  <c r="EB136" i="5"/>
  <c r="EA136" i="5"/>
  <c r="DZ136" i="5"/>
  <c r="DY136" i="5"/>
  <c r="DX136" i="5"/>
  <c r="DW136" i="5"/>
  <c r="DV136" i="5"/>
  <c r="DU136" i="5"/>
  <c r="DT136" i="5"/>
  <c r="DS136" i="5"/>
  <c r="DR136" i="5"/>
  <c r="DQ136" i="5"/>
  <c r="DP136" i="5"/>
  <c r="DO136" i="5"/>
  <c r="EH135" i="5"/>
  <c r="EG135" i="5"/>
  <c r="EF135" i="5"/>
  <c r="EE135" i="5"/>
  <c r="ED135" i="5"/>
  <c r="EC135" i="5"/>
  <c r="EB135" i="5"/>
  <c r="EA135" i="5"/>
  <c r="DZ135" i="5"/>
  <c r="DY135" i="5"/>
  <c r="DX135" i="5"/>
  <c r="DW135" i="5"/>
  <c r="DV135" i="5"/>
  <c r="DU135" i="5"/>
  <c r="DT135" i="5"/>
  <c r="DS135" i="5"/>
  <c r="DR135" i="5"/>
  <c r="DQ135" i="5"/>
  <c r="DP135" i="5"/>
  <c r="DO135" i="5"/>
  <c r="DP34" i="5"/>
  <c r="DQ34" i="5" s="1"/>
  <c r="DO134" i="5"/>
  <c r="EI88" i="5"/>
  <c r="DM88" i="5"/>
  <c r="BA34" i="5"/>
  <c r="BB34" i="5" s="1"/>
  <c r="AE34" i="5"/>
  <c r="AF34" i="5" s="1"/>
  <c r="AD114" i="5"/>
  <c r="AD113" i="5"/>
  <c r="Y152" i="8"/>
  <c r="T152" i="8"/>
  <c r="Q152" i="8"/>
  <c r="O152" i="8"/>
  <c r="N152" i="8"/>
  <c r="L152" i="8"/>
  <c r="M152" i="8" s="1"/>
  <c r="Y126" i="8"/>
  <c r="X126" i="8"/>
  <c r="W126" i="8"/>
  <c r="V126" i="8"/>
  <c r="U126" i="8"/>
  <c r="T126" i="8"/>
  <c r="S126" i="8"/>
  <c r="R126" i="8"/>
  <c r="Q126" i="8"/>
  <c r="P126" i="8"/>
  <c r="O126" i="8"/>
  <c r="N126" i="8"/>
  <c r="L126" i="8"/>
  <c r="M126" i="8" s="1"/>
  <c r="G126" i="8"/>
  <c r="J126" i="8" s="1"/>
  <c r="K126" i="8"/>
  <c r="I126" i="8"/>
  <c r="H126" i="8"/>
  <c r="Y118" i="8"/>
  <c r="X118" i="8"/>
  <c r="W118" i="8"/>
  <c r="V118" i="8"/>
  <c r="U118" i="8"/>
  <c r="T118" i="8"/>
  <c r="S118" i="8"/>
  <c r="R118" i="8"/>
  <c r="Q118" i="8"/>
  <c r="P118" i="8"/>
  <c r="O118" i="8"/>
  <c r="N118" i="8"/>
  <c r="L118" i="8"/>
  <c r="M118" i="8" s="1"/>
  <c r="G118" i="8"/>
  <c r="K118" i="8" s="1"/>
  <c r="Y128" i="8"/>
  <c r="X128" i="8"/>
  <c r="W128" i="8"/>
  <c r="V128" i="8"/>
  <c r="U128" i="8"/>
  <c r="T128" i="8"/>
  <c r="S128" i="8"/>
  <c r="R128" i="8"/>
  <c r="Q128" i="8"/>
  <c r="P128" i="8"/>
  <c r="O128" i="8"/>
  <c r="N128" i="8"/>
  <c r="L128" i="8"/>
  <c r="M128" i="8"/>
  <c r="G128" i="8"/>
  <c r="J128" i="8" s="1"/>
  <c r="Y134" i="8"/>
  <c r="X134" i="8"/>
  <c r="W134" i="8"/>
  <c r="V134" i="8"/>
  <c r="U134" i="8"/>
  <c r="T134" i="8"/>
  <c r="S134" i="8"/>
  <c r="R134" i="8"/>
  <c r="Q134" i="8"/>
  <c r="P134" i="8"/>
  <c r="O134" i="8"/>
  <c r="N134" i="8"/>
  <c r="L134" i="8"/>
  <c r="M134" i="8" s="1"/>
  <c r="G134" i="8"/>
  <c r="I134" i="8" s="1"/>
  <c r="Y138" i="8"/>
  <c r="X138" i="8"/>
  <c r="W138" i="8"/>
  <c r="V138" i="8"/>
  <c r="U138" i="8"/>
  <c r="T138" i="8"/>
  <c r="S138" i="8"/>
  <c r="R138" i="8"/>
  <c r="Q138" i="8"/>
  <c r="P138" i="8"/>
  <c r="O138" i="8"/>
  <c r="N138" i="8"/>
  <c r="L138" i="8"/>
  <c r="M138" i="8" s="1"/>
  <c r="G138" i="8"/>
  <c r="I138" i="8" s="1"/>
  <c r="K138" i="8"/>
  <c r="J138" i="8"/>
  <c r="H138" i="8"/>
  <c r="Y163" i="8"/>
  <c r="X163" i="8"/>
  <c r="W163" i="8"/>
  <c r="V163" i="8"/>
  <c r="U163" i="8"/>
  <c r="T163" i="8"/>
  <c r="S163" i="8"/>
  <c r="R163" i="8"/>
  <c r="Q163" i="8"/>
  <c r="P163" i="8"/>
  <c r="O163" i="8"/>
  <c r="N163" i="8"/>
  <c r="M163" i="8"/>
  <c r="L163" i="8"/>
  <c r="G163" i="8"/>
  <c r="Y162" i="8"/>
  <c r="X162" i="8"/>
  <c r="W162" i="8"/>
  <c r="V162" i="8"/>
  <c r="U162" i="8"/>
  <c r="T162" i="8"/>
  <c r="S162" i="8"/>
  <c r="R162" i="8"/>
  <c r="Q162" i="8"/>
  <c r="P162" i="8"/>
  <c r="O162" i="8"/>
  <c r="N162" i="8"/>
  <c r="L162" i="8"/>
  <c r="M162" i="8" s="1"/>
  <c r="G162" i="8"/>
  <c r="J162" i="8" s="1"/>
  <c r="Y161" i="8"/>
  <c r="X161" i="8"/>
  <c r="W161" i="8"/>
  <c r="V161" i="8"/>
  <c r="U161" i="8"/>
  <c r="T161" i="8"/>
  <c r="S161" i="8"/>
  <c r="R161" i="8"/>
  <c r="Q161" i="8"/>
  <c r="P161" i="8"/>
  <c r="O161" i="8"/>
  <c r="N161" i="8"/>
  <c r="L161" i="8"/>
  <c r="M161" i="8" s="1"/>
  <c r="G161" i="8"/>
  <c r="I161" i="8" s="1"/>
  <c r="Y160" i="8"/>
  <c r="X160" i="8"/>
  <c r="W160" i="8"/>
  <c r="V160" i="8"/>
  <c r="U160" i="8"/>
  <c r="T160" i="8"/>
  <c r="S160" i="8"/>
  <c r="R160" i="8"/>
  <c r="Q160" i="8"/>
  <c r="P160" i="8"/>
  <c r="O160" i="8"/>
  <c r="N160" i="8"/>
  <c r="L160" i="8"/>
  <c r="M160" i="8" s="1"/>
  <c r="G160" i="8"/>
  <c r="J160" i="8" s="1"/>
  <c r="K160" i="8"/>
  <c r="I160" i="8"/>
  <c r="H160" i="8"/>
  <c r="Y159" i="8"/>
  <c r="X159" i="8"/>
  <c r="W159" i="8"/>
  <c r="V159" i="8"/>
  <c r="U159" i="8"/>
  <c r="T159" i="8"/>
  <c r="S159" i="8"/>
  <c r="R159" i="8"/>
  <c r="Q159" i="8"/>
  <c r="P159" i="8"/>
  <c r="O159" i="8"/>
  <c r="N159" i="8"/>
  <c r="L159" i="8"/>
  <c r="M159" i="8" s="1"/>
  <c r="G159" i="8"/>
  <c r="K159" i="8" s="1"/>
  <c r="J159" i="8"/>
  <c r="Y158" i="8"/>
  <c r="X158" i="8"/>
  <c r="W158" i="8"/>
  <c r="V158" i="8"/>
  <c r="U158" i="8"/>
  <c r="T158" i="8"/>
  <c r="S158" i="8"/>
  <c r="R158" i="8"/>
  <c r="Q158" i="8"/>
  <c r="P158" i="8"/>
  <c r="O158" i="8"/>
  <c r="N158" i="8"/>
  <c r="L158" i="8"/>
  <c r="M158" i="8"/>
  <c r="G158" i="8"/>
  <c r="J158" i="8" s="1"/>
  <c r="Y157" i="8"/>
  <c r="X157" i="8"/>
  <c r="W157" i="8"/>
  <c r="V157" i="8"/>
  <c r="U157" i="8"/>
  <c r="T157" i="8"/>
  <c r="Q157" i="8"/>
  <c r="O157" i="8"/>
  <c r="N157" i="8"/>
  <c r="M157" i="8"/>
  <c r="L157" i="8"/>
  <c r="Y155" i="8"/>
  <c r="X155" i="8"/>
  <c r="W155" i="8"/>
  <c r="V155" i="8"/>
  <c r="U155" i="8"/>
  <c r="T155" i="8"/>
  <c r="S155" i="8"/>
  <c r="R155" i="8"/>
  <c r="Q155" i="8"/>
  <c r="P155" i="8"/>
  <c r="O155" i="8"/>
  <c r="N155" i="8"/>
  <c r="L155" i="8"/>
  <c r="M155" i="8"/>
  <c r="G155" i="8"/>
  <c r="J155" i="8" s="1"/>
  <c r="K155" i="8"/>
  <c r="H155" i="8"/>
  <c r="Y154" i="8"/>
  <c r="X154" i="8"/>
  <c r="W154" i="8"/>
  <c r="V154" i="8"/>
  <c r="U154" i="8"/>
  <c r="T154" i="8"/>
  <c r="S154" i="8"/>
  <c r="R154" i="8"/>
  <c r="Q154" i="8"/>
  <c r="P154" i="8"/>
  <c r="O154" i="8"/>
  <c r="N154" i="8"/>
  <c r="L154" i="8"/>
  <c r="M154" i="8" s="1"/>
  <c r="G154" i="8"/>
  <c r="K154" i="8" s="1"/>
  <c r="Y151" i="8"/>
  <c r="X151" i="8"/>
  <c r="W151" i="8"/>
  <c r="V151" i="8"/>
  <c r="U151" i="8"/>
  <c r="T151" i="8"/>
  <c r="S151" i="8"/>
  <c r="R151" i="8"/>
  <c r="Q151" i="8"/>
  <c r="P151" i="8"/>
  <c r="O151" i="8"/>
  <c r="N151" i="8"/>
  <c r="L151" i="8"/>
  <c r="M151" i="8" s="1"/>
  <c r="G151" i="8"/>
  <c r="J151" i="8" s="1"/>
  <c r="Y149" i="8"/>
  <c r="X149" i="8"/>
  <c r="W149" i="8"/>
  <c r="V149" i="8"/>
  <c r="U149" i="8"/>
  <c r="T149" i="8"/>
  <c r="S149" i="8"/>
  <c r="R149" i="8"/>
  <c r="Q149" i="8"/>
  <c r="P149" i="8"/>
  <c r="O149" i="8"/>
  <c r="N149" i="8"/>
  <c r="L149" i="8"/>
  <c r="M149" i="8" s="1"/>
  <c r="G149" i="8"/>
  <c r="I149" i="8" s="1"/>
  <c r="K149" i="8"/>
  <c r="J149" i="8"/>
  <c r="Y148" i="8"/>
  <c r="X148" i="8"/>
  <c r="W148" i="8"/>
  <c r="V148" i="8"/>
  <c r="U148" i="8"/>
  <c r="T148" i="8"/>
  <c r="S148" i="8"/>
  <c r="R148" i="8"/>
  <c r="Q148" i="8"/>
  <c r="P148" i="8"/>
  <c r="O148" i="8"/>
  <c r="N148" i="8"/>
  <c r="L148" i="8"/>
  <c r="M148" i="8" s="1"/>
  <c r="G148" i="8"/>
  <c r="J148" i="8" s="1"/>
  <c r="Y146" i="8"/>
  <c r="X146" i="8"/>
  <c r="W146" i="8"/>
  <c r="V146" i="8"/>
  <c r="U146" i="8"/>
  <c r="T146" i="8"/>
  <c r="S146" i="8"/>
  <c r="R146" i="8"/>
  <c r="Q146" i="8"/>
  <c r="P146" i="8"/>
  <c r="O146" i="8"/>
  <c r="N146" i="8"/>
  <c r="M146" i="8"/>
  <c r="L146" i="8"/>
  <c r="G146" i="8"/>
  <c r="K146" i="8" s="1"/>
  <c r="Y143" i="8"/>
  <c r="X143" i="8"/>
  <c r="W143" i="8"/>
  <c r="V143" i="8"/>
  <c r="U143" i="8"/>
  <c r="T143" i="8"/>
  <c r="S143" i="8"/>
  <c r="R143" i="8"/>
  <c r="Q143" i="8"/>
  <c r="P143" i="8"/>
  <c r="O143" i="8"/>
  <c r="N143" i="8"/>
  <c r="L143" i="8"/>
  <c r="M143" i="8"/>
  <c r="G143" i="8"/>
  <c r="J143" i="8" s="1"/>
  <c r="K143" i="8"/>
  <c r="I143" i="8"/>
  <c r="H143" i="8"/>
  <c r="Y141" i="8"/>
  <c r="X141" i="8"/>
  <c r="W141" i="8"/>
  <c r="V141" i="8"/>
  <c r="U141" i="8"/>
  <c r="T141" i="8"/>
  <c r="S141" i="8"/>
  <c r="R141" i="8"/>
  <c r="Q141" i="8"/>
  <c r="P141" i="8"/>
  <c r="O141" i="8"/>
  <c r="N141" i="8"/>
  <c r="L141" i="8"/>
  <c r="M141" i="8" s="1"/>
  <c r="G141" i="8"/>
  <c r="I141" i="8" s="1"/>
  <c r="J141" i="8"/>
  <c r="Y140" i="8"/>
  <c r="X140" i="8"/>
  <c r="W140" i="8"/>
  <c r="V140" i="8"/>
  <c r="U140" i="8"/>
  <c r="T140" i="8"/>
  <c r="S140" i="8"/>
  <c r="R140" i="8"/>
  <c r="Q140" i="8"/>
  <c r="P140" i="8"/>
  <c r="O140" i="8"/>
  <c r="N140" i="8"/>
  <c r="L140" i="8"/>
  <c r="M140" i="8"/>
  <c r="G140" i="8"/>
  <c r="J140" i="8" s="1"/>
  <c r="K140" i="8"/>
  <c r="H140" i="8"/>
  <c r="Y139" i="8"/>
  <c r="X139" i="8"/>
  <c r="W139" i="8"/>
  <c r="V139" i="8"/>
  <c r="U139" i="8"/>
  <c r="T139" i="8"/>
  <c r="S139" i="8"/>
  <c r="R139" i="8"/>
  <c r="Q139" i="8"/>
  <c r="P139" i="8"/>
  <c r="O139" i="8"/>
  <c r="N139" i="8"/>
  <c r="L139" i="8"/>
  <c r="M139" i="8" s="1"/>
  <c r="G139" i="8"/>
  <c r="K139" i="8" s="1"/>
  <c r="Y137" i="8"/>
  <c r="X137" i="8"/>
  <c r="W137" i="8"/>
  <c r="V137" i="8"/>
  <c r="U137" i="8"/>
  <c r="T137" i="8"/>
  <c r="S137" i="8"/>
  <c r="R137" i="8"/>
  <c r="Q137" i="8"/>
  <c r="P137" i="8"/>
  <c r="O137" i="8"/>
  <c r="N137" i="8"/>
  <c r="M137" i="8"/>
  <c r="L137" i="8"/>
  <c r="G137" i="8"/>
  <c r="J137" i="8" s="1"/>
  <c r="I137" i="8"/>
  <c r="Y136" i="8"/>
  <c r="X136" i="8"/>
  <c r="W136" i="8"/>
  <c r="V136" i="8"/>
  <c r="U136" i="8"/>
  <c r="T136" i="8"/>
  <c r="S136" i="8"/>
  <c r="R136" i="8"/>
  <c r="Q136" i="8"/>
  <c r="P136" i="8"/>
  <c r="O136" i="8"/>
  <c r="N136" i="8"/>
  <c r="L136" i="8"/>
  <c r="M136" i="8" s="1"/>
  <c r="G136" i="8"/>
  <c r="I136" i="8" s="1"/>
  <c r="K136" i="8"/>
  <c r="J136" i="8"/>
  <c r="Y135" i="8"/>
  <c r="X135" i="8"/>
  <c r="W135" i="8"/>
  <c r="V135" i="8"/>
  <c r="U135" i="8"/>
  <c r="T135" i="8"/>
  <c r="S135" i="8"/>
  <c r="R135" i="8"/>
  <c r="Q135" i="8"/>
  <c r="P135" i="8"/>
  <c r="O135" i="8"/>
  <c r="N135" i="8"/>
  <c r="L135" i="8"/>
  <c r="M135" i="8" s="1"/>
  <c r="G135" i="8"/>
  <c r="J135" i="8" s="1"/>
  <c r="Y133" i="8"/>
  <c r="X133" i="8"/>
  <c r="W133" i="8"/>
  <c r="V133" i="8"/>
  <c r="U133" i="8"/>
  <c r="T133" i="8"/>
  <c r="S133" i="8"/>
  <c r="R133" i="8"/>
  <c r="Q133" i="8"/>
  <c r="P133" i="8"/>
  <c r="O133" i="8"/>
  <c r="N133" i="8"/>
  <c r="L133" i="8"/>
  <c r="M133" i="8" s="1"/>
  <c r="G133" i="8"/>
  <c r="K133" i="8" s="1"/>
  <c r="Y131" i="8"/>
  <c r="X131" i="8"/>
  <c r="W131" i="8"/>
  <c r="V131" i="8"/>
  <c r="U131" i="8"/>
  <c r="T131" i="8"/>
  <c r="S131" i="8"/>
  <c r="R131" i="8"/>
  <c r="Q131" i="8"/>
  <c r="P131" i="8"/>
  <c r="O131" i="8"/>
  <c r="N131" i="8"/>
  <c r="L131" i="8"/>
  <c r="M131" i="8" s="1"/>
  <c r="G131" i="8"/>
  <c r="J131" i="8" s="1"/>
  <c r="I131" i="8"/>
  <c r="Y130" i="8"/>
  <c r="X130" i="8"/>
  <c r="W130" i="8"/>
  <c r="V130" i="8"/>
  <c r="U130" i="8"/>
  <c r="T130" i="8"/>
  <c r="S130" i="8"/>
  <c r="R130" i="8"/>
  <c r="Q130" i="8"/>
  <c r="P130" i="8"/>
  <c r="O130" i="8"/>
  <c r="N130" i="8"/>
  <c r="L130" i="8"/>
  <c r="M130" i="8" s="1"/>
  <c r="G130" i="8"/>
  <c r="I130" i="8" s="1"/>
  <c r="K130" i="8"/>
  <c r="Y129" i="8"/>
  <c r="X129" i="8"/>
  <c r="W129" i="8"/>
  <c r="V129" i="8"/>
  <c r="U129" i="8"/>
  <c r="T129" i="8"/>
  <c r="S129" i="8"/>
  <c r="R129" i="8"/>
  <c r="Q129" i="8"/>
  <c r="P129" i="8"/>
  <c r="O129" i="8"/>
  <c r="N129" i="8"/>
  <c r="L129" i="8"/>
  <c r="M129" i="8" s="1"/>
  <c r="G129" i="8"/>
  <c r="J129" i="8" s="1"/>
  <c r="Y127" i="8"/>
  <c r="X127" i="8"/>
  <c r="W127" i="8"/>
  <c r="V127" i="8"/>
  <c r="U127" i="8"/>
  <c r="T127" i="8"/>
  <c r="S127" i="8"/>
  <c r="R127" i="8"/>
  <c r="Q127" i="8"/>
  <c r="P127" i="8"/>
  <c r="O127" i="8"/>
  <c r="N127" i="8"/>
  <c r="L127" i="8"/>
  <c r="M127" i="8" s="1"/>
  <c r="G127" i="8"/>
  <c r="K127" i="8" s="1"/>
  <c r="Y121" i="8"/>
  <c r="X121" i="8"/>
  <c r="W121" i="8"/>
  <c r="V121" i="8"/>
  <c r="U121" i="8"/>
  <c r="T121" i="8"/>
  <c r="S121" i="8"/>
  <c r="R121" i="8"/>
  <c r="Q121" i="8"/>
  <c r="P121" i="8"/>
  <c r="O121" i="8"/>
  <c r="N121" i="8"/>
  <c r="L121" i="8"/>
  <c r="M121" i="8"/>
  <c r="G121" i="8"/>
  <c r="J121" i="8" s="1"/>
  <c r="K121" i="8"/>
  <c r="H121" i="8"/>
  <c r="Y120" i="8"/>
  <c r="X120" i="8"/>
  <c r="W120" i="8"/>
  <c r="V120" i="8"/>
  <c r="U120" i="8"/>
  <c r="T120" i="8"/>
  <c r="S120" i="8"/>
  <c r="R120" i="8"/>
  <c r="Q120" i="8"/>
  <c r="P120" i="8"/>
  <c r="O120" i="8"/>
  <c r="N120" i="8"/>
  <c r="L120" i="8"/>
  <c r="M120" i="8" s="1"/>
  <c r="G120" i="8"/>
  <c r="I120" i="8" s="1"/>
  <c r="Y119" i="8"/>
  <c r="X119" i="8"/>
  <c r="W119" i="8"/>
  <c r="V119" i="8"/>
  <c r="U119" i="8"/>
  <c r="T119" i="8"/>
  <c r="S119" i="8"/>
  <c r="R119" i="8"/>
  <c r="Q119" i="8"/>
  <c r="P119" i="8"/>
  <c r="O119" i="8"/>
  <c r="N119" i="8"/>
  <c r="L119" i="8"/>
  <c r="M119" i="8"/>
  <c r="G119" i="8"/>
  <c r="J119" i="8" s="1"/>
  <c r="K119" i="8"/>
  <c r="H119" i="8"/>
  <c r="Y116" i="8"/>
  <c r="X116" i="8"/>
  <c r="W116" i="8"/>
  <c r="V116" i="8"/>
  <c r="U116" i="8"/>
  <c r="T116" i="8"/>
  <c r="S116" i="8"/>
  <c r="R116" i="8"/>
  <c r="Q116" i="8"/>
  <c r="P116" i="8"/>
  <c r="O116" i="8"/>
  <c r="N116" i="8"/>
  <c r="L116" i="8"/>
  <c r="M116" i="8" s="1"/>
  <c r="G116" i="8"/>
  <c r="K116" i="8" s="1"/>
  <c r="Y115" i="8"/>
  <c r="X115" i="8"/>
  <c r="W115" i="8"/>
  <c r="V115" i="8"/>
  <c r="U115" i="8"/>
  <c r="T115" i="8"/>
  <c r="S115" i="8"/>
  <c r="R115" i="8"/>
  <c r="Q115" i="8"/>
  <c r="P115" i="8"/>
  <c r="O115" i="8"/>
  <c r="N115" i="8"/>
  <c r="L115" i="8"/>
  <c r="M115" i="8" s="1"/>
  <c r="G115" i="8"/>
  <c r="J115" i="8" s="1"/>
  <c r="Y114" i="8"/>
  <c r="X114" i="8"/>
  <c r="W114" i="8"/>
  <c r="V114" i="8"/>
  <c r="U114" i="8"/>
  <c r="T114" i="8"/>
  <c r="S114" i="8"/>
  <c r="R114" i="8"/>
  <c r="Q114" i="8"/>
  <c r="P114" i="8"/>
  <c r="O114" i="8"/>
  <c r="N114" i="8"/>
  <c r="L114" i="8"/>
  <c r="M114" i="8" s="1"/>
  <c r="G114" i="8"/>
  <c r="I114" i="8" s="1"/>
  <c r="K114" i="8"/>
  <c r="J114" i="8"/>
  <c r="G214" i="8"/>
  <c r="I214" i="8" s="1"/>
  <c r="L214" i="8"/>
  <c r="M214" i="8" s="1"/>
  <c r="N214" i="8"/>
  <c r="O214" i="8"/>
  <c r="P214" i="8"/>
  <c r="Q214" i="8"/>
  <c r="R214" i="8"/>
  <c r="S214" i="8"/>
  <c r="T214" i="8"/>
  <c r="U214" i="8"/>
  <c r="V214" i="8"/>
  <c r="W214" i="8"/>
  <c r="X214" i="8"/>
  <c r="Y214" i="8"/>
  <c r="G215" i="8"/>
  <c r="J215" i="8" s="1"/>
  <c r="L215" i="8"/>
  <c r="M215" i="8" s="1"/>
  <c r="N215" i="8"/>
  <c r="O215" i="8"/>
  <c r="P215" i="8"/>
  <c r="Q215" i="8"/>
  <c r="R215" i="8"/>
  <c r="S215" i="8"/>
  <c r="T215" i="8"/>
  <c r="U215" i="8"/>
  <c r="V215" i="8"/>
  <c r="W215" i="8"/>
  <c r="X215" i="8"/>
  <c r="Y215" i="8"/>
  <c r="G216" i="8"/>
  <c r="I216" i="8" s="1"/>
  <c r="K216" i="8"/>
  <c r="L216" i="8"/>
  <c r="M216" i="8" s="1"/>
  <c r="N216" i="8"/>
  <c r="O216" i="8"/>
  <c r="P216" i="8"/>
  <c r="Q216" i="8"/>
  <c r="R216" i="8"/>
  <c r="S216" i="8"/>
  <c r="T216" i="8"/>
  <c r="U216" i="8"/>
  <c r="V216" i="8"/>
  <c r="W216" i="8"/>
  <c r="X216" i="8"/>
  <c r="Y216" i="8"/>
  <c r="G219" i="8"/>
  <c r="H219" i="8" s="1"/>
  <c r="L219" i="8"/>
  <c r="M219" i="8" s="1"/>
  <c r="N219" i="8"/>
  <c r="O219" i="8"/>
  <c r="P219" i="8"/>
  <c r="Q219" i="8"/>
  <c r="R219" i="8"/>
  <c r="S219" i="8"/>
  <c r="T219" i="8"/>
  <c r="U219" i="8"/>
  <c r="V219" i="8"/>
  <c r="W219" i="8"/>
  <c r="X219" i="8"/>
  <c r="Y219" i="8"/>
  <c r="G220" i="8"/>
  <c r="I220" i="8" s="1"/>
  <c r="H220" i="8"/>
  <c r="J220" i="8"/>
  <c r="L220" i="8"/>
  <c r="M220" i="8" s="1"/>
  <c r="N220" i="8"/>
  <c r="O220" i="8"/>
  <c r="P220" i="8"/>
  <c r="Q220" i="8"/>
  <c r="R220" i="8"/>
  <c r="S220" i="8"/>
  <c r="T220" i="8"/>
  <c r="U220" i="8"/>
  <c r="V220" i="8"/>
  <c r="W220" i="8"/>
  <c r="X220" i="8"/>
  <c r="Y220" i="8"/>
  <c r="G221" i="8"/>
  <c r="J221" i="8" s="1"/>
  <c r="L221" i="8"/>
  <c r="M221" i="8" s="1"/>
  <c r="N221" i="8"/>
  <c r="O221" i="8"/>
  <c r="P221" i="8"/>
  <c r="Q221" i="8"/>
  <c r="R221" i="8"/>
  <c r="S221" i="8"/>
  <c r="T221" i="8"/>
  <c r="U221" i="8"/>
  <c r="V221" i="8"/>
  <c r="W221" i="8"/>
  <c r="X221" i="8"/>
  <c r="Y221" i="8"/>
  <c r="G227" i="8"/>
  <c r="H227" i="8" s="1"/>
  <c r="K227" i="8"/>
  <c r="L227" i="8"/>
  <c r="M227" i="8"/>
  <c r="N227" i="8"/>
  <c r="O227" i="8"/>
  <c r="P227" i="8"/>
  <c r="Q227" i="8"/>
  <c r="R227" i="8"/>
  <c r="S227" i="8"/>
  <c r="T227" i="8"/>
  <c r="U227" i="8"/>
  <c r="V227" i="8"/>
  <c r="W227" i="8"/>
  <c r="X227" i="8"/>
  <c r="Y227" i="8"/>
  <c r="G229" i="8"/>
  <c r="H229" i="8" s="1"/>
  <c r="K229" i="8"/>
  <c r="L229" i="8"/>
  <c r="M229" i="8"/>
  <c r="N229" i="8"/>
  <c r="O229" i="8"/>
  <c r="P229" i="8"/>
  <c r="Q229" i="8"/>
  <c r="R229" i="8"/>
  <c r="S229" i="8"/>
  <c r="T229" i="8"/>
  <c r="U229" i="8"/>
  <c r="V229" i="8"/>
  <c r="W229" i="8"/>
  <c r="X229" i="8"/>
  <c r="Y229" i="8"/>
  <c r="G230" i="8"/>
  <c r="I230" i="8" s="1"/>
  <c r="H230" i="8"/>
  <c r="L230" i="8"/>
  <c r="M230" i="8" s="1"/>
  <c r="N230" i="8"/>
  <c r="O230" i="8"/>
  <c r="P230" i="8"/>
  <c r="Q230" i="8"/>
  <c r="R230" i="8"/>
  <c r="S230" i="8"/>
  <c r="T230" i="8"/>
  <c r="U230" i="8"/>
  <c r="V230" i="8"/>
  <c r="W230" i="8"/>
  <c r="X230" i="8"/>
  <c r="Y230" i="8"/>
  <c r="G231" i="8"/>
  <c r="J231" i="8" s="1"/>
  <c r="L231" i="8"/>
  <c r="M231" i="8" s="1"/>
  <c r="N231" i="8"/>
  <c r="O231" i="8"/>
  <c r="P231" i="8"/>
  <c r="Q231" i="8"/>
  <c r="R231" i="8"/>
  <c r="S231" i="8"/>
  <c r="T231" i="8"/>
  <c r="U231" i="8"/>
  <c r="V231" i="8"/>
  <c r="W231" i="8"/>
  <c r="X231" i="8"/>
  <c r="Y231" i="8"/>
  <c r="G233" i="8"/>
  <c r="H233" i="8" s="1"/>
  <c r="K233" i="8"/>
  <c r="L233" i="8"/>
  <c r="M233" i="8"/>
  <c r="N233" i="8"/>
  <c r="O233" i="8"/>
  <c r="P233" i="8"/>
  <c r="Q233" i="8"/>
  <c r="R233" i="8"/>
  <c r="S233" i="8"/>
  <c r="T233" i="8"/>
  <c r="U233" i="8"/>
  <c r="V233" i="8"/>
  <c r="W233" i="8"/>
  <c r="X233" i="8"/>
  <c r="Y233" i="8"/>
  <c r="G235" i="8"/>
  <c r="H235" i="8" s="1"/>
  <c r="L235" i="8"/>
  <c r="M235" i="8" s="1"/>
  <c r="N235" i="8"/>
  <c r="O235" i="8"/>
  <c r="P235" i="8"/>
  <c r="Q235" i="8"/>
  <c r="R235" i="8"/>
  <c r="S235" i="8"/>
  <c r="T235" i="8"/>
  <c r="U235" i="8"/>
  <c r="V235" i="8"/>
  <c r="W235" i="8"/>
  <c r="X235" i="8"/>
  <c r="Y235" i="8"/>
  <c r="G236" i="8"/>
  <c r="I236" i="8" s="1"/>
  <c r="L236" i="8"/>
  <c r="M236" i="8" s="1"/>
  <c r="N236" i="8"/>
  <c r="O236" i="8"/>
  <c r="P236" i="8"/>
  <c r="Q236" i="8"/>
  <c r="R236" i="8"/>
  <c r="S236" i="8"/>
  <c r="T236" i="8"/>
  <c r="U236" i="8"/>
  <c r="V236" i="8"/>
  <c r="W236" i="8"/>
  <c r="X236" i="8"/>
  <c r="Y236" i="8"/>
  <c r="G237" i="8"/>
  <c r="J237" i="8" s="1"/>
  <c r="L237" i="8"/>
  <c r="M237" i="8"/>
  <c r="N237" i="8"/>
  <c r="O237" i="8"/>
  <c r="P237" i="8"/>
  <c r="Q237" i="8"/>
  <c r="R237" i="8"/>
  <c r="S237" i="8"/>
  <c r="T237" i="8"/>
  <c r="U237" i="8"/>
  <c r="V237" i="8"/>
  <c r="W237" i="8"/>
  <c r="X237" i="8"/>
  <c r="Y237" i="8"/>
  <c r="G239" i="8"/>
  <c r="I239" i="8" s="1"/>
  <c r="H239" i="8"/>
  <c r="K239" i="8"/>
  <c r="L239" i="8"/>
  <c r="M239" i="8" s="1"/>
  <c r="N239" i="8"/>
  <c r="O239" i="8"/>
  <c r="P239" i="8"/>
  <c r="Q239" i="8"/>
  <c r="R239" i="8"/>
  <c r="S239" i="8"/>
  <c r="T239" i="8"/>
  <c r="U239" i="8"/>
  <c r="V239" i="8"/>
  <c r="W239" i="8"/>
  <c r="X239" i="8"/>
  <c r="Y239" i="8"/>
  <c r="G240" i="8"/>
  <c r="H240" i="8" s="1"/>
  <c r="K240" i="8"/>
  <c r="L240" i="8"/>
  <c r="M240" i="8" s="1"/>
  <c r="N240" i="8"/>
  <c r="O240" i="8"/>
  <c r="P240" i="8"/>
  <c r="Q240" i="8"/>
  <c r="R240" i="8"/>
  <c r="S240" i="8"/>
  <c r="T240" i="8"/>
  <c r="U240" i="8"/>
  <c r="V240" i="8"/>
  <c r="W240" i="8"/>
  <c r="X240" i="8"/>
  <c r="Y240" i="8"/>
  <c r="G241" i="8"/>
  <c r="I241" i="8" s="1"/>
  <c r="J241" i="8"/>
  <c r="L241" i="8"/>
  <c r="M241" i="8" s="1"/>
  <c r="N241" i="8"/>
  <c r="O241" i="8"/>
  <c r="P241" i="8"/>
  <c r="Q241" i="8"/>
  <c r="R241" i="8"/>
  <c r="S241" i="8"/>
  <c r="T241" i="8"/>
  <c r="U241" i="8"/>
  <c r="V241" i="8"/>
  <c r="W241" i="8"/>
  <c r="X241" i="8"/>
  <c r="Y241" i="8"/>
  <c r="G243" i="8"/>
  <c r="J243" i="8" s="1"/>
  <c r="L243" i="8"/>
  <c r="M243" i="8" s="1"/>
  <c r="N243" i="8"/>
  <c r="O243" i="8"/>
  <c r="P243" i="8"/>
  <c r="Q243" i="8"/>
  <c r="R243" i="8"/>
  <c r="S243" i="8"/>
  <c r="T243" i="8"/>
  <c r="U243" i="8"/>
  <c r="V243" i="8"/>
  <c r="W243" i="8"/>
  <c r="X243" i="8"/>
  <c r="Y243" i="8"/>
  <c r="G246" i="8"/>
  <c r="H246" i="8" s="1"/>
  <c r="L246" i="8"/>
  <c r="M246" i="8" s="1"/>
  <c r="N246" i="8"/>
  <c r="O246" i="8"/>
  <c r="P246" i="8"/>
  <c r="Q246" i="8"/>
  <c r="R246" i="8"/>
  <c r="S246" i="8"/>
  <c r="T246" i="8"/>
  <c r="U246" i="8"/>
  <c r="V246" i="8"/>
  <c r="W246" i="8"/>
  <c r="X246" i="8"/>
  <c r="Y246" i="8"/>
  <c r="G248" i="8"/>
  <c r="H248" i="8" s="1"/>
  <c r="L248" i="8"/>
  <c r="M248" i="8" s="1"/>
  <c r="N248" i="8"/>
  <c r="O248" i="8"/>
  <c r="P248" i="8"/>
  <c r="Q248" i="8"/>
  <c r="R248" i="8"/>
  <c r="S248" i="8"/>
  <c r="T248" i="8"/>
  <c r="U248" i="8"/>
  <c r="V248" i="8"/>
  <c r="W248" i="8"/>
  <c r="X248" i="8"/>
  <c r="Y248" i="8"/>
  <c r="G249" i="8"/>
  <c r="I249" i="8" s="1"/>
  <c r="L249" i="8"/>
  <c r="M249" i="8" s="1"/>
  <c r="N249" i="8"/>
  <c r="O249" i="8"/>
  <c r="P249" i="8"/>
  <c r="Q249" i="8"/>
  <c r="R249" i="8"/>
  <c r="S249" i="8"/>
  <c r="T249" i="8"/>
  <c r="U249" i="8"/>
  <c r="V249" i="8"/>
  <c r="W249" i="8"/>
  <c r="X249" i="8"/>
  <c r="Y249" i="8"/>
  <c r="G251" i="8"/>
  <c r="J251" i="8" s="1"/>
  <c r="L251" i="8"/>
  <c r="M251" i="8" s="1"/>
  <c r="N251" i="8"/>
  <c r="O251" i="8"/>
  <c r="P251" i="8"/>
  <c r="Q251" i="8"/>
  <c r="R251" i="8"/>
  <c r="S251" i="8"/>
  <c r="T251" i="8"/>
  <c r="U251" i="8"/>
  <c r="V251" i="8"/>
  <c r="W251" i="8"/>
  <c r="X251" i="8"/>
  <c r="Y251" i="8"/>
  <c r="G252" i="8"/>
  <c r="H252" i="8"/>
  <c r="I252" i="8"/>
  <c r="J252" i="8"/>
  <c r="K252" i="8"/>
  <c r="L252" i="8"/>
  <c r="M252" i="8" s="1"/>
  <c r="N252" i="8"/>
  <c r="O252" i="8"/>
  <c r="P252" i="8"/>
  <c r="Q252" i="8"/>
  <c r="R252" i="8"/>
  <c r="S252" i="8"/>
  <c r="T252" i="8"/>
  <c r="U252" i="8"/>
  <c r="V252" i="8"/>
  <c r="W252" i="8"/>
  <c r="X252" i="8"/>
  <c r="Y252" i="8"/>
  <c r="G254" i="8"/>
  <c r="H254" i="8" s="1"/>
  <c r="L254" i="8"/>
  <c r="M254" i="8"/>
  <c r="N254" i="8"/>
  <c r="O254" i="8"/>
  <c r="P254" i="8"/>
  <c r="Q254" i="8"/>
  <c r="R254" i="8"/>
  <c r="S254" i="8"/>
  <c r="T254" i="8"/>
  <c r="U254" i="8"/>
  <c r="V254" i="8"/>
  <c r="W254" i="8"/>
  <c r="X254" i="8"/>
  <c r="Y254" i="8"/>
  <c r="G255" i="8"/>
  <c r="I255" i="8" s="1"/>
  <c r="L255" i="8"/>
  <c r="M255" i="8" s="1"/>
  <c r="N255" i="8"/>
  <c r="O255" i="8"/>
  <c r="P255" i="8"/>
  <c r="Q255" i="8"/>
  <c r="R255" i="8"/>
  <c r="S255" i="8"/>
  <c r="T255" i="8"/>
  <c r="U255" i="8"/>
  <c r="V255" i="8"/>
  <c r="W255" i="8"/>
  <c r="X255" i="8"/>
  <c r="Y255" i="8"/>
  <c r="G256" i="8"/>
  <c r="J256" i="8" s="1"/>
  <c r="L256" i="8"/>
  <c r="M256" i="8" s="1"/>
  <c r="N256" i="8"/>
  <c r="O256" i="8"/>
  <c r="P256" i="8"/>
  <c r="Q256" i="8"/>
  <c r="R256" i="8"/>
  <c r="S256" i="8"/>
  <c r="T256" i="8"/>
  <c r="U256" i="8"/>
  <c r="V256" i="8"/>
  <c r="W256" i="8"/>
  <c r="X256" i="8"/>
  <c r="Y256" i="8"/>
  <c r="G257" i="8"/>
  <c r="J257" i="8" s="1"/>
  <c r="H257" i="8"/>
  <c r="K257" i="8"/>
  <c r="L257" i="8"/>
  <c r="M257" i="8"/>
  <c r="N257" i="8"/>
  <c r="O257" i="8"/>
  <c r="P257" i="8"/>
  <c r="Q257" i="8"/>
  <c r="R257" i="8"/>
  <c r="S257" i="8"/>
  <c r="T257" i="8"/>
  <c r="U257" i="8"/>
  <c r="V257" i="8"/>
  <c r="W257" i="8"/>
  <c r="X257" i="8"/>
  <c r="Y257" i="8"/>
  <c r="G258" i="8"/>
  <c r="H258" i="8" s="1"/>
  <c r="K258" i="8"/>
  <c r="L258" i="8"/>
  <c r="M258" i="8"/>
  <c r="N258" i="8"/>
  <c r="O258" i="8"/>
  <c r="P258" i="8"/>
  <c r="Q258" i="8"/>
  <c r="R258" i="8"/>
  <c r="S258" i="8"/>
  <c r="T258" i="8"/>
  <c r="U258" i="8"/>
  <c r="V258" i="8"/>
  <c r="W258" i="8"/>
  <c r="X258" i="8"/>
  <c r="Y258" i="8"/>
  <c r="G259" i="8"/>
  <c r="I259" i="8" s="1"/>
  <c r="H259" i="8"/>
  <c r="J259" i="8"/>
  <c r="L259" i="8"/>
  <c r="M259" i="8" s="1"/>
  <c r="N259" i="8"/>
  <c r="O259" i="8"/>
  <c r="P259" i="8"/>
  <c r="Q259" i="8"/>
  <c r="R259" i="8"/>
  <c r="S259" i="8"/>
  <c r="T259" i="8"/>
  <c r="U259" i="8"/>
  <c r="V259" i="8"/>
  <c r="W259" i="8"/>
  <c r="X259" i="8"/>
  <c r="Y259" i="8"/>
  <c r="G260" i="8"/>
  <c r="J260" i="8" s="1"/>
  <c r="L260" i="8"/>
  <c r="M260" i="8" s="1"/>
  <c r="N260" i="8"/>
  <c r="O260" i="8"/>
  <c r="P260" i="8"/>
  <c r="Q260" i="8"/>
  <c r="R260" i="8"/>
  <c r="S260" i="8"/>
  <c r="T260" i="8"/>
  <c r="U260" i="8"/>
  <c r="V260" i="8"/>
  <c r="W260" i="8"/>
  <c r="X260" i="8"/>
  <c r="Y260" i="8"/>
  <c r="G261" i="8"/>
  <c r="I261" i="8" s="1"/>
  <c r="H261" i="8"/>
  <c r="L261" i="8"/>
  <c r="M261" i="8" s="1"/>
  <c r="N261" i="8"/>
  <c r="O261" i="8"/>
  <c r="P261" i="8"/>
  <c r="Q261" i="8"/>
  <c r="R261" i="8"/>
  <c r="S261" i="8"/>
  <c r="T261" i="8"/>
  <c r="U261" i="8"/>
  <c r="V261" i="8"/>
  <c r="W261" i="8"/>
  <c r="X261" i="8"/>
  <c r="Y261" i="8"/>
  <c r="G262" i="8"/>
  <c r="H262" i="8" s="1"/>
  <c r="K262" i="8"/>
  <c r="L262" i="8"/>
  <c r="M262" i="8" s="1"/>
  <c r="N262" i="8"/>
  <c r="O262" i="8"/>
  <c r="P262" i="8"/>
  <c r="Q262" i="8"/>
  <c r="R262" i="8"/>
  <c r="S262" i="8"/>
  <c r="T262" i="8"/>
  <c r="U262" i="8"/>
  <c r="V262" i="8"/>
  <c r="W262" i="8"/>
  <c r="X262" i="8"/>
  <c r="Y262" i="8"/>
  <c r="G263" i="8"/>
  <c r="L263" i="8"/>
  <c r="M263" i="8"/>
  <c r="N263" i="8"/>
  <c r="O263" i="8"/>
  <c r="P263" i="8"/>
  <c r="Q263" i="8"/>
  <c r="R263" i="8"/>
  <c r="S263" i="8"/>
  <c r="T263" i="8"/>
  <c r="U263" i="8"/>
  <c r="V263" i="8"/>
  <c r="W263" i="8"/>
  <c r="X263" i="8"/>
  <c r="Y263" i="8"/>
  <c r="AG88" i="5"/>
  <c r="AX137" i="5"/>
  <c r="AW137" i="5"/>
  <c r="AV137" i="5"/>
  <c r="AU137" i="5"/>
  <c r="AT137" i="5"/>
  <c r="AS137" i="5"/>
  <c r="AR137" i="5"/>
  <c r="AQ137" i="5"/>
  <c r="AP137" i="5"/>
  <c r="AO137" i="5"/>
  <c r="AN137" i="5"/>
  <c r="AM137" i="5"/>
  <c r="AL137" i="5"/>
  <c r="AK137" i="5"/>
  <c r="AJ137" i="5"/>
  <c r="AI137" i="5"/>
  <c r="AH137" i="5"/>
  <c r="AG137" i="5"/>
  <c r="AF137" i="5"/>
  <c r="AE137" i="5"/>
  <c r="CQ88" i="5"/>
  <c r="BU88" i="5"/>
  <c r="AX135" i="5"/>
  <c r="AE128" i="5"/>
  <c r="AE186" i="5"/>
  <c r="AE185" i="5"/>
  <c r="AE184" i="5"/>
  <c r="AE183" i="5"/>
  <c r="AE182" i="5"/>
  <c r="AE181" i="5"/>
  <c r="AE180" i="5"/>
  <c r="AE179" i="5"/>
  <c r="AE178" i="5"/>
  <c r="AE177" i="5"/>
  <c r="AE176" i="5"/>
  <c r="AE175" i="5"/>
  <c r="AE174" i="5"/>
  <c r="AE173" i="5"/>
  <c r="AE172" i="5"/>
  <c r="AE171" i="5"/>
  <c r="AE170" i="5"/>
  <c r="AE169" i="5"/>
  <c r="AE168" i="5"/>
  <c r="AE167" i="5"/>
  <c r="AE166" i="5"/>
  <c r="AE165" i="5"/>
  <c r="AE164" i="5"/>
  <c r="AE163" i="5"/>
  <c r="AE162" i="5"/>
  <c r="AE161" i="5"/>
  <c r="AE160" i="5"/>
  <c r="AE159" i="5"/>
  <c r="AE158" i="5"/>
  <c r="AE157" i="5"/>
  <c r="AE156" i="5"/>
  <c r="AE155" i="5"/>
  <c r="AE154" i="5"/>
  <c r="AE153" i="5"/>
  <c r="AE152" i="5"/>
  <c r="AE151" i="5"/>
  <c r="AE150" i="5"/>
  <c r="AE149" i="5"/>
  <c r="AE148" i="5"/>
  <c r="AE147" i="5"/>
  <c r="AE146" i="5"/>
  <c r="AE145" i="5"/>
  <c r="AE144" i="5"/>
  <c r="AE143" i="5"/>
  <c r="AE142" i="5"/>
  <c r="AE141" i="5"/>
  <c r="AE140" i="5"/>
  <c r="AE139" i="5"/>
  <c r="AE138" i="5"/>
  <c r="AE136" i="5"/>
  <c r="CS34" i="5"/>
  <c r="CT34" i="5" s="1"/>
  <c r="BW34" i="5"/>
  <c r="BX34" i="5" s="1"/>
  <c r="DL186" i="5"/>
  <c r="DK186" i="5"/>
  <c r="DJ186" i="5"/>
  <c r="DI186" i="5"/>
  <c r="DH186" i="5"/>
  <c r="DG186" i="5"/>
  <c r="DF186" i="5"/>
  <c r="DE186" i="5"/>
  <c r="DD186" i="5"/>
  <c r="DC186" i="5"/>
  <c r="DB186" i="5"/>
  <c r="DA186" i="5"/>
  <c r="CZ186" i="5"/>
  <c r="CY186" i="5"/>
  <c r="CX186" i="5"/>
  <c r="CW186" i="5"/>
  <c r="CV186" i="5"/>
  <c r="CU186" i="5"/>
  <c r="CT186" i="5"/>
  <c r="CS186" i="5"/>
  <c r="DL185" i="5"/>
  <c r="DK185" i="5"/>
  <c r="DJ185" i="5"/>
  <c r="DI185" i="5"/>
  <c r="DH185" i="5"/>
  <c r="DG185" i="5"/>
  <c r="DF185" i="5"/>
  <c r="DE185" i="5"/>
  <c r="DD185" i="5"/>
  <c r="DC185" i="5"/>
  <c r="DB185" i="5"/>
  <c r="DA185" i="5"/>
  <c r="CZ185" i="5"/>
  <c r="CY185" i="5"/>
  <c r="CX185" i="5"/>
  <c r="CW185" i="5"/>
  <c r="CV185" i="5"/>
  <c r="CU185" i="5"/>
  <c r="CT185" i="5"/>
  <c r="CS185" i="5"/>
  <c r="DL184" i="5"/>
  <c r="DK184" i="5"/>
  <c r="DJ184" i="5"/>
  <c r="DI184" i="5"/>
  <c r="DH184" i="5"/>
  <c r="DG184" i="5"/>
  <c r="DF184" i="5"/>
  <c r="DE184" i="5"/>
  <c r="DD184" i="5"/>
  <c r="DC184" i="5"/>
  <c r="DB184" i="5"/>
  <c r="DA184" i="5"/>
  <c r="CZ184" i="5"/>
  <c r="CY184" i="5"/>
  <c r="CX184" i="5"/>
  <c r="CW184" i="5"/>
  <c r="CV184" i="5"/>
  <c r="CU184" i="5"/>
  <c r="CT184" i="5"/>
  <c r="CS184" i="5"/>
  <c r="DL183" i="5"/>
  <c r="DK183" i="5"/>
  <c r="DJ183" i="5"/>
  <c r="DI183" i="5"/>
  <c r="DH183" i="5"/>
  <c r="DG183" i="5"/>
  <c r="DF183" i="5"/>
  <c r="DE183" i="5"/>
  <c r="DD183" i="5"/>
  <c r="DC183" i="5"/>
  <c r="DB183" i="5"/>
  <c r="DA183" i="5"/>
  <c r="CZ183" i="5"/>
  <c r="CY183" i="5"/>
  <c r="CX183" i="5"/>
  <c r="CW183" i="5"/>
  <c r="CV183" i="5"/>
  <c r="CU183" i="5"/>
  <c r="CT183" i="5"/>
  <c r="CS183" i="5"/>
  <c r="DL182" i="5"/>
  <c r="DK182" i="5"/>
  <c r="DJ182" i="5"/>
  <c r="DI182" i="5"/>
  <c r="DH182" i="5"/>
  <c r="DG182" i="5"/>
  <c r="DF182" i="5"/>
  <c r="DE182" i="5"/>
  <c r="DD182" i="5"/>
  <c r="DC182" i="5"/>
  <c r="DB182" i="5"/>
  <c r="DA182" i="5"/>
  <c r="CZ182" i="5"/>
  <c r="CY182" i="5"/>
  <c r="CX182" i="5"/>
  <c r="CW182" i="5"/>
  <c r="CV182" i="5"/>
  <c r="CU182" i="5"/>
  <c r="CT182" i="5"/>
  <c r="CS182" i="5"/>
  <c r="DL181" i="5"/>
  <c r="DK181" i="5"/>
  <c r="DJ181" i="5"/>
  <c r="DI181" i="5"/>
  <c r="DH181" i="5"/>
  <c r="DG181" i="5"/>
  <c r="DF181" i="5"/>
  <c r="DE181" i="5"/>
  <c r="DD181" i="5"/>
  <c r="DC181" i="5"/>
  <c r="DB181" i="5"/>
  <c r="DA181" i="5"/>
  <c r="CZ181" i="5"/>
  <c r="CY181" i="5"/>
  <c r="CX181" i="5"/>
  <c r="CW181" i="5"/>
  <c r="CV181" i="5"/>
  <c r="CU181" i="5"/>
  <c r="CT181" i="5"/>
  <c r="CS181" i="5"/>
  <c r="DL180" i="5"/>
  <c r="DK180" i="5"/>
  <c r="DJ180" i="5"/>
  <c r="DI180" i="5"/>
  <c r="DH180" i="5"/>
  <c r="DG180" i="5"/>
  <c r="DF180" i="5"/>
  <c r="DE180" i="5"/>
  <c r="DD180" i="5"/>
  <c r="DC180" i="5"/>
  <c r="DB180" i="5"/>
  <c r="DA180" i="5"/>
  <c r="CZ180" i="5"/>
  <c r="CY180" i="5"/>
  <c r="CX180" i="5"/>
  <c r="CW180" i="5"/>
  <c r="CV180" i="5"/>
  <c r="CU180" i="5"/>
  <c r="CT180" i="5"/>
  <c r="CS180" i="5"/>
  <c r="DL179" i="5"/>
  <c r="DK179" i="5"/>
  <c r="DJ179" i="5"/>
  <c r="DI179" i="5"/>
  <c r="DH179" i="5"/>
  <c r="DG179" i="5"/>
  <c r="DF179" i="5"/>
  <c r="DE179" i="5"/>
  <c r="DD179" i="5"/>
  <c r="DC179" i="5"/>
  <c r="DB179" i="5"/>
  <c r="DA179" i="5"/>
  <c r="CZ179" i="5"/>
  <c r="CY179" i="5"/>
  <c r="CX179" i="5"/>
  <c r="CW179" i="5"/>
  <c r="CV179" i="5"/>
  <c r="CU179" i="5"/>
  <c r="CT179" i="5"/>
  <c r="CS179" i="5"/>
  <c r="DL178" i="5"/>
  <c r="DK178" i="5"/>
  <c r="DJ178" i="5"/>
  <c r="DI178" i="5"/>
  <c r="DH178" i="5"/>
  <c r="DG178" i="5"/>
  <c r="DF178" i="5"/>
  <c r="DE178" i="5"/>
  <c r="DD178" i="5"/>
  <c r="DC178" i="5"/>
  <c r="DB178" i="5"/>
  <c r="DA178" i="5"/>
  <c r="CZ178" i="5"/>
  <c r="CY178" i="5"/>
  <c r="CX178" i="5"/>
  <c r="CW178" i="5"/>
  <c r="CV178" i="5"/>
  <c r="CU178" i="5"/>
  <c r="CT178" i="5"/>
  <c r="CS178" i="5"/>
  <c r="DL177" i="5"/>
  <c r="DK177" i="5"/>
  <c r="DJ177" i="5"/>
  <c r="DI177" i="5"/>
  <c r="DH177" i="5"/>
  <c r="DG177" i="5"/>
  <c r="DF177" i="5"/>
  <c r="DE177" i="5"/>
  <c r="DD177" i="5"/>
  <c r="DC177" i="5"/>
  <c r="DB177" i="5"/>
  <c r="DA177" i="5"/>
  <c r="CZ177" i="5"/>
  <c r="CY177" i="5"/>
  <c r="CX177" i="5"/>
  <c r="CW177" i="5"/>
  <c r="CV177" i="5"/>
  <c r="CU177" i="5"/>
  <c r="CT177" i="5"/>
  <c r="CS177" i="5"/>
  <c r="DL176" i="5"/>
  <c r="DK176" i="5"/>
  <c r="DJ176" i="5"/>
  <c r="DI176" i="5"/>
  <c r="DH176" i="5"/>
  <c r="DG176" i="5"/>
  <c r="DF176" i="5"/>
  <c r="DE176" i="5"/>
  <c r="DD176" i="5"/>
  <c r="DC176" i="5"/>
  <c r="DB176" i="5"/>
  <c r="DA176" i="5"/>
  <c r="CZ176" i="5"/>
  <c r="CY176" i="5"/>
  <c r="CX176" i="5"/>
  <c r="CW176" i="5"/>
  <c r="CV176" i="5"/>
  <c r="CU176" i="5"/>
  <c r="CT176" i="5"/>
  <c r="CS176" i="5"/>
  <c r="DL175" i="5"/>
  <c r="DK175" i="5"/>
  <c r="DJ175" i="5"/>
  <c r="DI175" i="5"/>
  <c r="DH175" i="5"/>
  <c r="DG175" i="5"/>
  <c r="DF175" i="5"/>
  <c r="DE175" i="5"/>
  <c r="DD175" i="5"/>
  <c r="DC175" i="5"/>
  <c r="DB175" i="5"/>
  <c r="DA175" i="5"/>
  <c r="CZ175" i="5"/>
  <c r="CY175" i="5"/>
  <c r="CX175" i="5"/>
  <c r="CW175" i="5"/>
  <c r="CV175" i="5"/>
  <c r="CU175" i="5"/>
  <c r="CT175" i="5"/>
  <c r="CS175" i="5"/>
  <c r="DL174" i="5"/>
  <c r="DK174" i="5"/>
  <c r="DJ174" i="5"/>
  <c r="DI174" i="5"/>
  <c r="DH174" i="5"/>
  <c r="DG174" i="5"/>
  <c r="DF174" i="5"/>
  <c r="DE174" i="5"/>
  <c r="DD174" i="5"/>
  <c r="DC174" i="5"/>
  <c r="DB174" i="5"/>
  <c r="DA174" i="5"/>
  <c r="CZ174" i="5"/>
  <c r="CY174" i="5"/>
  <c r="CX174" i="5"/>
  <c r="CW174" i="5"/>
  <c r="CV174" i="5"/>
  <c r="CU174" i="5"/>
  <c r="CT174" i="5"/>
  <c r="CS174" i="5"/>
  <c r="DL173" i="5"/>
  <c r="DK173" i="5"/>
  <c r="DJ173" i="5"/>
  <c r="DI173" i="5"/>
  <c r="DH173" i="5"/>
  <c r="DG173" i="5"/>
  <c r="DF173" i="5"/>
  <c r="DE173" i="5"/>
  <c r="DD173" i="5"/>
  <c r="DC173" i="5"/>
  <c r="DB173" i="5"/>
  <c r="DA173" i="5"/>
  <c r="CZ173" i="5"/>
  <c r="CY173" i="5"/>
  <c r="CX173" i="5"/>
  <c r="CW173" i="5"/>
  <c r="CV173" i="5"/>
  <c r="CU173" i="5"/>
  <c r="CT173" i="5"/>
  <c r="CS173" i="5"/>
  <c r="DL172" i="5"/>
  <c r="DK172" i="5"/>
  <c r="DJ172" i="5"/>
  <c r="DI172" i="5"/>
  <c r="DH172" i="5"/>
  <c r="DG172" i="5"/>
  <c r="DF172" i="5"/>
  <c r="DE172" i="5"/>
  <c r="DD172" i="5"/>
  <c r="DC172" i="5"/>
  <c r="DB172" i="5"/>
  <c r="DA172" i="5"/>
  <c r="CZ172" i="5"/>
  <c r="CY172" i="5"/>
  <c r="CX172" i="5"/>
  <c r="CW172" i="5"/>
  <c r="CV172" i="5"/>
  <c r="CU172" i="5"/>
  <c r="CT172" i="5"/>
  <c r="CS172" i="5"/>
  <c r="DL171" i="5"/>
  <c r="DK171" i="5"/>
  <c r="DJ171" i="5"/>
  <c r="DI171" i="5"/>
  <c r="DH171" i="5"/>
  <c r="DG171" i="5"/>
  <c r="DF171" i="5"/>
  <c r="DE171" i="5"/>
  <c r="DD171" i="5"/>
  <c r="DC171" i="5"/>
  <c r="DB171" i="5"/>
  <c r="DA171" i="5"/>
  <c r="CZ171" i="5"/>
  <c r="CY171" i="5"/>
  <c r="CX171" i="5"/>
  <c r="CW171" i="5"/>
  <c r="CV171" i="5"/>
  <c r="CU171" i="5"/>
  <c r="CT171" i="5"/>
  <c r="CS171" i="5"/>
  <c r="DL170" i="5"/>
  <c r="DK170" i="5"/>
  <c r="DJ170" i="5"/>
  <c r="DI170" i="5"/>
  <c r="DH170" i="5"/>
  <c r="DG170" i="5"/>
  <c r="DF170" i="5"/>
  <c r="DE170" i="5"/>
  <c r="DD170" i="5"/>
  <c r="DC170" i="5"/>
  <c r="DB170" i="5"/>
  <c r="DA170" i="5"/>
  <c r="CZ170" i="5"/>
  <c r="CY170" i="5"/>
  <c r="CX170" i="5"/>
  <c r="CW170" i="5"/>
  <c r="CV170" i="5"/>
  <c r="CU170" i="5"/>
  <c r="CT170" i="5"/>
  <c r="CS170" i="5"/>
  <c r="DL169" i="5"/>
  <c r="DK169" i="5"/>
  <c r="DJ169" i="5"/>
  <c r="DI169" i="5"/>
  <c r="DH169" i="5"/>
  <c r="DG169" i="5"/>
  <c r="DF169" i="5"/>
  <c r="DE169" i="5"/>
  <c r="DD169" i="5"/>
  <c r="DC169" i="5"/>
  <c r="DB169" i="5"/>
  <c r="DA169" i="5"/>
  <c r="CZ169" i="5"/>
  <c r="CY169" i="5"/>
  <c r="CX169" i="5"/>
  <c r="CW169" i="5"/>
  <c r="CV169" i="5"/>
  <c r="CU169" i="5"/>
  <c r="CT169" i="5"/>
  <c r="CS169" i="5"/>
  <c r="DL168" i="5"/>
  <c r="DK168" i="5"/>
  <c r="DJ168" i="5"/>
  <c r="DI168" i="5"/>
  <c r="DH168" i="5"/>
  <c r="DG168" i="5"/>
  <c r="DF168" i="5"/>
  <c r="DE168" i="5"/>
  <c r="DD168" i="5"/>
  <c r="DC168" i="5"/>
  <c r="DB168" i="5"/>
  <c r="DA168" i="5"/>
  <c r="CZ168" i="5"/>
  <c r="CY168" i="5"/>
  <c r="CX168" i="5"/>
  <c r="CW168" i="5"/>
  <c r="CV168" i="5"/>
  <c r="CU168" i="5"/>
  <c r="CT168" i="5"/>
  <c r="CS168" i="5"/>
  <c r="DL167" i="5"/>
  <c r="DK167" i="5"/>
  <c r="DJ167" i="5"/>
  <c r="DI167" i="5"/>
  <c r="DH167" i="5"/>
  <c r="DG167" i="5"/>
  <c r="DF167" i="5"/>
  <c r="DE167" i="5"/>
  <c r="DD167" i="5"/>
  <c r="DC167" i="5"/>
  <c r="DB167" i="5"/>
  <c r="DA167" i="5"/>
  <c r="CZ167" i="5"/>
  <c r="CY167" i="5"/>
  <c r="CX167" i="5"/>
  <c r="CW167" i="5"/>
  <c r="CV167" i="5"/>
  <c r="CU167" i="5"/>
  <c r="CT167" i="5"/>
  <c r="CS167" i="5"/>
  <c r="DL166" i="5"/>
  <c r="DK166" i="5"/>
  <c r="DJ166" i="5"/>
  <c r="DI166" i="5"/>
  <c r="DH166" i="5"/>
  <c r="DG166" i="5"/>
  <c r="DF166" i="5"/>
  <c r="DE166" i="5"/>
  <c r="DD166" i="5"/>
  <c r="DC166" i="5"/>
  <c r="DB166" i="5"/>
  <c r="DA166" i="5"/>
  <c r="CZ166" i="5"/>
  <c r="CY166" i="5"/>
  <c r="CX166" i="5"/>
  <c r="CW166" i="5"/>
  <c r="CV166" i="5"/>
  <c r="CU166" i="5"/>
  <c r="CT166" i="5"/>
  <c r="CS166" i="5"/>
  <c r="DL165" i="5"/>
  <c r="DK165" i="5"/>
  <c r="DJ165" i="5"/>
  <c r="DI165" i="5"/>
  <c r="DH165" i="5"/>
  <c r="DG165" i="5"/>
  <c r="DF165" i="5"/>
  <c r="DE165" i="5"/>
  <c r="DD165" i="5"/>
  <c r="DC165" i="5"/>
  <c r="DB165" i="5"/>
  <c r="DA165" i="5"/>
  <c r="CZ165" i="5"/>
  <c r="CY165" i="5"/>
  <c r="CX165" i="5"/>
  <c r="CW165" i="5"/>
  <c r="CV165" i="5"/>
  <c r="CU165" i="5"/>
  <c r="CT165" i="5"/>
  <c r="CS165" i="5"/>
  <c r="DL164" i="5"/>
  <c r="DK164" i="5"/>
  <c r="DJ164" i="5"/>
  <c r="DI164" i="5"/>
  <c r="DH164" i="5"/>
  <c r="DG164" i="5"/>
  <c r="DF164" i="5"/>
  <c r="DE164" i="5"/>
  <c r="DD164" i="5"/>
  <c r="DC164" i="5"/>
  <c r="DB164" i="5"/>
  <c r="DA164" i="5"/>
  <c r="CZ164" i="5"/>
  <c r="CY164" i="5"/>
  <c r="CX164" i="5"/>
  <c r="CW164" i="5"/>
  <c r="CV164" i="5"/>
  <c r="CU164" i="5"/>
  <c r="CT164" i="5"/>
  <c r="CS164" i="5"/>
  <c r="DL163" i="5"/>
  <c r="DK163" i="5"/>
  <c r="DJ163" i="5"/>
  <c r="DI163" i="5"/>
  <c r="DH163" i="5"/>
  <c r="DG163" i="5"/>
  <c r="DF163" i="5"/>
  <c r="DE163" i="5"/>
  <c r="DD163" i="5"/>
  <c r="DC163" i="5"/>
  <c r="DB163" i="5"/>
  <c r="DA163" i="5"/>
  <c r="CZ163" i="5"/>
  <c r="CY163" i="5"/>
  <c r="CX163" i="5"/>
  <c r="CW163" i="5"/>
  <c r="CV163" i="5"/>
  <c r="CU163" i="5"/>
  <c r="CT163" i="5"/>
  <c r="CS163" i="5"/>
  <c r="DL162" i="5"/>
  <c r="DK162" i="5"/>
  <c r="DJ162" i="5"/>
  <c r="DI162" i="5"/>
  <c r="DH162" i="5"/>
  <c r="DG162" i="5"/>
  <c r="DF162" i="5"/>
  <c r="DE162" i="5"/>
  <c r="DD162" i="5"/>
  <c r="DC162" i="5"/>
  <c r="DB162" i="5"/>
  <c r="DA162" i="5"/>
  <c r="CZ162" i="5"/>
  <c r="CY162" i="5"/>
  <c r="CX162" i="5"/>
  <c r="CW162" i="5"/>
  <c r="CV162" i="5"/>
  <c r="CU162" i="5"/>
  <c r="CT162" i="5"/>
  <c r="CS162" i="5"/>
  <c r="DL161" i="5"/>
  <c r="DK161" i="5"/>
  <c r="DJ161" i="5"/>
  <c r="DI161" i="5"/>
  <c r="DH161" i="5"/>
  <c r="DG161" i="5"/>
  <c r="DF161" i="5"/>
  <c r="DE161" i="5"/>
  <c r="DD161" i="5"/>
  <c r="DC161" i="5"/>
  <c r="DB161" i="5"/>
  <c r="DA161" i="5"/>
  <c r="CZ161" i="5"/>
  <c r="CY161" i="5"/>
  <c r="CX161" i="5"/>
  <c r="CW161" i="5"/>
  <c r="CV161" i="5"/>
  <c r="CU161" i="5"/>
  <c r="CT161" i="5"/>
  <c r="CS161" i="5"/>
  <c r="DL160" i="5"/>
  <c r="DK160" i="5"/>
  <c r="DJ160" i="5"/>
  <c r="DI160" i="5"/>
  <c r="DH160" i="5"/>
  <c r="DG160" i="5"/>
  <c r="DF160" i="5"/>
  <c r="DE160" i="5"/>
  <c r="DD160" i="5"/>
  <c r="DC160" i="5"/>
  <c r="DB160" i="5"/>
  <c r="DA160" i="5"/>
  <c r="CZ160" i="5"/>
  <c r="CY160" i="5"/>
  <c r="CX160" i="5"/>
  <c r="CW160" i="5"/>
  <c r="CV160" i="5"/>
  <c r="CU160" i="5"/>
  <c r="CT160" i="5"/>
  <c r="CS160" i="5"/>
  <c r="DL159" i="5"/>
  <c r="DK159" i="5"/>
  <c r="DJ159" i="5"/>
  <c r="DI159" i="5"/>
  <c r="DH159" i="5"/>
  <c r="DG159" i="5"/>
  <c r="DF159" i="5"/>
  <c r="DE159" i="5"/>
  <c r="DD159" i="5"/>
  <c r="DC159" i="5"/>
  <c r="DB159" i="5"/>
  <c r="DA159" i="5"/>
  <c r="CZ159" i="5"/>
  <c r="CY159" i="5"/>
  <c r="CX159" i="5"/>
  <c r="CW159" i="5"/>
  <c r="CV159" i="5"/>
  <c r="CU159" i="5"/>
  <c r="CT159" i="5"/>
  <c r="CS159" i="5"/>
  <c r="DL158" i="5"/>
  <c r="DK158" i="5"/>
  <c r="DJ158" i="5"/>
  <c r="DI158" i="5"/>
  <c r="DH158" i="5"/>
  <c r="DG158" i="5"/>
  <c r="DF158" i="5"/>
  <c r="DE158" i="5"/>
  <c r="DD158" i="5"/>
  <c r="DC158" i="5"/>
  <c r="DB158" i="5"/>
  <c r="DA158" i="5"/>
  <c r="CZ158" i="5"/>
  <c r="CY158" i="5"/>
  <c r="CX158" i="5"/>
  <c r="CW158" i="5"/>
  <c r="CV158" i="5"/>
  <c r="CU158" i="5"/>
  <c r="CT158" i="5"/>
  <c r="CS158" i="5"/>
  <c r="DL157" i="5"/>
  <c r="DK157" i="5"/>
  <c r="DJ157" i="5"/>
  <c r="DI157" i="5"/>
  <c r="DH157" i="5"/>
  <c r="DG157" i="5"/>
  <c r="DF157" i="5"/>
  <c r="DE157" i="5"/>
  <c r="DD157" i="5"/>
  <c r="DC157" i="5"/>
  <c r="DB157" i="5"/>
  <c r="DA157" i="5"/>
  <c r="CZ157" i="5"/>
  <c r="CY157" i="5"/>
  <c r="CX157" i="5"/>
  <c r="CW157" i="5"/>
  <c r="CV157" i="5"/>
  <c r="CU157" i="5"/>
  <c r="CT157" i="5"/>
  <c r="CS157" i="5"/>
  <c r="DL156" i="5"/>
  <c r="DK156" i="5"/>
  <c r="DJ156" i="5"/>
  <c r="DI156" i="5"/>
  <c r="DH156" i="5"/>
  <c r="DG156" i="5"/>
  <c r="DF156" i="5"/>
  <c r="DE156" i="5"/>
  <c r="DD156" i="5"/>
  <c r="DC156" i="5"/>
  <c r="DB156" i="5"/>
  <c r="DA156" i="5"/>
  <c r="CZ156" i="5"/>
  <c r="CY156" i="5"/>
  <c r="CX156" i="5"/>
  <c r="CW156" i="5"/>
  <c r="CV156" i="5"/>
  <c r="CU156" i="5"/>
  <c r="CT156" i="5"/>
  <c r="CS156" i="5"/>
  <c r="DL155" i="5"/>
  <c r="DK155" i="5"/>
  <c r="DJ155" i="5"/>
  <c r="DI155" i="5"/>
  <c r="DH155" i="5"/>
  <c r="DG155" i="5"/>
  <c r="DF155" i="5"/>
  <c r="DE155" i="5"/>
  <c r="DD155" i="5"/>
  <c r="DC155" i="5"/>
  <c r="DB155" i="5"/>
  <c r="DA155" i="5"/>
  <c r="CZ155" i="5"/>
  <c r="CY155" i="5"/>
  <c r="CX155" i="5"/>
  <c r="CW155" i="5"/>
  <c r="CV155" i="5"/>
  <c r="CU155" i="5"/>
  <c r="CT155" i="5"/>
  <c r="CS155" i="5"/>
  <c r="DL154" i="5"/>
  <c r="DK154" i="5"/>
  <c r="DJ154" i="5"/>
  <c r="DI154" i="5"/>
  <c r="DH154" i="5"/>
  <c r="DG154" i="5"/>
  <c r="DF154" i="5"/>
  <c r="DE154" i="5"/>
  <c r="DD154" i="5"/>
  <c r="DC154" i="5"/>
  <c r="DB154" i="5"/>
  <c r="DA154" i="5"/>
  <c r="CZ154" i="5"/>
  <c r="CY154" i="5"/>
  <c r="CX154" i="5"/>
  <c r="CW154" i="5"/>
  <c r="CV154" i="5"/>
  <c r="CU154" i="5"/>
  <c r="CT154" i="5"/>
  <c r="CS154" i="5"/>
  <c r="DL153" i="5"/>
  <c r="DK153" i="5"/>
  <c r="DJ153" i="5"/>
  <c r="DI153" i="5"/>
  <c r="DH153" i="5"/>
  <c r="DG153" i="5"/>
  <c r="DF153" i="5"/>
  <c r="DE153" i="5"/>
  <c r="DD153" i="5"/>
  <c r="DC153" i="5"/>
  <c r="DB153" i="5"/>
  <c r="DA153" i="5"/>
  <c r="CZ153" i="5"/>
  <c r="CY153" i="5"/>
  <c r="CX153" i="5"/>
  <c r="CW153" i="5"/>
  <c r="CV153" i="5"/>
  <c r="CU153" i="5"/>
  <c r="CT153" i="5"/>
  <c r="CS153" i="5"/>
  <c r="DL152" i="5"/>
  <c r="DK152" i="5"/>
  <c r="DJ152" i="5"/>
  <c r="DI152" i="5"/>
  <c r="DH152" i="5"/>
  <c r="DG152" i="5"/>
  <c r="DF152" i="5"/>
  <c r="DE152" i="5"/>
  <c r="DD152" i="5"/>
  <c r="DC152" i="5"/>
  <c r="DB152" i="5"/>
  <c r="DA152" i="5"/>
  <c r="CZ152" i="5"/>
  <c r="CY152" i="5"/>
  <c r="CX152" i="5"/>
  <c r="CW152" i="5"/>
  <c r="CV152" i="5"/>
  <c r="CU152" i="5"/>
  <c r="CT152" i="5"/>
  <c r="CS152" i="5"/>
  <c r="DL151" i="5"/>
  <c r="DK151" i="5"/>
  <c r="DJ151" i="5"/>
  <c r="DI151" i="5"/>
  <c r="DH151" i="5"/>
  <c r="DG151" i="5"/>
  <c r="DF151" i="5"/>
  <c r="DE151" i="5"/>
  <c r="DD151" i="5"/>
  <c r="DC151" i="5"/>
  <c r="DB151" i="5"/>
  <c r="DA151" i="5"/>
  <c r="CZ151" i="5"/>
  <c r="CY151" i="5"/>
  <c r="CX151" i="5"/>
  <c r="CW151" i="5"/>
  <c r="CV151" i="5"/>
  <c r="CU151" i="5"/>
  <c r="CT151" i="5"/>
  <c r="CS151" i="5"/>
  <c r="DL150" i="5"/>
  <c r="DK150" i="5"/>
  <c r="DJ150" i="5"/>
  <c r="DI150" i="5"/>
  <c r="DH150" i="5"/>
  <c r="DG150" i="5"/>
  <c r="DF150" i="5"/>
  <c r="DE150" i="5"/>
  <c r="DD150" i="5"/>
  <c r="DC150" i="5"/>
  <c r="DB150" i="5"/>
  <c r="DA150" i="5"/>
  <c r="CZ150" i="5"/>
  <c r="CY150" i="5"/>
  <c r="CX150" i="5"/>
  <c r="CW150" i="5"/>
  <c r="CV150" i="5"/>
  <c r="CU150" i="5"/>
  <c r="CT150" i="5"/>
  <c r="CS150" i="5"/>
  <c r="DL149" i="5"/>
  <c r="DK149" i="5"/>
  <c r="DJ149" i="5"/>
  <c r="DI149" i="5"/>
  <c r="DH149" i="5"/>
  <c r="DG149" i="5"/>
  <c r="DF149" i="5"/>
  <c r="DE149" i="5"/>
  <c r="DD149" i="5"/>
  <c r="DC149" i="5"/>
  <c r="DB149" i="5"/>
  <c r="DA149" i="5"/>
  <c r="CZ149" i="5"/>
  <c r="CY149" i="5"/>
  <c r="CX149" i="5"/>
  <c r="CW149" i="5"/>
  <c r="CV149" i="5"/>
  <c r="CU149" i="5"/>
  <c r="CT149" i="5"/>
  <c r="CS149" i="5"/>
  <c r="DL148" i="5"/>
  <c r="DK148" i="5"/>
  <c r="DJ148" i="5"/>
  <c r="DI148" i="5"/>
  <c r="DH148" i="5"/>
  <c r="DG148" i="5"/>
  <c r="DF148" i="5"/>
  <c r="DE148" i="5"/>
  <c r="DD148" i="5"/>
  <c r="DC148" i="5"/>
  <c r="DB148" i="5"/>
  <c r="DA148" i="5"/>
  <c r="CZ148" i="5"/>
  <c r="CY148" i="5"/>
  <c r="CX148" i="5"/>
  <c r="CW148" i="5"/>
  <c r="CV148" i="5"/>
  <c r="CU148" i="5"/>
  <c r="CT148" i="5"/>
  <c r="CS148" i="5"/>
  <c r="DL147" i="5"/>
  <c r="DK147" i="5"/>
  <c r="DJ147" i="5"/>
  <c r="DI147" i="5"/>
  <c r="DH147" i="5"/>
  <c r="DG147" i="5"/>
  <c r="DF147" i="5"/>
  <c r="DE147" i="5"/>
  <c r="DD147" i="5"/>
  <c r="DC147" i="5"/>
  <c r="DB147" i="5"/>
  <c r="DA147" i="5"/>
  <c r="CZ147" i="5"/>
  <c r="CY147" i="5"/>
  <c r="CX147" i="5"/>
  <c r="CW147" i="5"/>
  <c r="CV147" i="5"/>
  <c r="CU147" i="5"/>
  <c r="CT147" i="5"/>
  <c r="CS147" i="5"/>
  <c r="DL146" i="5"/>
  <c r="DK146" i="5"/>
  <c r="DJ146" i="5"/>
  <c r="DI146" i="5"/>
  <c r="DH146" i="5"/>
  <c r="DG146" i="5"/>
  <c r="DF146" i="5"/>
  <c r="DE146" i="5"/>
  <c r="DD146" i="5"/>
  <c r="DC146" i="5"/>
  <c r="DB146" i="5"/>
  <c r="DA146" i="5"/>
  <c r="CZ146" i="5"/>
  <c r="CY146" i="5"/>
  <c r="CX146" i="5"/>
  <c r="CW146" i="5"/>
  <c r="CV146" i="5"/>
  <c r="CU146" i="5"/>
  <c r="CT146" i="5"/>
  <c r="CS146" i="5"/>
  <c r="DL145" i="5"/>
  <c r="DK145" i="5"/>
  <c r="DJ145" i="5"/>
  <c r="DI145" i="5"/>
  <c r="DH145" i="5"/>
  <c r="DG145" i="5"/>
  <c r="DF145" i="5"/>
  <c r="DE145" i="5"/>
  <c r="DD145" i="5"/>
  <c r="DC145" i="5"/>
  <c r="DB145" i="5"/>
  <c r="DA145" i="5"/>
  <c r="CZ145" i="5"/>
  <c r="CY145" i="5"/>
  <c r="CX145" i="5"/>
  <c r="CW145" i="5"/>
  <c r="CV145" i="5"/>
  <c r="CU145" i="5"/>
  <c r="CT145" i="5"/>
  <c r="CS145" i="5"/>
  <c r="DL144" i="5"/>
  <c r="DK144" i="5"/>
  <c r="DJ144" i="5"/>
  <c r="DI144" i="5"/>
  <c r="DH144" i="5"/>
  <c r="DG144" i="5"/>
  <c r="DF144" i="5"/>
  <c r="DE144" i="5"/>
  <c r="DD144" i="5"/>
  <c r="DC144" i="5"/>
  <c r="DB144" i="5"/>
  <c r="DA144" i="5"/>
  <c r="CZ144" i="5"/>
  <c r="CY144" i="5"/>
  <c r="CX144" i="5"/>
  <c r="CW144" i="5"/>
  <c r="CV144" i="5"/>
  <c r="CU144" i="5"/>
  <c r="CT144" i="5"/>
  <c r="CS144" i="5"/>
  <c r="DL143" i="5"/>
  <c r="DK143" i="5"/>
  <c r="DJ143" i="5"/>
  <c r="DI143" i="5"/>
  <c r="DH143" i="5"/>
  <c r="DG143" i="5"/>
  <c r="DF143" i="5"/>
  <c r="DE143" i="5"/>
  <c r="DD143" i="5"/>
  <c r="DC143" i="5"/>
  <c r="DB143" i="5"/>
  <c r="DA143" i="5"/>
  <c r="CZ143" i="5"/>
  <c r="CY143" i="5"/>
  <c r="CX143" i="5"/>
  <c r="CW143" i="5"/>
  <c r="CV143" i="5"/>
  <c r="CU143" i="5"/>
  <c r="CT143" i="5"/>
  <c r="CS143" i="5"/>
  <c r="DL142" i="5"/>
  <c r="DK142" i="5"/>
  <c r="DJ142" i="5"/>
  <c r="DI142" i="5"/>
  <c r="DH142" i="5"/>
  <c r="DG142" i="5"/>
  <c r="DF142" i="5"/>
  <c r="DE142" i="5"/>
  <c r="DD142" i="5"/>
  <c r="DC142" i="5"/>
  <c r="DB142" i="5"/>
  <c r="DA142" i="5"/>
  <c r="CZ142" i="5"/>
  <c r="CY142" i="5"/>
  <c r="CX142" i="5"/>
  <c r="CW142" i="5"/>
  <c r="CV142" i="5"/>
  <c r="CU142" i="5"/>
  <c r="CT142" i="5"/>
  <c r="CS142" i="5"/>
  <c r="DL141" i="5"/>
  <c r="DK141" i="5"/>
  <c r="DJ141" i="5"/>
  <c r="DI141" i="5"/>
  <c r="DH141" i="5"/>
  <c r="DG141" i="5"/>
  <c r="DF141" i="5"/>
  <c r="DE141" i="5"/>
  <c r="DD141" i="5"/>
  <c r="DC141" i="5"/>
  <c r="DB141" i="5"/>
  <c r="DA141" i="5"/>
  <c r="CZ141" i="5"/>
  <c r="CY141" i="5"/>
  <c r="CX141" i="5"/>
  <c r="CW141" i="5"/>
  <c r="CV141" i="5"/>
  <c r="CU141" i="5"/>
  <c r="CT141" i="5"/>
  <c r="CS141" i="5"/>
  <c r="DL140" i="5"/>
  <c r="DK140" i="5"/>
  <c r="DJ140" i="5"/>
  <c r="DI140" i="5"/>
  <c r="DH140" i="5"/>
  <c r="DG140" i="5"/>
  <c r="DF140" i="5"/>
  <c r="DE140" i="5"/>
  <c r="DD140" i="5"/>
  <c r="DC140" i="5"/>
  <c r="DB140" i="5"/>
  <c r="DA140" i="5"/>
  <c r="CZ140" i="5"/>
  <c r="CY140" i="5"/>
  <c r="CX140" i="5"/>
  <c r="CW140" i="5"/>
  <c r="CV140" i="5"/>
  <c r="CU140" i="5"/>
  <c r="CT140" i="5"/>
  <c r="CS140" i="5"/>
  <c r="DL139" i="5"/>
  <c r="DK139" i="5"/>
  <c r="DJ139" i="5"/>
  <c r="DI139" i="5"/>
  <c r="DH139" i="5"/>
  <c r="DG139" i="5"/>
  <c r="DF139" i="5"/>
  <c r="DE139" i="5"/>
  <c r="DD139" i="5"/>
  <c r="DC139" i="5"/>
  <c r="DB139" i="5"/>
  <c r="DA139" i="5"/>
  <c r="CZ139" i="5"/>
  <c r="CY139" i="5"/>
  <c r="CX139" i="5"/>
  <c r="CW139" i="5"/>
  <c r="CV139" i="5"/>
  <c r="CU139" i="5"/>
  <c r="CT139" i="5"/>
  <c r="CS139" i="5"/>
  <c r="DL138" i="5"/>
  <c r="DK138" i="5"/>
  <c r="DJ138" i="5"/>
  <c r="DI138" i="5"/>
  <c r="DH138" i="5"/>
  <c r="DG138" i="5"/>
  <c r="DF138" i="5"/>
  <c r="DE138" i="5"/>
  <c r="DD138" i="5"/>
  <c r="DC138" i="5"/>
  <c r="DB138" i="5"/>
  <c r="DA138" i="5"/>
  <c r="CZ138" i="5"/>
  <c r="CY138" i="5"/>
  <c r="CX138" i="5"/>
  <c r="CW138" i="5"/>
  <c r="CV138" i="5"/>
  <c r="CU138" i="5"/>
  <c r="CT138" i="5"/>
  <c r="CS138" i="5"/>
  <c r="DL137" i="5"/>
  <c r="DK137" i="5"/>
  <c r="DJ137" i="5"/>
  <c r="DI137" i="5"/>
  <c r="DH137" i="5"/>
  <c r="DG137" i="5"/>
  <c r="DF137" i="5"/>
  <c r="DE137" i="5"/>
  <c r="DD137" i="5"/>
  <c r="DC137" i="5"/>
  <c r="DB137" i="5"/>
  <c r="DA137" i="5"/>
  <c r="CZ137" i="5"/>
  <c r="CY137" i="5"/>
  <c r="CX137" i="5"/>
  <c r="CW137" i="5"/>
  <c r="CV137" i="5"/>
  <c r="CU137" i="5"/>
  <c r="CT137" i="5"/>
  <c r="CS137" i="5"/>
  <c r="DL136" i="5"/>
  <c r="DK136" i="5"/>
  <c r="DJ136" i="5"/>
  <c r="DI136" i="5"/>
  <c r="DH136" i="5"/>
  <c r="DG136" i="5"/>
  <c r="DF136" i="5"/>
  <c r="DE136" i="5"/>
  <c r="DD136" i="5"/>
  <c r="DC136" i="5"/>
  <c r="DB136" i="5"/>
  <c r="DA136" i="5"/>
  <c r="CZ136" i="5"/>
  <c r="CY136" i="5"/>
  <c r="CX136" i="5"/>
  <c r="CW136" i="5"/>
  <c r="CV136" i="5"/>
  <c r="CU136" i="5"/>
  <c r="CT136" i="5"/>
  <c r="CS136" i="5"/>
  <c r="DL135" i="5"/>
  <c r="DK135" i="5"/>
  <c r="DJ135" i="5"/>
  <c r="DI135" i="5"/>
  <c r="DH135" i="5"/>
  <c r="DG135" i="5"/>
  <c r="DF135" i="5"/>
  <c r="DE135" i="5"/>
  <c r="DD135" i="5"/>
  <c r="DC135" i="5"/>
  <c r="DB135" i="5"/>
  <c r="DA135" i="5"/>
  <c r="CZ135" i="5"/>
  <c r="CY135" i="5"/>
  <c r="CX135" i="5"/>
  <c r="CW135" i="5"/>
  <c r="CV135" i="5"/>
  <c r="CU135" i="5"/>
  <c r="CT135" i="5"/>
  <c r="CS135" i="5"/>
  <c r="CP186" i="5"/>
  <c r="CO186" i="5"/>
  <c r="CN186" i="5"/>
  <c r="CM186" i="5"/>
  <c r="CL186" i="5"/>
  <c r="CK186" i="5"/>
  <c r="CJ186" i="5"/>
  <c r="CI186" i="5"/>
  <c r="CH186" i="5"/>
  <c r="CG186" i="5"/>
  <c r="CF186" i="5"/>
  <c r="CE186" i="5"/>
  <c r="CD186" i="5"/>
  <c r="CC186" i="5"/>
  <c r="CB186" i="5"/>
  <c r="CA186" i="5"/>
  <c r="BZ186" i="5"/>
  <c r="BY186" i="5"/>
  <c r="BX186" i="5"/>
  <c r="BW186" i="5"/>
  <c r="CP185" i="5"/>
  <c r="CO185" i="5"/>
  <c r="CN185" i="5"/>
  <c r="CM185" i="5"/>
  <c r="CL185" i="5"/>
  <c r="CK185" i="5"/>
  <c r="CJ185" i="5"/>
  <c r="CI185" i="5"/>
  <c r="CH185" i="5"/>
  <c r="CG185" i="5"/>
  <c r="CF185" i="5"/>
  <c r="CE185" i="5"/>
  <c r="CD185" i="5"/>
  <c r="CC185" i="5"/>
  <c r="CB185" i="5"/>
  <c r="CA185" i="5"/>
  <c r="BZ185" i="5"/>
  <c r="BY185" i="5"/>
  <c r="BX185" i="5"/>
  <c r="BW185" i="5"/>
  <c r="CP184" i="5"/>
  <c r="CO184" i="5"/>
  <c r="CN184" i="5"/>
  <c r="CM184" i="5"/>
  <c r="CL184" i="5"/>
  <c r="CK184" i="5"/>
  <c r="CJ184" i="5"/>
  <c r="CI184" i="5"/>
  <c r="CH184" i="5"/>
  <c r="CG184" i="5"/>
  <c r="CF184" i="5"/>
  <c r="CE184" i="5"/>
  <c r="CD184" i="5"/>
  <c r="CC184" i="5"/>
  <c r="CB184" i="5"/>
  <c r="CA184" i="5"/>
  <c r="BZ184" i="5"/>
  <c r="BY184" i="5"/>
  <c r="BX184" i="5"/>
  <c r="BW184" i="5"/>
  <c r="CP183" i="5"/>
  <c r="CO183" i="5"/>
  <c r="CN183" i="5"/>
  <c r="CM183" i="5"/>
  <c r="CL183" i="5"/>
  <c r="CK183" i="5"/>
  <c r="CJ183" i="5"/>
  <c r="CI183" i="5"/>
  <c r="CH183" i="5"/>
  <c r="CG183" i="5"/>
  <c r="CF183" i="5"/>
  <c r="CE183" i="5"/>
  <c r="CD183" i="5"/>
  <c r="CC183" i="5"/>
  <c r="CB183" i="5"/>
  <c r="CA183" i="5"/>
  <c r="BZ183" i="5"/>
  <c r="BY183" i="5"/>
  <c r="BX183" i="5"/>
  <c r="BW183" i="5"/>
  <c r="CP182" i="5"/>
  <c r="CO182" i="5"/>
  <c r="CN182" i="5"/>
  <c r="CM182" i="5"/>
  <c r="CL182" i="5"/>
  <c r="CK182" i="5"/>
  <c r="CJ182" i="5"/>
  <c r="CI182" i="5"/>
  <c r="CH182" i="5"/>
  <c r="CG182" i="5"/>
  <c r="CF182" i="5"/>
  <c r="CE182" i="5"/>
  <c r="CD182" i="5"/>
  <c r="CC182" i="5"/>
  <c r="CB182" i="5"/>
  <c r="CA182" i="5"/>
  <c r="BZ182" i="5"/>
  <c r="BY182" i="5"/>
  <c r="BX182" i="5"/>
  <c r="BW182" i="5"/>
  <c r="CP181" i="5"/>
  <c r="CO181" i="5"/>
  <c r="CN181" i="5"/>
  <c r="CM181" i="5"/>
  <c r="CL181" i="5"/>
  <c r="CK181" i="5"/>
  <c r="CJ181" i="5"/>
  <c r="CI181" i="5"/>
  <c r="CH181" i="5"/>
  <c r="CG181" i="5"/>
  <c r="CF181" i="5"/>
  <c r="CE181" i="5"/>
  <c r="CD181" i="5"/>
  <c r="CC181" i="5"/>
  <c r="CB181" i="5"/>
  <c r="CA181" i="5"/>
  <c r="BZ181" i="5"/>
  <c r="BY181" i="5"/>
  <c r="BX181" i="5"/>
  <c r="BW181" i="5"/>
  <c r="CP180" i="5"/>
  <c r="CO180" i="5"/>
  <c r="CN180" i="5"/>
  <c r="CM180" i="5"/>
  <c r="CL180" i="5"/>
  <c r="CK180" i="5"/>
  <c r="CJ180" i="5"/>
  <c r="CI180" i="5"/>
  <c r="CH180" i="5"/>
  <c r="CG180" i="5"/>
  <c r="CF180" i="5"/>
  <c r="CE180" i="5"/>
  <c r="CD180" i="5"/>
  <c r="CC180" i="5"/>
  <c r="CB180" i="5"/>
  <c r="CA180" i="5"/>
  <c r="BZ180" i="5"/>
  <c r="BY180" i="5"/>
  <c r="BX180" i="5"/>
  <c r="BW180" i="5"/>
  <c r="CP179" i="5"/>
  <c r="CO179" i="5"/>
  <c r="CN179" i="5"/>
  <c r="CM179" i="5"/>
  <c r="CL179" i="5"/>
  <c r="CK179" i="5"/>
  <c r="CJ179" i="5"/>
  <c r="CI179" i="5"/>
  <c r="CH179" i="5"/>
  <c r="CG179" i="5"/>
  <c r="CF179" i="5"/>
  <c r="CE179" i="5"/>
  <c r="CD179" i="5"/>
  <c r="CC179" i="5"/>
  <c r="CB179" i="5"/>
  <c r="CA179" i="5"/>
  <c r="BZ179" i="5"/>
  <c r="BY179" i="5"/>
  <c r="BX179" i="5"/>
  <c r="BW179" i="5"/>
  <c r="CP178" i="5"/>
  <c r="CO178" i="5"/>
  <c r="CN178" i="5"/>
  <c r="CM178" i="5"/>
  <c r="CL178" i="5"/>
  <c r="CK178" i="5"/>
  <c r="CJ178" i="5"/>
  <c r="CI178" i="5"/>
  <c r="CH178" i="5"/>
  <c r="CG178" i="5"/>
  <c r="CF178" i="5"/>
  <c r="CE178" i="5"/>
  <c r="CD178" i="5"/>
  <c r="CC178" i="5"/>
  <c r="CB178" i="5"/>
  <c r="CA178" i="5"/>
  <c r="BZ178" i="5"/>
  <c r="BY178" i="5"/>
  <c r="BX178" i="5"/>
  <c r="BW178" i="5"/>
  <c r="CP177" i="5"/>
  <c r="CO177" i="5"/>
  <c r="CN177" i="5"/>
  <c r="CM177" i="5"/>
  <c r="CL177" i="5"/>
  <c r="CK177" i="5"/>
  <c r="CJ177" i="5"/>
  <c r="CI177" i="5"/>
  <c r="CH177" i="5"/>
  <c r="CG177" i="5"/>
  <c r="CF177" i="5"/>
  <c r="CE177" i="5"/>
  <c r="CD177" i="5"/>
  <c r="CC177" i="5"/>
  <c r="CB177" i="5"/>
  <c r="CA177" i="5"/>
  <c r="BZ177" i="5"/>
  <c r="BY177" i="5"/>
  <c r="BX177" i="5"/>
  <c r="BW177" i="5"/>
  <c r="CP176" i="5"/>
  <c r="CO176" i="5"/>
  <c r="CN176" i="5"/>
  <c r="CM176" i="5"/>
  <c r="CL176" i="5"/>
  <c r="CK176" i="5"/>
  <c r="CJ176" i="5"/>
  <c r="CI176" i="5"/>
  <c r="CH176" i="5"/>
  <c r="CG176" i="5"/>
  <c r="CF176" i="5"/>
  <c r="CE176" i="5"/>
  <c r="CD176" i="5"/>
  <c r="CC176" i="5"/>
  <c r="CB176" i="5"/>
  <c r="CA176" i="5"/>
  <c r="BZ176" i="5"/>
  <c r="BY176" i="5"/>
  <c r="BX176" i="5"/>
  <c r="BW176" i="5"/>
  <c r="CP175" i="5"/>
  <c r="CO175" i="5"/>
  <c r="CN175" i="5"/>
  <c r="CM175" i="5"/>
  <c r="CL175" i="5"/>
  <c r="CK175" i="5"/>
  <c r="CJ175" i="5"/>
  <c r="CI175" i="5"/>
  <c r="CH175" i="5"/>
  <c r="CG175" i="5"/>
  <c r="CF175" i="5"/>
  <c r="CE175" i="5"/>
  <c r="CD175" i="5"/>
  <c r="CC175" i="5"/>
  <c r="CB175" i="5"/>
  <c r="CA175" i="5"/>
  <c r="BZ175" i="5"/>
  <c r="BY175" i="5"/>
  <c r="BX175" i="5"/>
  <c r="BW175" i="5"/>
  <c r="CP174" i="5"/>
  <c r="CO174" i="5"/>
  <c r="CN174" i="5"/>
  <c r="CM174" i="5"/>
  <c r="CL174" i="5"/>
  <c r="CK174" i="5"/>
  <c r="CJ174" i="5"/>
  <c r="CI174" i="5"/>
  <c r="CH174" i="5"/>
  <c r="CG174" i="5"/>
  <c r="CF174" i="5"/>
  <c r="CE174" i="5"/>
  <c r="CD174" i="5"/>
  <c r="CC174" i="5"/>
  <c r="CB174" i="5"/>
  <c r="CA174" i="5"/>
  <c r="BZ174" i="5"/>
  <c r="BY174" i="5"/>
  <c r="BX174" i="5"/>
  <c r="BW174" i="5"/>
  <c r="CP173" i="5"/>
  <c r="CO173" i="5"/>
  <c r="CN173" i="5"/>
  <c r="CM173" i="5"/>
  <c r="CL173" i="5"/>
  <c r="CK173" i="5"/>
  <c r="CJ173" i="5"/>
  <c r="CI173" i="5"/>
  <c r="CH173" i="5"/>
  <c r="CG173" i="5"/>
  <c r="CF173" i="5"/>
  <c r="CE173" i="5"/>
  <c r="CD173" i="5"/>
  <c r="CC173" i="5"/>
  <c r="CB173" i="5"/>
  <c r="CA173" i="5"/>
  <c r="BZ173" i="5"/>
  <c r="BY173" i="5"/>
  <c r="BX173" i="5"/>
  <c r="BW173" i="5"/>
  <c r="CP172" i="5"/>
  <c r="CO172" i="5"/>
  <c r="CN172" i="5"/>
  <c r="CM172" i="5"/>
  <c r="CL172" i="5"/>
  <c r="CK172" i="5"/>
  <c r="CJ172" i="5"/>
  <c r="CI172" i="5"/>
  <c r="CH172" i="5"/>
  <c r="CG172" i="5"/>
  <c r="CF172" i="5"/>
  <c r="CE172" i="5"/>
  <c r="CD172" i="5"/>
  <c r="CC172" i="5"/>
  <c r="CB172" i="5"/>
  <c r="CA172" i="5"/>
  <c r="BZ172" i="5"/>
  <c r="BY172" i="5"/>
  <c r="BX172" i="5"/>
  <c r="BW172" i="5"/>
  <c r="CP171" i="5"/>
  <c r="CO171" i="5"/>
  <c r="CN171" i="5"/>
  <c r="CM171" i="5"/>
  <c r="CL171" i="5"/>
  <c r="CK171" i="5"/>
  <c r="CJ171" i="5"/>
  <c r="CI171" i="5"/>
  <c r="CH171" i="5"/>
  <c r="CG171" i="5"/>
  <c r="CF171" i="5"/>
  <c r="CE171" i="5"/>
  <c r="CD171" i="5"/>
  <c r="CC171" i="5"/>
  <c r="CB171" i="5"/>
  <c r="CA171" i="5"/>
  <c r="BZ171" i="5"/>
  <c r="BY171" i="5"/>
  <c r="BX171" i="5"/>
  <c r="BW171" i="5"/>
  <c r="CP170" i="5"/>
  <c r="CO170" i="5"/>
  <c r="CN170" i="5"/>
  <c r="CM170" i="5"/>
  <c r="CL170" i="5"/>
  <c r="CK170" i="5"/>
  <c r="CJ170" i="5"/>
  <c r="CI170" i="5"/>
  <c r="CH170" i="5"/>
  <c r="CG170" i="5"/>
  <c r="CF170" i="5"/>
  <c r="CE170" i="5"/>
  <c r="CD170" i="5"/>
  <c r="CC170" i="5"/>
  <c r="CB170" i="5"/>
  <c r="CA170" i="5"/>
  <c r="BZ170" i="5"/>
  <c r="BY170" i="5"/>
  <c r="BX170" i="5"/>
  <c r="BW170" i="5"/>
  <c r="CP169" i="5"/>
  <c r="CO169" i="5"/>
  <c r="CN169" i="5"/>
  <c r="CM169" i="5"/>
  <c r="CL169" i="5"/>
  <c r="CK169" i="5"/>
  <c r="CJ169" i="5"/>
  <c r="CI169" i="5"/>
  <c r="CH169" i="5"/>
  <c r="CG169" i="5"/>
  <c r="CF169" i="5"/>
  <c r="CE169" i="5"/>
  <c r="CD169" i="5"/>
  <c r="CC169" i="5"/>
  <c r="CB169" i="5"/>
  <c r="CA169" i="5"/>
  <c r="BZ169" i="5"/>
  <c r="BY169" i="5"/>
  <c r="BX169" i="5"/>
  <c r="BW169" i="5"/>
  <c r="CP168" i="5"/>
  <c r="CO168" i="5"/>
  <c r="CN168" i="5"/>
  <c r="CM168" i="5"/>
  <c r="CL168" i="5"/>
  <c r="CK168" i="5"/>
  <c r="CJ168" i="5"/>
  <c r="CI168" i="5"/>
  <c r="CH168" i="5"/>
  <c r="CG168" i="5"/>
  <c r="CF168" i="5"/>
  <c r="CE168" i="5"/>
  <c r="CD168" i="5"/>
  <c r="CC168" i="5"/>
  <c r="CB168" i="5"/>
  <c r="CA168" i="5"/>
  <c r="BZ168" i="5"/>
  <c r="BY168" i="5"/>
  <c r="BX168" i="5"/>
  <c r="BW168" i="5"/>
  <c r="CP167" i="5"/>
  <c r="CO167" i="5"/>
  <c r="CN167" i="5"/>
  <c r="CM167" i="5"/>
  <c r="CL167" i="5"/>
  <c r="CK167" i="5"/>
  <c r="CJ167" i="5"/>
  <c r="CI167" i="5"/>
  <c r="CH167" i="5"/>
  <c r="CG167" i="5"/>
  <c r="CF167" i="5"/>
  <c r="CE167" i="5"/>
  <c r="CD167" i="5"/>
  <c r="CC167" i="5"/>
  <c r="CB167" i="5"/>
  <c r="CA167" i="5"/>
  <c r="BZ167" i="5"/>
  <c r="BY167" i="5"/>
  <c r="BX167" i="5"/>
  <c r="BW167" i="5"/>
  <c r="CP166" i="5"/>
  <c r="CO166" i="5"/>
  <c r="CN166" i="5"/>
  <c r="CM166" i="5"/>
  <c r="CL166" i="5"/>
  <c r="CK166" i="5"/>
  <c r="CJ166" i="5"/>
  <c r="CI166" i="5"/>
  <c r="CH166" i="5"/>
  <c r="CG166" i="5"/>
  <c r="CF166" i="5"/>
  <c r="CE166" i="5"/>
  <c r="CD166" i="5"/>
  <c r="CC166" i="5"/>
  <c r="CB166" i="5"/>
  <c r="CA166" i="5"/>
  <c r="BZ166" i="5"/>
  <c r="BY166" i="5"/>
  <c r="BX166" i="5"/>
  <c r="BW166" i="5"/>
  <c r="CP165" i="5"/>
  <c r="CO165" i="5"/>
  <c r="CN165" i="5"/>
  <c r="CM165" i="5"/>
  <c r="CL165" i="5"/>
  <c r="CK165" i="5"/>
  <c r="CJ165" i="5"/>
  <c r="CI165" i="5"/>
  <c r="CH165" i="5"/>
  <c r="CG165" i="5"/>
  <c r="CF165" i="5"/>
  <c r="CE165" i="5"/>
  <c r="CD165" i="5"/>
  <c r="CC165" i="5"/>
  <c r="CB165" i="5"/>
  <c r="CA165" i="5"/>
  <c r="BZ165" i="5"/>
  <c r="BY165" i="5"/>
  <c r="BX165" i="5"/>
  <c r="BW165" i="5"/>
  <c r="CP164" i="5"/>
  <c r="CO164" i="5"/>
  <c r="CN164" i="5"/>
  <c r="CM164" i="5"/>
  <c r="CL164" i="5"/>
  <c r="CK164" i="5"/>
  <c r="CJ164" i="5"/>
  <c r="CI164" i="5"/>
  <c r="CH164" i="5"/>
  <c r="CG164" i="5"/>
  <c r="CF164" i="5"/>
  <c r="CE164" i="5"/>
  <c r="CD164" i="5"/>
  <c r="CC164" i="5"/>
  <c r="CB164" i="5"/>
  <c r="CA164" i="5"/>
  <c r="BZ164" i="5"/>
  <c r="BY164" i="5"/>
  <c r="BX164" i="5"/>
  <c r="BW164" i="5"/>
  <c r="CP163" i="5"/>
  <c r="CO163" i="5"/>
  <c r="CN163" i="5"/>
  <c r="CM163" i="5"/>
  <c r="CL163" i="5"/>
  <c r="CK163" i="5"/>
  <c r="CJ163" i="5"/>
  <c r="CI163" i="5"/>
  <c r="CH163" i="5"/>
  <c r="CG163" i="5"/>
  <c r="CF163" i="5"/>
  <c r="CE163" i="5"/>
  <c r="CD163" i="5"/>
  <c r="CC163" i="5"/>
  <c r="CB163" i="5"/>
  <c r="CA163" i="5"/>
  <c r="BZ163" i="5"/>
  <c r="BY163" i="5"/>
  <c r="BX163" i="5"/>
  <c r="BW163" i="5"/>
  <c r="CP162" i="5"/>
  <c r="CO162" i="5"/>
  <c r="CN162" i="5"/>
  <c r="CM162" i="5"/>
  <c r="CL162" i="5"/>
  <c r="CK162" i="5"/>
  <c r="CJ162" i="5"/>
  <c r="CI162" i="5"/>
  <c r="CH162" i="5"/>
  <c r="CG162" i="5"/>
  <c r="CF162" i="5"/>
  <c r="CE162" i="5"/>
  <c r="CD162" i="5"/>
  <c r="CC162" i="5"/>
  <c r="CB162" i="5"/>
  <c r="CA162" i="5"/>
  <c r="BZ162" i="5"/>
  <c r="BY162" i="5"/>
  <c r="BX162" i="5"/>
  <c r="BW162" i="5"/>
  <c r="CP161" i="5"/>
  <c r="CO161" i="5"/>
  <c r="CN161" i="5"/>
  <c r="CM161" i="5"/>
  <c r="CL161" i="5"/>
  <c r="CK161" i="5"/>
  <c r="CJ161" i="5"/>
  <c r="CI161" i="5"/>
  <c r="CH161" i="5"/>
  <c r="CG161" i="5"/>
  <c r="CF161" i="5"/>
  <c r="CE161" i="5"/>
  <c r="CD161" i="5"/>
  <c r="CC161" i="5"/>
  <c r="CB161" i="5"/>
  <c r="CA161" i="5"/>
  <c r="BZ161" i="5"/>
  <c r="BY161" i="5"/>
  <c r="BX161" i="5"/>
  <c r="BW161" i="5"/>
  <c r="CP160" i="5"/>
  <c r="CO160" i="5"/>
  <c r="CN160" i="5"/>
  <c r="CM160" i="5"/>
  <c r="CL160" i="5"/>
  <c r="CK160" i="5"/>
  <c r="CJ160" i="5"/>
  <c r="CI160" i="5"/>
  <c r="CH160" i="5"/>
  <c r="CG160" i="5"/>
  <c r="CF160" i="5"/>
  <c r="CE160" i="5"/>
  <c r="CD160" i="5"/>
  <c r="CC160" i="5"/>
  <c r="CB160" i="5"/>
  <c r="CA160" i="5"/>
  <c r="BZ160" i="5"/>
  <c r="BY160" i="5"/>
  <c r="BX160" i="5"/>
  <c r="BW160" i="5"/>
  <c r="CP159" i="5"/>
  <c r="CO159" i="5"/>
  <c r="CN159" i="5"/>
  <c r="CM159" i="5"/>
  <c r="CL159" i="5"/>
  <c r="CK159" i="5"/>
  <c r="CJ159" i="5"/>
  <c r="CI159" i="5"/>
  <c r="CH159" i="5"/>
  <c r="CG159" i="5"/>
  <c r="CF159" i="5"/>
  <c r="CE159" i="5"/>
  <c r="CD159" i="5"/>
  <c r="CC159" i="5"/>
  <c r="CB159" i="5"/>
  <c r="CA159" i="5"/>
  <c r="BZ159" i="5"/>
  <c r="BY159" i="5"/>
  <c r="BX159" i="5"/>
  <c r="BW159" i="5"/>
  <c r="CP158" i="5"/>
  <c r="CO158" i="5"/>
  <c r="CN158" i="5"/>
  <c r="CM158" i="5"/>
  <c r="CL158" i="5"/>
  <c r="CK158" i="5"/>
  <c r="CJ158" i="5"/>
  <c r="CI158" i="5"/>
  <c r="CH158" i="5"/>
  <c r="CG158" i="5"/>
  <c r="CF158" i="5"/>
  <c r="CE158" i="5"/>
  <c r="CD158" i="5"/>
  <c r="CC158" i="5"/>
  <c r="CB158" i="5"/>
  <c r="CA158" i="5"/>
  <c r="BZ158" i="5"/>
  <c r="BY158" i="5"/>
  <c r="BX158" i="5"/>
  <c r="BW158" i="5"/>
  <c r="CP157" i="5"/>
  <c r="CO157" i="5"/>
  <c r="CN157" i="5"/>
  <c r="CM157" i="5"/>
  <c r="CL157" i="5"/>
  <c r="CK157" i="5"/>
  <c r="CJ157" i="5"/>
  <c r="CI157" i="5"/>
  <c r="CH157" i="5"/>
  <c r="CG157" i="5"/>
  <c r="CF157" i="5"/>
  <c r="CE157" i="5"/>
  <c r="CD157" i="5"/>
  <c r="CC157" i="5"/>
  <c r="CB157" i="5"/>
  <c r="CA157" i="5"/>
  <c r="BZ157" i="5"/>
  <c r="BY157" i="5"/>
  <c r="BX157" i="5"/>
  <c r="BW157" i="5"/>
  <c r="CP156" i="5"/>
  <c r="CO156" i="5"/>
  <c r="CN156" i="5"/>
  <c r="CM156" i="5"/>
  <c r="CL156" i="5"/>
  <c r="CK156" i="5"/>
  <c r="CJ156" i="5"/>
  <c r="CI156" i="5"/>
  <c r="CH156" i="5"/>
  <c r="CG156" i="5"/>
  <c r="CF156" i="5"/>
  <c r="CE156" i="5"/>
  <c r="CD156" i="5"/>
  <c r="CC156" i="5"/>
  <c r="CB156" i="5"/>
  <c r="CA156" i="5"/>
  <c r="BZ156" i="5"/>
  <c r="BY156" i="5"/>
  <c r="BX156" i="5"/>
  <c r="BW156" i="5"/>
  <c r="CP155" i="5"/>
  <c r="CO155" i="5"/>
  <c r="CN155" i="5"/>
  <c r="CM155" i="5"/>
  <c r="CL155" i="5"/>
  <c r="CK155" i="5"/>
  <c r="CJ155" i="5"/>
  <c r="CI155" i="5"/>
  <c r="CH155" i="5"/>
  <c r="CG155" i="5"/>
  <c r="CF155" i="5"/>
  <c r="CE155" i="5"/>
  <c r="CD155" i="5"/>
  <c r="CC155" i="5"/>
  <c r="CB155" i="5"/>
  <c r="CA155" i="5"/>
  <c r="BZ155" i="5"/>
  <c r="BY155" i="5"/>
  <c r="BX155" i="5"/>
  <c r="BW155" i="5"/>
  <c r="CP154" i="5"/>
  <c r="CO154" i="5"/>
  <c r="CN154" i="5"/>
  <c r="CM154" i="5"/>
  <c r="CL154" i="5"/>
  <c r="CK154" i="5"/>
  <c r="CJ154" i="5"/>
  <c r="CI154" i="5"/>
  <c r="CH154" i="5"/>
  <c r="CG154" i="5"/>
  <c r="CF154" i="5"/>
  <c r="CE154" i="5"/>
  <c r="CD154" i="5"/>
  <c r="CC154" i="5"/>
  <c r="CB154" i="5"/>
  <c r="CA154" i="5"/>
  <c r="BZ154" i="5"/>
  <c r="BY154" i="5"/>
  <c r="BX154" i="5"/>
  <c r="BW154" i="5"/>
  <c r="CP153" i="5"/>
  <c r="CO153" i="5"/>
  <c r="CN153" i="5"/>
  <c r="CM153" i="5"/>
  <c r="CL153" i="5"/>
  <c r="CK153" i="5"/>
  <c r="CJ153" i="5"/>
  <c r="CI153" i="5"/>
  <c r="CH153" i="5"/>
  <c r="CG153" i="5"/>
  <c r="CF153" i="5"/>
  <c r="CE153" i="5"/>
  <c r="CD153" i="5"/>
  <c r="CC153" i="5"/>
  <c r="CB153" i="5"/>
  <c r="CA153" i="5"/>
  <c r="BZ153" i="5"/>
  <c r="BY153" i="5"/>
  <c r="BX153" i="5"/>
  <c r="BW153" i="5"/>
  <c r="CP152" i="5"/>
  <c r="CO152" i="5"/>
  <c r="CN152" i="5"/>
  <c r="CM152" i="5"/>
  <c r="CL152" i="5"/>
  <c r="CK152" i="5"/>
  <c r="CJ152" i="5"/>
  <c r="CI152" i="5"/>
  <c r="CH152" i="5"/>
  <c r="CG152" i="5"/>
  <c r="CF152" i="5"/>
  <c r="CE152" i="5"/>
  <c r="CD152" i="5"/>
  <c r="CC152" i="5"/>
  <c r="CB152" i="5"/>
  <c r="CA152" i="5"/>
  <c r="BZ152" i="5"/>
  <c r="BY152" i="5"/>
  <c r="BX152" i="5"/>
  <c r="BW152" i="5"/>
  <c r="CP151" i="5"/>
  <c r="CO151" i="5"/>
  <c r="CN151" i="5"/>
  <c r="CM151" i="5"/>
  <c r="CL151" i="5"/>
  <c r="CK151" i="5"/>
  <c r="CJ151" i="5"/>
  <c r="CI151" i="5"/>
  <c r="CH151" i="5"/>
  <c r="CG151" i="5"/>
  <c r="CF151" i="5"/>
  <c r="CE151" i="5"/>
  <c r="CD151" i="5"/>
  <c r="CC151" i="5"/>
  <c r="CB151" i="5"/>
  <c r="CA151" i="5"/>
  <c r="BZ151" i="5"/>
  <c r="BY151" i="5"/>
  <c r="BX151" i="5"/>
  <c r="BW151" i="5"/>
  <c r="CP150" i="5"/>
  <c r="CO150" i="5"/>
  <c r="CN150" i="5"/>
  <c r="CM150" i="5"/>
  <c r="CL150" i="5"/>
  <c r="CK150" i="5"/>
  <c r="CJ150" i="5"/>
  <c r="CI150" i="5"/>
  <c r="CH150" i="5"/>
  <c r="CG150" i="5"/>
  <c r="CF150" i="5"/>
  <c r="CE150" i="5"/>
  <c r="CD150" i="5"/>
  <c r="CC150" i="5"/>
  <c r="CB150" i="5"/>
  <c r="CA150" i="5"/>
  <c r="BZ150" i="5"/>
  <c r="BY150" i="5"/>
  <c r="BX150" i="5"/>
  <c r="BW150" i="5"/>
  <c r="CP149" i="5"/>
  <c r="CO149" i="5"/>
  <c r="CN149" i="5"/>
  <c r="CM149" i="5"/>
  <c r="CL149" i="5"/>
  <c r="CK149" i="5"/>
  <c r="CJ149" i="5"/>
  <c r="CI149" i="5"/>
  <c r="CH149" i="5"/>
  <c r="CG149" i="5"/>
  <c r="CF149" i="5"/>
  <c r="CE149" i="5"/>
  <c r="CD149" i="5"/>
  <c r="CC149" i="5"/>
  <c r="CB149" i="5"/>
  <c r="CA149" i="5"/>
  <c r="BZ149" i="5"/>
  <c r="BY149" i="5"/>
  <c r="BX149" i="5"/>
  <c r="BW149" i="5"/>
  <c r="CP148" i="5"/>
  <c r="CO148" i="5"/>
  <c r="CN148" i="5"/>
  <c r="CM148" i="5"/>
  <c r="CL148" i="5"/>
  <c r="CK148" i="5"/>
  <c r="CJ148" i="5"/>
  <c r="CI148" i="5"/>
  <c r="CH148" i="5"/>
  <c r="CG148" i="5"/>
  <c r="CF148" i="5"/>
  <c r="CE148" i="5"/>
  <c r="CD148" i="5"/>
  <c r="CC148" i="5"/>
  <c r="CB148" i="5"/>
  <c r="CA148" i="5"/>
  <c r="BZ148" i="5"/>
  <c r="BY148" i="5"/>
  <c r="BX148" i="5"/>
  <c r="BW148" i="5"/>
  <c r="CP147" i="5"/>
  <c r="CO147" i="5"/>
  <c r="CN147" i="5"/>
  <c r="CM147" i="5"/>
  <c r="CL147" i="5"/>
  <c r="CK147" i="5"/>
  <c r="CJ147" i="5"/>
  <c r="CI147" i="5"/>
  <c r="CH147" i="5"/>
  <c r="CG147" i="5"/>
  <c r="CF147" i="5"/>
  <c r="CE147" i="5"/>
  <c r="CD147" i="5"/>
  <c r="CC147" i="5"/>
  <c r="CB147" i="5"/>
  <c r="CA147" i="5"/>
  <c r="BZ147" i="5"/>
  <c r="BY147" i="5"/>
  <c r="BX147" i="5"/>
  <c r="BW147" i="5"/>
  <c r="CP146" i="5"/>
  <c r="CO146" i="5"/>
  <c r="CN146" i="5"/>
  <c r="CM146" i="5"/>
  <c r="CL146" i="5"/>
  <c r="CK146" i="5"/>
  <c r="CJ146" i="5"/>
  <c r="CI146" i="5"/>
  <c r="CH146" i="5"/>
  <c r="CG146" i="5"/>
  <c r="CF146" i="5"/>
  <c r="CE146" i="5"/>
  <c r="CD146" i="5"/>
  <c r="CC146" i="5"/>
  <c r="CB146" i="5"/>
  <c r="CA146" i="5"/>
  <c r="BZ146" i="5"/>
  <c r="BY146" i="5"/>
  <c r="BX146" i="5"/>
  <c r="BW146" i="5"/>
  <c r="CP145" i="5"/>
  <c r="CO145" i="5"/>
  <c r="CN145" i="5"/>
  <c r="CM145" i="5"/>
  <c r="CL145" i="5"/>
  <c r="CK145" i="5"/>
  <c r="CJ145" i="5"/>
  <c r="CI145" i="5"/>
  <c r="CH145" i="5"/>
  <c r="CG145" i="5"/>
  <c r="CF145" i="5"/>
  <c r="CE145" i="5"/>
  <c r="CD145" i="5"/>
  <c r="CC145" i="5"/>
  <c r="CB145" i="5"/>
  <c r="CA145" i="5"/>
  <c r="BZ145" i="5"/>
  <c r="BY145" i="5"/>
  <c r="BX145" i="5"/>
  <c r="BW145" i="5"/>
  <c r="CP144" i="5"/>
  <c r="CO144" i="5"/>
  <c r="CN144" i="5"/>
  <c r="CM144" i="5"/>
  <c r="CL144" i="5"/>
  <c r="CK144" i="5"/>
  <c r="CJ144" i="5"/>
  <c r="CI144" i="5"/>
  <c r="CH144" i="5"/>
  <c r="CG144" i="5"/>
  <c r="CF144" i="5"/>
  <c r="CE144" i="5"/>
  <c r="CD144" i="5"/>
  <c r="CC144" i="5"/>
  <c r="CB144" i="5"/>
  <c r="CA144" i="5"/>
  <c r="BZ144" i="5"/>
  <c r="BY144" i="5"/>
  <c r="BX144" i="5"/>
  <c r="BW144" i="5"/>
  <c r="CP143" i="5"/>
  <c r="CO143" i="5"/>
  <c r="CN143" i="5"/>
  <c r="CM143" i="5"/>
  <c r="CL143" i="5"/>
  <c r="CK143" i="5"/>
  <c r="CJ143" i="5"/>
  <c r="CI143" i="5"/>
  <c r="CH143" i="5"/>
  <c r="CG143" i="5"/>
  <c r="CF143" i="5"/>
  <c r="CE143" i="5"/>
  <c r="CD143" i="5"/>
  <c r="CC143" i="5"/>
  <c r="CB143" i="5"/>
  <c r="CA143" i="5"/>
  <c r="BZ143" i="5"/>
  <c r="BY143" i="5"/>
  <c r="BX143" i="5"/>
  <c r="BW143" i="5"/>
  <c r="CP142" i="5"/>
  <c r="CO142" i="5"/>
  <c r="CN142" i="5"/>
  <c r="CM142" i="5"/>
  <c r="CL142" i="5"/>
  <c r="CK142" i="5"/>
  <c r="CJ142" i="5"/>
  <c r="CI142" i="5"/>
  <c r="CH142" i="5"/>
  <c r="CG142" i="5"/>
  <c r="CF142" i="5"/>
  <c r="CE142" i="5"/>
  <c r="CD142" i="5"/>
  <c r="CC142" i="5"/>
  <c r="CB142" i="5"/>
  <c r="CA142" i="5"/>
  <c r="BZ142" i="5"/>
  <c r="BY142" i="5"/>
  <c r="BX142" i="5"/>
  <c r="BW142" i="5"/>
  <c r="CP141" i="5"/>
  <c r="CO141" i="5"/>
  <c r="CN141" i="5"/>
  <c r="CM141" i="5"/>
  <c r="CL141" i="5"/>
  <c r="CK141" i="5"/>
  <c r="CJ141" i="5"/>
  <c r="CI141" i="5"/>
  <c r="CH141" i="5"/>
  <c r="CG141" i="5"/>
  <c r="CF141" i="5"/>
  <c r="CE141" i="5"/>
  <c r="CD141" i="5"/>
  <c r="CC141" i="5"/>
  <c r="CB141" i="5"/>
  <c r="CA141" i="5"/>
  <c r="BZ141" i="5"/>
  <c r="BY141" i="5"/>
  <c r="BX141" i="5"/>
  <c r="BW141" i="5"/>
  <c r="CP140" i="5"/>
  <c r="CO140" i="5"/>
  <c r="CN140" i="5"/>
  <c r="CM140" i="5"/>
  <c r="CL140" i="5"/>
  <c r="CK140" i="5"/>
  <c r="CJ140" i="5"/>
  <c r="CI140" i="5"/>
  <c r="CH140" i="5"/>
  <c r="CG140" i="5"/>
  <c r="CF140" i="5"/>
  <c r="CE140" i="5"/>
  <c r="CD140" i="5"/>
  <c r="CC140" i="5"/>
  <c r="CB140" i="5"/>
  <c r="CA140" i="5"/>
  <c r="BZ140" i="5"/>
  <c r="BY140" i="5"/>
  <c r="BX140" i="5"/>
  <c r="BW140" i="5"/>
  <c r="CP139" i="5"/>
  <c r="CO139" i="5"/>
  <c r="CN139" i="5"/>
  <c r="CM139" i="5"/>
  <c r="CL139" i="5"/>
  <c r="CK139" i="5"/>
  <c r="CJ139" i="5"/>
  <c r="CI139" i="5"/>
  <c r="CH139" i="5"/>
  <c r="CG139" i="5"/>
  <c r="CF139" i="5"/>
  <c r="CE139" i="5"/>
  <c r="CD139" i="5"/>
  <c r="CC139" i="5"/>
  <c r="CB139" i="5"/>
  <c r="CA139" i="5"/>
  <c r="BZ139" i="5"/>
  <c r="BY139" i="5"/>
  <c r="BX139" i="5"/>
  <c r="BW139" i="5"/>
  <c r="CP138" i="5"/>
  <c r="CO138" i="5"/>
  <c r="CN138" i="5"/>
  <c r="CM138" i="5"/>
  <c r="CL138" i="5"/>
  <c r="CK138" i="5"/>
  <c r="CJ138" i="5"/>
  <c r="CI138" i="5"/>
  <c r="CH138" i="5"/>
  <c r="CG138" i="5"/>
  <c r="CF138" i="5"/>
  <c r="CE138" i="5"/>
  <c r="CD138" i="5"/>
  <c r="CC138" i="5"/>
  <c r="CB138" i="5"/>
  <c r="CA138" i="5"/>
  <c r="BZ138" i="5"/>
  <c r="BY138" i="5"/>
  <c r="BX138" i="5"/>
  <c r="BW138" i="5"/>
  <c r="CP137" i="5"/>
  <c r="CO137" i="5"/>
  <c r="CN137" i="5"/>
  <c r="CM137" i="5"/>
  <c r="CL137" i="5"/>
  <c r="CK137" i="5"/>
  <c r="CJ137" i="5"/>
  <c r="CI137" i="5"/>
  <c r="CH137" i="5"/>
  <c r="CG137" i="5"/>
  <c r="CF137" i="5"/>
  <c r="CE137" i="5"/>
  <c r="CD137" i="5"/>
  <c r="CC137" i="5"/>
  <c r="CB137" i="5"/>
  <c r="CA137" i="5"/>
  <c r="BZ137" i="5"/>
  <c r="BY137" i="5"/>
  <c r="BX137" i="5"/>
  <c r="BW137" i="5"/>
  <c r="CP136" i="5"/>
  <c r="CO136" i="5"/>
  <c r="CN136" i="5"/>
  <c r="CM136" i="5"/>
  <c r="CL136" i="5"/>
  <c r="CK136" i="5"/>
  <c r="CJ136" i="5"/>
  <c r="CI136" i="5"/>
  <c r="CH136" i="5"/>
  <c r="CG136" i="5"/>
  <c r="CF136" i="5"/>
  <c r="CE136" i="5"/>
  <c r="CD136" i="5"/>
  <c r="CC136" i="5"/>
  <c r="CB136" i="5"/>
  <c r="CA136" i="5"/>
  <c r="BZ136" i="5"/>
  <c r="BY136" i="5"/>
  <c r="BX136" i="5"/>
  <c r="BW136" i="5"/>
  <c r="CP135" i="5"/>
  <c r="CO135" i="5"/>
  <c r="CN135" i="5"/>
  <c r="CM135" i="5"/>
  <c r="CL135" i="5"/>
  <c r="CK135" i="5"/>
  <c r="CJ135" i="5"/>
  <c r="CI135" i="5"/>
  <c r="CH135" i="5"/>
  <c r="CG135" i="5"/>
  <c r="CF135" i="5"/>
  <c r="CE135" i="5"/>
  <c r="CD135" i="5"/>
  <c r="CC135" i="5"/>
  <c r="CB135" i="5"/>
  <c r="CA135" i="5"/>
  <c r="BZ135" i="5"/>
  <c r="BY135" i="5"/>
  <c r="BX135" i="5"/>
  <c r="BW135" i="5"/>
  <c r="AE106" i="5"/>
  <c r="AG106" i="5" s="1"/>
  <c r="AD112" i="5"/>
  <c r="AD111" i="5"/>
  <c r="AD110" i="5"/>
  <c r="AD109" i="5"/>
  <c r="AE6" i="5"/>
  <c r="AG6" i="5" s="1"/>
  <c r="A364" i="8"/>
  <c r="A363" i="8"/>
  <c r="Y362" i="8"/>
  <c r="X362" i="8"/>
  <c r="W362" i="8"/>
  <c r="V362" i="8"/>
  <c r="U362" i="8"/>
  <c r="T362" i="8"/>
  <c r="S362" i="8"/>
  <c r="R362" i="8"/>
  <c r="Q362" i="8"/>
  <c r="P362" i="8"/>
  <c r="O362" i="8"/>
  <c r="N362" i="8"/>
  <c r="L362" i="8"/>
  <c r="M362" i="8" s="1"/>
  <c r="G362" i="8"/>
  <c r="I362" i="8" s="1"/>
  <c r="A362" i="8"/>
  <c r="Y361" i="8"/>
  <c r="X361" i="8"/>
  <c r="W361" i="8"/>
  <c r="V361" i="8"/>
  <c r="U361" i="8"/>
  <c r="T361" i="8"/>
  <c r="S361" i="8"/>
  <c r="R361" i="8"/>
  <c r="Q361" i="8"/>
  <c r="P361" i="8"/>
  <c r="O361" i="8"/>
  <c r="N361" i="8"/>
  <c r="L361" i="8"/>
  <c r="M361" i="8" s="1"/>
  <c r="G361" i="8"/>
  <c r="I361" i="8" s="1"/>
  <c r="A361" i="8"/>
  <c r="A360" i="8"/>
  <c r="Y359" i="8"/>
  <c r="X359" i="8"/>
  <c r="W359" i="8"/>
  <c r="V359" i="8"/>
  <c r="U359" i="8"/>
  <c r="T359" i="8"/>
  <c r="S359" i="8"/>
  <c r="R359" i="8"/>
  <c r="Q359" i="8"/>
  <c r="P359" i="8"/>
  <c r="O359" i="8"/>
  <c r="N359" i="8"/>
  <c r="L359" i="8"/>
  <c r="M359" i="8" s="1"/>
  <c r="G359" i="8"/>
  <c r="J359" i="8" s="1"/>
  <c r="A359" i="8"/>
  <c r="A358" i="8"/>
  <c r="A357" i="8"/>
  <c r="Y356" i="8"/>
  <c r="X356" i="8"/>
  <c r="W356" i="8"/>
  <c r="V356" i="8"/>
  <c r="U356" i="8"/>
  <c r="T356" i="8"/>
  <c r="S356" i="8"/>
  <c r="R356" i="8"/>
  <c r="Q356" i="8"/>
  <c r="P356" i="8"/>
  <c r="O356" i="8"/>
  <c r="N356" i="8"/>
  <c r="L356" i="8"/>
  <c r="M356" i="8" s="1"/>
  <c r="G356" i="8"/>
  <c r="J356" i="8" s="1"/>
  <c r="A356" i="8"/>
  <c r="Y355" i="8"/>
  <c r="X355" i="8"/>
  <c r="W355" i="8"/>
  <c r="V355" i="8"/>
  <c r="U355" i="8"/>
  <c r="T355" i="8"/>
  <c r="S355" i="8"/>
  <c r="R355" i="8"/>
  <c r="Q355" i="8"/>
  <c r="P355" i="8"/>
  <c r="O355" i="8"/>
  <c r="N355" i="8"/>
  <c r="L355" i="8"/>
  <c r="M355" i="8" s="1"/>
  <c r="G355" i="8"/>
  <c r="J355" i="8" s="1"/>
  <c r="A355" i="8"/>
  <c r="Y354" i="8"/>
  <c r="X354" i="8"/>
  <c r="W354" i="8"/>
  <c r="V354" i="8"/>
  <c r="U354" i="8"/>
  <c r="T354" i="8"/>
  <c r="S354" i="8"/>
  <c r="R354" i="8"/>
  <c r="Q354" i="8"/>
  <c r="P354" i="8"/>
  <c r="O354" i="8"/>
  <c r="N354" i="8"/>
  <c r="L354" i="8"/>
  <c r="M354" i="8" s="1"/>
  <c r="G354" i="8"/>
  <c r="J354" i="8" s="1"/>
  <c r="A354" i="8"/>
  <c r="Y353" i="8"/>
  <c r="X353" i="8"/>
  <c r="W353" i="8"/>
  <c r="V353" i="8"/>
  <c r="U353" i="8"/>
  <c r="T353" i="8"/>
  <c r="S353" i="8"/>
  <c r="R353" i="8"/>
  <c r="Q353" i="8"/>
  <c r="P353" i="8"/>
  <c r="O353" i="8"/>
  <c r="N353" i="8"/>
  <c r="L353" i="8"/>
  <c r="M353" i="8" s="1"/>
  <c r="G353" i="8"/>
  <c r="J353" i="8" s="1"/>
  <c r="A353" i="8"/>
  <c r="Y352" i="8"/>
  <c r="X352" i="8"/>
  <c r="W352" i="8"/>
  <c r="V352" i="8"/>
  <c r="U352" i="8"/>
  <c r="T352" i="8"/>
  <c r="S352" i="8"/>
  <c r="R352" i="8"/>
  <c r="Q352" i="8"/>
  <c r="P352" i="8"/>
  <c r="O352" i="8"/>
  <c r="N352" i="8"/>
  <c r="L352" i="8"/>
  <c r="M352" i="8"/>
  <c r="G352" i="8"/>
  <c r="K352" i="8" s="1"/>
  <c r="J352" i="8"/>
  <c r="A352" i="8"/>
  <c r="Y351" i="8"/>
  <c r="X351" i="8"/>
  <c r="W351" i="8"/>
  <c r="V351" i="8"/>
  <c r="U351" i="8"/>
  <c r="T351" i="8"/>
  <c r="S351" i="8"/>
  <c r="R351" i="8"/>
  <c r="Q351" i="8"/>
  <c r="P351" i="8"/>
  <c r="O351" i="8"/>
  <c r="N351" i="8"/>
  <c r="L351" i="8"/>
  <c r="M351" i="8" s="1"/>
  <c r="G351" i="8"/>
  <c r="J351" i="8" s="1"/>
  <c r="A351" i="8"/>
  <c r="A350" i="8"/>
  <c r="Y349" i="8"/>
  <c r="X349" i="8"/>
  <c r="W349" i="8"/>
  <c r="V349" i="8"/>
  <c r="U349" i="8"/>
  <c r="T349" i="8"/>
  <c r="S349" i="8"/>
  <c r="R349" i="8"/>
  <c r="Q349" i="8"/>
  <c r="P349" i="8"/>
  <c r="O349" i="8"/>
  <c r="N349" i="8"/>
  <c r="L349" i="8"/>
  <c r="M349" i="8" s="1"/>
  <c r="G349" i="8"/>
  <c r="I349" i="8" s="1"/>
  <c r="A349" i="8"/>
  <c r="Y348" i="8"/>
  <c r="X348" i="8"/>
  <c r="W348" i="8"/>
  <c r="V348" i="8"/>
  <c r="U348" i="8"/>
  <c r="T348" i="8"/>
  <c r="S348" i="8"/>
  <c r="R348" i="8"/>
  <c r="Q348" i="8"/>
  <c r="P348" i="8"/>
  <c r="O348" i="8"/>
  <c r="N348" i="8"/>
  <c r="L348" i="8"/>
  <c r="M348" i="8" s="1"/>
  <c r="G348" i="8"/>
  <c r="I348" i="8" s="1"/>
  <c r="A348" i="8"/>
  <c r="A347" i="8"/>
  <c r="Y346" i="8"/>
  <c r="X346" i="8"/>
  <c r="W346" i="8"/>
  <c r="V346" i="8"/>
  <c r="U346" i="8"/>
  <c r="T346" i="8"/>
  <c r="S346" i="8"/>
  <c r="R346" i="8"/>
  <c r="Q346" i="8"/>
  <c r="P346" i="8"/>
  <c r="O346" i="8"/>
  <c r="N346" i="8"/>
  <c r="L346" i="8"/>
  <c r="M346" i="8" s="1"/>
  <c r="G346" i="8"/>
  <c r="K346" i="8" s="1"/>
  <c r="A346" i="8"/>
  <c r="A345" i="8"/>
  <c r="Y344" i="8"/>
  <c r="X344" i="8"/>
  <c r="W344" i="8"/>
  <c r="V344" i="8"/>
  <c r="U344" i="8"/>
  <c r="T344" i="8"/>
  <c r="S344" i="8"/>
  <c r="R344" i="8"/>
  <c r="Q344" i="8"/>
  <c r="P344" i="8"/>
  <c r="O344" i="8"/>
  <c r="N344" i="8"/>
  <c r="L344" i="8"/>
  <c r="M344" i="8" s="1"/>
  <c r="G344" i="8"/>
  <c r="K344" i="8" s="1"/>
  <c r="A344" i="8"/>
  <c r="Y343" i="8"/>
  <c r="X343" i="8"/>
  <c r="W343" i="8"/>
  <c r="V343" i="8"/>
  <c r="U343" i="8"/>
  <c r="T343" i="8"/>
  <c r="S343" i="8"/>
  <c r="R343" i="8"/>
  <c r="Q343" i="8"/>
  <c r="P343" i="8"/>
  <c r="O343" i="8"/>
  <c r="N343" i="8"/>
  <c r="L343" i="8"/>
  <c r="M343" i="8" s="1"/>
  <c r="G343" i="8"/>
  <c r="K343" i="8" s="1"/>
  <c r="A343" i="8"/>
  <c r="Y342" i="8"/>
  <c r="X342" i="8"/>
  <c r="W342" i="8"/>
  <c r="V342" i="8"/>
  <c r="U342" i="8"/>
  <c r="T342" i="8"/>
  <c r="S342" i="8"/>
  <c r="R342" i="8"/>
  <c r="Q342" i="8"/>
  <c r="P342" i="8"/>
  <c r="O342" i="8"/>
  <c r="N342" i="8"/>
  <c r="L342" i="8"/>
  <c r="M342" i="8" s="1"/>
  <c r="G342" i="8"/>
  <c r="I342" i="8" s="1"/>
  <c r="A342" i="8"/>
  <c r="Y341" i="8"/>
  <c r="X341" i="8"/>
  <c r="W341" i="8"/>
  <c r="V341" i="8"/>
  <c r="U341" i="8"/>
  <c r="T341" i="8"/>
  <c r="S341" i="8"/>
  <c r="R341" i="8"/>
  <c r="Q341" i="8"/>
  <c r="P341" i="8"/>
  <c r="O341" i="8"/>
  <c r="N341" i="8"/>
  <c r="L341" i="8"/>
  <c r="M341" i="8" s="1"/>
  <c r="G341" i="8"/>
  <c r="J341" i="8" s="1"/>
  <c r="A341" i="8"/>
  <c r="Y340" i="8"/>
  <c r="X340" i="8"/>
  <c r="W340" i="8"/>
  <c r="V340" i="8"/>
  <c r="U340" i="8"/>
  <c r="T340" i="8"/>
  <c r="S340" i="8"/>
  <c r="R340" i="8"/>
  <c r="Q340" i="8"/>
  <c r="P340" i="8"/>
  <c r="O340" i="8"/>
  <c r="N340" i="8"/>
  <c r="L340" i="8"/>
  <c r="M340" i="8"/>
  <c r="G340" i="8"/>
  <c r="H340" i="8" s="1"/>
  <c r="K340" i="8"/>
  <c r="A340" i="8"/>
  <c r="Y339" i="8"/>
  <c r="X339" i="8"/>
  <c r="W339" i="8"/>
  <c r="V339" i="8"/>
  <c r="U339" i="8"/>
  <c r="T339" i="8"/>
  <c r="S339" i="8"/>
  <c r="R339" i="8"/>
  <c r="Q339" i="8"/>
  <c r="P339" i="8"/>
  <c r="O339" i="8"/>
  <c r="N339" i="8"/>
  <c r="L339" i="8"/>
  <c r="M339" i="8" s="1"/>
  <c r="G339" i="8"/>
  <c r="K339" i="8" s="1"/>
  <c r="A339" i="8"/>
  <c r="A338" i="8"/>
  <c r="Y337" i="8"/>
  <c r="X337" i="8"/>
  <c r="W337" i="8"/>
  <c r="V337" i="8"/>
  <c r="U337" i="8"/>
  <c r="T337" i="8"/>
  <c r="S337" i="8"/>
  <c r="R337" i="8"/>
  <c r="Q337" i="8"/>
  <c r="P337" i="8"/>
  <c r="O337" i="8"/>
  <c r="N337" i="8"/>
  <c r="L337" i="8"/>
  <c r="M337" i="8" s="1"/>
  <c r="G337" i="8"/>
  <c r="J337" i="8" s="1"/>
  <c r="A337" i="8"/>
  <c r="Y336" i="8"/>
  <c r="X336" i="8"/>
  <c r="W336" i="8"/>
  <c r="V336" i="8"/>
  <c r="U336" i="8"/>
  <c r="T336" i="8"/>
  <c r="S336" i="8"/>
  <c r="R336" i="8"/>
  <c r="Q336" i="8"/>
  <c r="P336" i="8"/>
  <c r="O336" i="8"/>
  <c r="N336" i="8"/>
  <c r="L336" i="8"/>
  <c r="M336" i="8" s="1"/>
  <c r="G336" i="8"/>
  <c r="J336" i="8" s="1"/>
  <c r="A336" i="8"/>
  <c r="Y335" i="8"/>
  <c r="X335" i="8"/>
  <c r="W335" i="8"/>
  <c r="V335" i="8"/>
  <c r="U335" i="8"/>
  <c r="T335" i="8"/>
  <c r="S335" i="8"/>
  <c r="R335" i="8"/>
  <c r="Q335" i="8"/>
  <c r="P335" i="8"/>
  <c r="O335" i="8"/>
  <c r="N335" i="8"/>
  <c r="L335" i="8"/>
  <c r="M335" i="8" s="1"/>
  <c r="G335" i="8"/>
  <c r="K335" i="8" s="1"/>
  <c r="A335" i="8"/>
  <c r="A334" i="8"/>
  <c r="Y333" i="8"/>
  <c r="X333" i="8"/>
  <c r="W333" i="8"/>
  <c r="V333" i="8"/>
  <c r="U333" i="8"/>
  <c r="T333" i="8"/>
  <c r="S333" i="8"/>
  <c r="R333" i="8"/>
  <c r="Q333" i="8"/>
  <c r="P333" i="8"/>
  <c r="O333" i="8"/>
  <c r="N333" i="8"/>
  <c r="L333" i="8"/>
  <c r="M333" i="8" s="1"/>
  <c r="G333" i="8"/>
  <c r="J333" i="8" s="1"/>
  <c r="I333" i="8"/>
  <c r="A333" i="8"/>
  <c r="Y332" i="8"/>
  <c r="X332" i="8"/>
  <c r="W332" i="8"/>
  <c r="V332" i="8"/>
  <c r="U332" i="8"/>
  <c r="T332" i="8"/>
  <c r="S332" i="8"/>
  <c r="R332" i="8"/>
  <c r="Q332" i="8"/>
  <c r="P332" i="8"/>
  <c r="O332" i="8"/>
  <c r="N332" i="8"/>
  <c r="L332" i="8"/>
  <c r="M332" i="8" s="1"/>
  <c r="G332" i="8"/>
  <c r="I332" i="8" s="1"/>
  <c r="A332" i="8"/>
  <c r="A331" i="8"/>
  <c r="Y330" i="8"/>
  <c r="X330" i="8"/>
  <c r="W330" i="8"/>
  <c r="V330" i="8"/>
  <c r="U330" i="8"/>
  <c r="T330" i="8"/>
  <c r="S330" i="8"/>
  <c r="R330" i="8"/>
  <c r="Q330" i="8"/>
  <c r="P330" i="8"/>
  <c r="O330" i="8"/>
  <c r="N330" i="8"/>
  <c r="L330" i="8"/>
  <c r="M330" i="8" s="1"/>
  <c r="G330" i="8"/>
  <c r="J330" i="8" s="1"/>
  <c r="A330" i="8"/>
  <c r="Y329" i="8"/>
  <c r="X329" i="8"/>
  <c r="W329" i="8"/>
  <c r="V329" i="8"/>
  <c r="U329" i="8"/>
  <c r="T329" i="8"/>
  <c r="S329" i="8"/>
  <c r="R329" i="8"/>
  <c r="Q329" i="8"/>
  <c r="P329" i="8"/>
  <c r="O329" i="8"/>
  <c r="N329" i="8"/>
  <c r="L329" i="8"/>
  <c r="M329" i="8" s="1"/>
  <c r="G329" i="8"/>
  <c r="K329" i="8" s="1"/>
  <c r="A329" i="8"/>
  <c r="Y328" i="8"/>
  <c r="X328" i="8"/>
  <c r="W328" i="8"/>
  <c r="V328" i="8"/>
  <c r="U328" i="8"/>
  <c r="T328" i="8"/>
  <c r="S328" i="8"/>
  <c r="R328" i="8"/>
  <c r="Q328" i="8"/>
  <c r="P328" i="8"/>
  <c r="O328" i="8"/>
  <c r="N328" i="8"/>
  <c r="L328" i="8"/>
  <c r="M328" i="8" s="1"/>
  <c r="G328" i="8"/>
  <c r="H328" i="8" s="1"/>
  <c r="K328" i="8"/>
  <c r="A328" i="8"/>
  <c r="Y327" i="8"/>
  <c r="X327" i="8"/>
  <c r="W327" i="8"/>
  <c r="V327" i="8"/>
  <c r="U327" i="8"/>
  <c r="T327" i="8"/>
  <c r="S327" i="8"/>
  <c r="R327" i="8"/>
  <c r="Q327" i="8"/>
  <c r="P327" i="8"/>
  <c r="O327" i="8"/>
  <c r="N327" i="8"/>
  <c r="L327" i="8"/>
  <c r="M327" i="8" s="1"/>
  <c r="G327" i="8"/>
  <c r="A327" i="8"/>
  <c r="Y326" i="8"/>
  <c r="X326" i="8"/>
  <c r="W326" i="8"/>
  <c r="V326" i="8"/>
  <c r="U326" i="8"/>
  <c r="T326" i="8"/>
  <c r="S326" i="8"/>
  <c r="R326" i="8"/>
  <c r="Q326" i="8"/>
  <c r="P326" i="8"/>
  <c r="O326" i="8"/>
  <c r="N326" i="8"/>
  <c r="L326" i="8"/>
  <c r="M326" i="8" s="1"/>
  <c r="G326" i="8"/>
  <c r="K326" i="8" s="1"/>
  <c r="A326" i="8"/>
  <c r="A325" i="8"/>
  <c r="A324" i="8"/>
  <c r="A323" i="8"/>
  <c r="A322" i="8"/>
  <c r="Y321" i="8"/>
  <c r="X321" i="8"/>
  <c r="W321" i="8"/>
  <c r="V321" i="8"/>
  <c r="U321" i="8"/>
  <c r="T321" i="8"/>
  <c r="S321" i="8"/>
  <c r="R321" i="8"/>
  <c r="Q321" i="8"/>
  <c r="P321" i="8"/>
  <c r="O321" i="8"/>
  <c r="N321" i="8"/>
  <c r="L321" i="8"/>
  <c r="M321" i="8" s="1"/>
  <c r="G321" i="8"/>
  <c r="J321" i="8" s="1"/>
  <c r="A321" i="8"/>
  <c r="Y320" i="8"/>
  <c r="X320" i="8"/>
  <c r="W320" i="8"/>
  <c r="V320" i="8"/>
  <c r="U320" i="8"/>
  <c r="T320" i="8"/>
  <c r="S320" i="8"/>
  <c r="R320" i="8"/>
  <c r="Q320" i="8"/>
  <c r="P320" i="8"/>
  <c r="O320" i="8"/>
  <c r="N320" i="8"/>
  <c r="L320" i="8"/>
  <c r="M320" i="8" s="1"/>
  <c r="G320" i="8"/>
  <c r="K320" i="8" s="1"/>
  <c r="A320" i="8"/>
  <c r="Y319" i="8"/>
  <c r="X319" i="8"/>
  <c r="W319" i="8"/>
  <c r="V319" i="8"/>
  <c r="U319" i="8"/>
  <c r="T319" i="8"/>
  <c r="S319" i="8"/>
  <c r="R319" i="8"/>
  <c r="Q319" i="8"/>
  <c r="P319" i="8"/>
  <c r="O319" i="8"/>
  <c r="N319" i="8"/>
  <c r="L319" i="8"/>
  <c r="M319" i="8" s="1"/>
  <c r="G319" i="8"/>
  <c r="K319" i="8" s="1"/>
  <c r="A319" i="8"/>
  <c r="Y318" i="8"/>
  <c r="X318" i="8"/>
  <c r="W318" i="8"/>
  <c r="V318" i="8"/>
  <c r="U318" i="8"/>
  <c r="T318" i="8"/>
  <c r="S318" i="8"/>
  <c r="R318" i="8"/>
  <c r="Q318" i="8"/>
  <c r="P318" i="8"/>
  <c r="O318" i="8"/>
  <c r="N318" i="8"/>
  <c r="L318" i="8"/>
  <c r="M318" i="8" s="1"/>
  <c r="G318" i="8"/>
  <c r="K318" i="8" s="1"/>
  <c r="A318" i="8"/>
  <c r="Y317" i="8"/>
  <c r="X317" i="8"/>
  <c r="W317" i="8"/>
  <c r="V317" i="8"/>
  <c r="U317" i="8"/>
  <c r="T317" i="8"/>
  <c r="S317" i="8"/>
  <c r="R317" i="8"/>
  <c r="Q317" i="8"/>
  <c r="P317" i="8"/>
  <c r="O317" i="8"/>
  <c r="N317" i="8"/>
  <c r="L317" i="8"/>
  <c r="M317" i="8" s="1"/>
  <c r="G317" i="8"/>
  <c r="K317" i="8" s="1"/>
  <c r="A317" i="8"/>
  <c r="Y316" i="8"/>
  <c r="X316" i="8"/>
  <c r="W316" i="8"/>
  <c r="V316" i="8"/>
  <c r="U316" i="8"/>
  <c r="T316" i="8"/>
  <c r="S316" i="8"/>
  <c r="R316" i="8"/>
  <c r="Q316" i="8"/>
  <c r="P316" i="8"/>
  <c r="O316" i="8"/>
  <c r="N316" i="8"/>
  <c r="L316" i="8"/>
  <c r="M316" i="8" s="1"/>
  <c r="G316" i="8"/>
  <c r="K316" i="8"/>
  <c r="A316" i="8"/>
  <c r="A315" i="8"/>
  <c r="A314" i="8"/>
  <c r="BT135" i="5"/>
  <c r="BS135" i="5"/>
  <c r="BR135" i="5"/>
  <c r="BQ135" i="5"/>
  <c r="BP135" i="5"/>
  <c r="BO135" i="5"/>
  <c r="BN135" i="5"/>
  <c r="BM135" i="5"/>
  <c r="BL135" i="5"/>
  <c r="BK135" i="5"/>
  <c r="BJ135" i="5"/>
  <c r="BI135" i="5"/>
  <c r="BH135" i="5"/>
  <c r="BG135" i="5"/>
  <c r="BF135" i="5"/>
  <c r="BE135" i="5"/>
  <c r="BD135" i="5"/>
  <c r="BC135" i="5"/>
  <c r="BB135" i="5"/>
  <c r="BA135" i="5"/>
  <c r="AE130" i="5"/>
  <c r="AE30" i="5"/>
  <c r="AY88" i="5"/>
  <c r="AX88" i="5"/>
  <c r="AW88" i="5"/>
  <c r="AV88" i="5"/>
  <c r="AU88" i="5"/>
  <c r="AT88" i="5"/>
  <c r="AS88" i="5"/>
  <c r="AR88" i="5"/>
  <c r="AQ88" i="5"/>
  <c r="AP88" i="5"/>
  <c r="AO88" i="5"/>
  <c r="AC88" i="5"/>
  <c r="AW135" i="5"/>
  <c r="AE127" i="5" s="1"/>
  <c r="AV135" i="5"/>
  <c r="AE126" i="5"/>
  <c r="AU135" i="5"/>
  <c r="AE125" i="5" s="1"/>
  <c r="AT135" i="5"/>
  <c r="AE124" i="5"/>
  <c r="AS135" i="5"/>
  <c r="AE123" i="5" s="1"/>
  <c r="AR135" i="5"/>
  <c r="AE122" i="5"/>
  <c r="AQ135" i="5"/>
  <c r="AE121" i="5" s="1"/>
  <c r="AP135" i="5"/>
  <c r="AE120" i="5"/>
  <c r="AO135" i="5"/>
  <c r="AE119" i="5" s="1"/>
  <c r="AN135" i="5"/>
  <c r="AE118" i="5"/>
  <c r="AM135" i="5"/>
  <c r="AE117" i="5" s="1"/>
  <c r="AL135" i="5"/>
  <c r="AE116" i="5"/>
  <c r="AK135" i="5"/>
  <c r="AE115" i="5" s="1"/>
  <c r="AJ135" i="5"/>
  <c r="AE114" i="5"/>
  <c r="AI135" i="5"/>
  <c r="AE113" i="5" s="1"/>
  <c r="AH135" i="5"/>
  <c r="AE112" i="5"/>
  <c r="AG135" i="5"/>
  <c r="AE111" i="5" s="1"/>
  <c r="AF135" i="5"/>
  <c r="AE110" i="5"/>
  <c r="AE135" i="5"/>
  <c r="AE109" i="5" s="1"/>
  <c r="AX186" i="5"/>
  <c r="AW186" i="5"/>
  <c r="AV186" i="5"/>
  <c r="AU186" i="5"/>
  <c r="AT186" i="5"/>
  <c r="AX185" i="5"/>
  <c r="AW185" i="5"/>
  <c r="AV185" i="5"/>
  <c r="AU185" i="5"/>
  <c r="AT185" i="5"/>
  <c r="AX184" i="5"/>
  <c r="AW184" i="5"/>
  <c r="AV184" i="5"/>
  <c r="AU184" i="5"/>
  <c r="AT184" i="5"/>
  <c r="AX183" i="5"/>
  <c r="AW183" i="5"/>
  <c r="AV183" i="5"/>
  <c r="AU183" i="5"/>
  <c r="AT183" i="5"/>
  <c r="AX182" i="5"/>
  <c r="AW182" i="5"/>
  <c r="AV182" i="5"/>
  <c r="AU182" i="5"/>
  <c r="AT182" i="5"/>
  <c r="AX181" i="5"/>
  <c r="AW181" i="5"/>
  <c r="AV181" i="5"/>
  <c r="AU181" i="5"/>
  <c r="AT181" i="5"/>
  <c r="AX180" i="5"/>
  <c r="AW180" i="5"/>
  <c r="AV180" i="5"/>
  <c r="AU180" i="5"/>
  <c r="AT180" i="5"/>
  <c r="AX179" i="5"/>
  <c r="AW179" i="5"/>
  <c r="AV179" i="5"/>
  <c r="AU179" i="5"/>
  <c r="AT179" i="5"/>
  <c r="AX178" i="5"/>
  <c r="AW178" i="5"/>
  <c r="AV178" i="5"/>
  <c r="AU178" i="5"/>
  <c r="AT178" i="5"/>
  <c r="AX177" i="5"/>
  <c r="AW177" i="5"/>
  <c r="AV177" i="5"/>
  <c r="AU177" i="5"/>
  <c r="AT177" i="5"/>
  <c r="AX176" i="5"/>
  <c r="AW176" i="5"/>
  <c r="AV176" i="5"/>
  <c r="AU176" i="5"/>
  <c r="AT176" i="5"/>
  <c r="AX175" i="5"/>
  <c r="AW175" i="5"/>
  <c r="AV175" i="5"/>
  <c r="AU175" i="5"/>
  <c r="AT175" i="5"/>
  <c r="AX174" i="5"/>
  <c r="AW174" i="5"/>
  <c r="AV174" i="5"/>
  <c r="AU174" i="5"/>
  <c r="AT174" i="5"/>
  <c r="AX173" i="5"/>
  <c r="AW173" i="5"/>
  <c r="AV173" i="5"/>
  <c r="AU173" i="5"/>
  <c r="AT173" i="5"/>
  <c r="AX172" i="5"/>
  <c r="AW172" i="5"/>
  <c r="AV172" i="5"/>
  <c r="AU172" i="5"/>
  <c r="AT172" i="5"/>
  <c r="AX171" i="5"/>
  <c r="AW171" i="5"/>
  <c r="AV171" i="5"/>
  <c r="AU171" i="5"/>
  <c r="AT171" i="5"/>
  <c r="AX170" i="5"/>
  <c r="AW170" i="5"/>
  <c r="AV170" i="5"/>
  <c r="AU170" i="5"/>
  <c r="AT170" i="5"/>
  <c r="AX169" i="5"/>
  <c r="AW169" i="5"/>
  <c r="AV169" i="5"/>
  <c r="AU169" i="5"/>
  <c r="AT169" i="5"/>
  <c r="AX168" i="5"/>
  <c r="AW168" i="5"/>
  <c r="AV168" i="5"/>
  <c r="AU168" i="5"/>
  <c r="AT168" i="5"/>
  <c r="AX167" i="5"/>
  <c r="AW167" i="5"/>
  <c r="AV167" i="5"/>
  <c r="AU167" i="5"/>
  <c r="AT167" i="5"/>
  <c r="AX166" i="5"/>
  <c r="AW166" i="5"/>
  <c r="AV166" i="5"/>
  <c r="AU166" i="5"/>
  <c r="AT166" i="5"/>
  <c r="AX165" i="5"/>
  <c r="AW165" i="5"/>
  <c r="AV165" i="5"/>
  <c r="AU165" i="5"/>
  <c r="AT165" i="5"/>
  <c r="AX164" i="5"/>
  <c r="AW164" i="5"/>
  <c r="AV164" i="5"/>
  <c r="AU164" i="5"/>
  <c r="AT164" i="5"/>
  <c r="AX163" i="5"/>
  <c r="AW163" i="5"/>
  <c r="AV163" i="5"/>
  <c r="AU163" i="5"/>
  <c r="AT163" i="5"/>
  <c r="AX162" i="5"/>
  <c r="AW162" i="5"/>
  <c r="AV162" i="5"/>
  <c r="AU162" i="5"/>
  <c r="AT162" i="5"/>
  <c r="AX161" i="5"/>
  <c r="AW161" i="5"/>
  <c r="AV161" i="5"/>
  <c r="AU161" i="5"/>
  <c r="AT161" i="5"/>
  <c r="AX160" i="5"/>
  <c r="AW160" i="5"/>
  <c r="AV160" i="5"/>
  <c r="AU160" i="5"/>
  <c r="AT160" i="5"/>
  <c r="AX159" i="5"/>
  <c r="AW159" i="5"/>
  <c r="AV159" i="5"/>
  <c r="AU159" i="5"/>
  <c r="AT159" i="5"/>
  <c r="AX158" i="5"/>
  <c r="AW158" i="5"/>
  <c r="AV158" i="5"/>
  <c r="AU158" i="5"/>
  <c r="AT158" i="5"/>
  <c r="AX157" i="5"/>
  <c r="AW157" i="5"/>
  <c r="AV157" i="5"/>
  <c r="AU157" i="5"/>
  <c r="AT157" i="5"/>
  <c r="AX156" i="5"/>
  <c r="AW156" i="5"/>
  <c r="AV156" i="5"/>
  <c r="AU156" i="5"/>
  <c r="AT156" i="5"/>
  <c r="AX155" i="5"/>
  <c r="AW155" i="5"/>
  <c r="AV155" i="5"/>
  <c r="AU155" i="5"/>
  <c r="AT155" i="5"/>
  <c r="AX154" i="5"/>
  <c r="AW154" i="5"/>
  <c r="AV154" i="5"/>
  <c r="AU154" i="5"/>
  <c r="AT154" i="5"/>
  <c r="AX153" i="5"/>
  <c r="AW153" i="5"/>
  <c r="AV153" i="5"/>
  <c r="AU153" i="5"/>
  <c r="AT153" i="5"/>
  <c r="AX152" i="5"/>
  <c r="AW152" i="5"/>
  <c r="AV152" i="5"/>
  <c r="AU152" i="5"/>
  <c r="AT152" i="5"/>
  <c r="AX151" i="5"/>
  <c r="AW151" i="5"/>
  <c r="AV151" i="5"/>
  <c r="AU151" i="5"/>
  <c r="AT151" i="5"/>
  <c r="AX150" i="5"/>
  <c r="AW150" i="5"/>
  <c r="AV150" i="5"/>
  <c r="AU150" i="5"/>
  <c r="AT150" i="5"/>
  <c r="AX149" i="5"/>
  <c r="AW149" i="5"/>
  <c r="AV149" i="5"/>
  <c r="AU149" i="5"/>
  <c r="AT149" i="5"/>
  <c r="AX148" i="5"/>
  <c r="AW148" i="5"/>
  <c r="AV148" i="5"/>
  <c r="AU148" i="5"/>
  <c r="AT148" i="5"/>
  <c r="AX147" i="5"/>
  <c r="AW147" i="5"/>
  <c r="AV147" i="5"/>
  <c r="AU147" i="5"/>
  <c r="AT147" i="5"/>
  <c r="AX146" i="5"/>
  <c r="AW146" i="5"/>
  <c r="AV146" i="5"/>
  <c r="AU146" i="5"/>
  <c r="AT146" i="5"/>
  <c r="AX145" i="5"/>
  <c r="AW145" i="5"/>
  <c r="AV145" i="5"/>
  <c r="AU145" i="5"/>
  <c r="AT145" i="5"/>
  <c r="AX144" i="5"/>
  <c r="AW144" i="5"/>
  <c r="AV144" i="5"/>
  <c r="AU144" i="5"/>
  <c r="AT144" i="5"/>
  <c r="AX143" i="5"/>
  <c r="AW143" i="5"/>
  <c r="AV143" i="5"/>
  <c r="AU143" i="5"/>
  <c r="AT143" i="5"/>
  <c r="AX142" i="5"/>
  <c r="AW142" i="5"/>
  <c r="AV142" i="5"/>
  <c r="AU142" i="5"/>
  <c r="AT142" i="5"/>
  <c r="AX141" i="5"/>
  <c r="AW141" i="5"/>
  <c r="AV141" i="5"/>
  <c r="AU141" i="5"/>
  <c r="AT141" i="5"/>
  <c r="AX140" i="5"/>
  <c r="AW140" i="5"/>
  <c r="AV140" i="5"/>
  <c r="AU140" i="5"/>
  <c r="AT140" i="5"/>
  <c r="AX139" i="5"/>
  <c r="AW139" i="5"/>
  <c r="AV139" i="5"/>
  <c r="AU139" i="5"/>
  <c r="AT139" i="5"/>
  <c r="AX138" i="5"/>
  <c r="AW138" i="5"/>
  <c r="AV138" i="5"/>
  <c r="AU138" i="5"/>
  <c r="AT138" i="5"/>
  <c r="AX136" i="5"/>
  <c r="AW136" i="5"/>
  <c r="AV136" i="5"/>
  <c r="AU136" i="5"/>
  <c r="AT136" i="5"/>
  <c r="AE28" i="5"/>
  <c r="AE27" i="5"/>
  <c r="AE26" i="5"/>
  <c r="AE25" i="5"/>
  <c r="AE24" i="5"/>
  <c r="AS186" i="5"/>
  <c r="AR186" i="5"/>
  <c r="AQ186" i="5"/>
  <c r="AP186" i="5"/>
  <c r="AO186" i="5"/>
  <c r="AN186" i="5"/>
  <c r="AM186" i="5"/>
  <c r="AL186" i="5"/>
  <c r="AK186" i="5"/>
  <c r="AJ186" i="5"/>
  <c r="AI186" i="5"/>
  <c r="AH186" i="5"/>
  <c r="AG186" i="5"/>
  <c r="AF186" i="5"/>
  <c r="AS185" i="5"/>
  <c r="AR185" i="5"/>
  <c r="AQ185" i="5"/>
  <c r="AP185" i="5"/>
  <c r="AO185" i="5"/>
  <c r="AN185" i="5"/>
  <c r="AM185" i="5"/>
  <c r="AL185" i="5"/>
  <c r="AK185" i="5"/>
  <c r="AJ185" i="5"/>
  <c r="AI185" i="5"/>
  <c r="AH185" i="5"/>
  <c r="AG185" i="5"/>
  <c r="AF185" i="5"/>
  <c r="AS184" i="5"/>
  <c r="AR184" i="5"/>
  <c r="AQ184" i="5"/>
  <c r="AP184" i="5"/>
  <c r="AO184" i="5"/>
  <c r="AN184" i="5"/>
  <c r="AM184" i="5"/>
  <c r="AL184" i="5"/>
  <c r="AK184" i="5"/>
  <c r="AJ184" i="5"/>
  <c r="AI184" i="5"/>
  <c r="AH184" i="5"/>
  <c r="AG184" i="5"/>
  <c r="AF184" i="5"/>
  <c r="AS183" i="5"/>
  <c r="AR183" i="5"/>
  <c r="AQ183" i="5"/>
  <c r="AP183" i="5"/>
  <c r="AO183" i="5"/>
  <c r="AN183" i="5"/>
  <c r="AM183" i="5"/>
  <c r="AL183" i="5"/>
  <c r="AK183" i="5"/>
  <c r="AJ183" i="5"/>
  <c r="AI183" i="5"/>
  <c r="AH183" i="5"/>
  <c r="AG183" i="5"/>
  <c r="AF183" i="5"/>
  <c r="AS182" i="5"/>
  <c r="AR182" i="5"/>
  <c r="AQ182" i="5"/>
  <c r="AP182" i="5"/>
  <c r="AO182" i="5"/>
  <c r="AN182" i="5"/>
  <c r="AM182" i="5"/>
  <c r="AL182" i="5"/>
  <c r="AK182" i="5"/>
  <c r="AJ182" i="5"/>
  <c r="AI182" i="5"/>
  <c r="AH182" i="5"/>
  <c r="AG182" i="5"/>
  <c r="AF182" i="5"/>
  <c r="AS181" i="5"/>
  <c r="AR181" i="5"/>
  <c r="AQ181" i="5"/>
  <c r="AP181" i="5"/>
  <c r="AO181" i="5"/>
  <c r="AN181" i="5"/>
  <c r="AM181" i="5"/>
  <c r="AL181" i="5"/>
  <c r="AK181" i="5"/>
  <c r="AJ181" i="5"/>
  <c r="AI181" i="5"/>
  <c r="AH181" i="5"/>
  <c r="AG181" i="5"/>
  <c r="AF181" i="5"/>
  <c r="AS180" i="5"/>
  <c r="AR180" i="5"/>
  <c r="AQ180" i="5"/>
  <c r="AP180" i="5"/>
  <c r="AO180" i="5"/>
  <c r="AN180" i="5"/>
  <c r="AM180" i="5"/>
  <c r="AL180" i="5"/>
  <c r="AK180" i="5"/>
  <c r="AJ180" i="5"/>
  <c r="AI180" i="5"/>
  <c r="AH180" i="5"/>
  <c r="AG180" i="5"/>
  <c r="AF180" i="5"/>
  <c r="AS179" i="5"/>
  <c r="AR179" i="5"/>
  <c r="AQ179" i="5"/>
  <c r="AP179" i="5"/>
  <c r="AO179" i="5"/>
  <c r="AN179" i="5"/>
  <c r="AM179" i="5"/>
  <c r="AL179" i="5"/>
  <c r="AK179" i="5"/>
  <c r="AJ179" i="5"/>
  <c r="AI179" i="5"/>
  <c r="AH179" i="5"/>
  <c r="AG179" i="5"/>
  <c r="AF179" i="5"/>
  <c r="AS178" i="5"/>
  <c r="AR178" i="5"/>
  <c r="AQ178" i="5"/>
  <c r="AP178" i="5"/>
  <c r="AO178" i="5"/>
  <c r="AN178" i="5"/>
  <c r="AM178" i="5"/>
  <c r="AL178" i="5"/>
  <c r="AK178" i="5"/>
  <c r="AJ178" i="5"/>
  <c r="AI178" i="5"/>
  <c r="AH178" i="5"/>
  <c r="AG178" i="5"/>
  <c r="AF178" i="5"/>
  <c r="AS177" i="5"/>
  <c r="AR177" i="5"/>
  <c r="AQ177" i="5"/>
  <c r="AP177" i="5"/>
  <c r="AO177" i="5"/>
  <c r="AN177" i="5"/>
  <c r="AM177" i="5"/>
  <c r="AL177" i="5"/>
  <c r="AK177" i="5"/>
  <c r="AJ177" i="5"/>
  <c r="AI177" i="5"/>
  <c r="AH177" i="5"/>
  <c r="AG177" i="5"/>
  <c r="AF177" i="5"/>
  <c r="AS176" i="5"/>
  <c r="AR176" i="5"/>
  <c r="AQ176" i="5"/>
  <c r="AP176" i="5"/>
  <c r="AO176" i="5"/>
  <c r="AN176" i="5"/>
  <c r="AM176" i="5"/>
  <c r="AL176" i="5"/>
  <c r="AK176" i="5"/>
  <c r="AJ176" i="5"/>
  <c r="AI176" i="5"/>
  <c r="AH176" i="5"/>
  <c r="AG176" i="5"/>
  <c r="AF176" i="5"/>
  <c r="AS175" i="5"/>
  <c r="AR175" i="5"/>
  <c r="AQ175" i="5"/>
  <c r="AP175" i="5"/>
  <c r="AO175" i="5"/>
  <c r="AN175" i="5"/>
  <c r="AM175" i="5"/>
  <c r="AL175" i="5"/>
  <c r="AK175" i="5"/>
  <c r="AJ175" i="5"/>
  <c r="AI175" i="5"/>
  <c r="AH175" i="5"/>
  <c r="AG175" i="5"/>
  <c r="AF175" i="5"/>
  <c r="AS174" i="5"/>
  <c r="AR174" i="5"/>
  <c r="AQ174" i="5"/>
  <c r="AP174" i="5"/>
  <c r="AO174" i="5"/>
  <c r="AN174" i="5"/>
  <c r="AM174" i="5"/>
  <c r="AL174" i="5"/>
  <c r="AK174" i="5"/>
  <c r="AJ174" i="5"/>
  <c r="AI174" i="5"/>
  <c r="AH174" i="5"/>
  <c r="AG174" i="5"/>
  <c r="AF174" i="5"/>
  <c r="AS173" i="5"/>
  <c r="AR173" i="5"/>
  <c r="AQ173" i="5"/>
  <c r="AP173" i="5"/>
  <c r="AO173" i="5"/>
  <c r="AN173" i="5"/>
  <c r="AM173" i="5"/>
  <c r="AL173" i="5"/>
  <c r="AK173" i="5"/>
  <c r="AJ173" i="5"/>
  <c r="AI173" i="5"/>
  <c r="AH173" i="5"/>
  <c r="AG173" i="5"/>
  <c r="AF173" i="5"/>
  <c r="AS172" i="5"/>
  <c r="AR172" i="5"/>
  <c r="AQ172" i="5"/>
  <c r="AP172" i="5"/>
  <c r="AO172" i="5"/>
  <c r="AN172" i="5"/>
  <c r="AM172" i="5"/>
  <c r="AL172" i="5"/>
  <c r="AK172" i="5"/>
  <c r="AJ172" i="5"/>
  <c r="AI172" i="5"/>
  <c r="AH172" i="5"/>
  <c r="AG172" i="5"/>
  <c r="AF172" i="5"/>
  <c r="AS171" i="5"/>
  <c r="AR171" i="5"/>
  <c r="AQ171" i="5"/>
  <c r="AP171" i="5"/>
  <c r="AO171" i="5"/>
  <c r="AN171" i="5"/>
  <c r="AM171" i="5"/>
  <c r="AL171" i="5"/>
  <c r="AK171" i="5"/>
  <c r="AJ171" i="5"/>
  <c r="AI171" i="5"/>
  <c r="AH171" i="5"/>
  <c r="AG171" i="5"/>
  <c r="AF171" i="5"/>
  <c r="AS170" i="5"/>
  <c r="AR170" i="5"/>
  <c r="AQ170" i="5"/>
  <c r="AP170" i="5"/>
  <c r="AO170" i="5"/>
  <c r="AN170" i="5"/>
  <c r="AM170" i="5"/>
  <c r="AL170" i="5"/>
  <c r="AK170" i="5"/>
  <c r="AJ170" i="5"/>
  <c r="AI170" i="5"/>
  <c r="AH170" i="5"/>
  <c r="AG170" i="5"/>
  <c r="AF170" i="5"/>
  <c r="AS169" i="5"/>
  <c r="AR169" i="5"/>
  <c r="AQ169" i="5"/>
  <c r="AP169" i="5"/>
  <c r="AO169" i="5"/>
  <c r="AN169" i="5"/>
  <c r="AM169" i="5"/>
  <c r="AL169" i="5"/>
  <c r="AK169" i="5"/>
  <c r="AJ169" i="5"/>
  <c r="AI169" i="5"/>
  <c r="AH169" i="5"/>
  <c r="AG169" i="5"/>
  <c r="AF169" i="5"/>
  <c r="AS168" i="5"/>
  <c r="AR168" i="5"/>
  <c r="AQ168" i="5"/>
  <c r="AP168" i="5"/>
  <c r="AO168" i="5"/>
  <c r="AN168" i="5"/>
  <c r="AM168" i="5"/>
  <c r="AL168" i="5"/>
  <c r="AK168" i="5"/>
  <c r="AJ168" i="5"/>
  <c r="AI168" i="5"/>
  <c r="AH168" i="5"/>
  <c r="AG168" i="5"/>
  <c r="AF168" i="5"/>
  <c r="AS167" i="5"/>
  <c r="AR167" i="5"/>
  <c r="AQ167" i="5"/>
  <c r="AP167" i="5"/>
  <c r="AO167" i="5"/>
  <c r="AN167" i="5"/>
  <c r="AM167" i="5"/>
  <c r="AL167" i="5"/>
  <c r="AK167" i="5"/>
  <c r="AJ167" i="5"/>
  <c r="AI167" i="5"/>
  <c r="AH167" i="5"/>
  <c r="AG167" i="5"/>
  <c r="AF167" i="5"/>
  <c r="AS166" i="5"/>
  <c r="AR166" i="5"/>
  <c r="AQ166" i="5"/>
  <c r="AP166" i="5"/>
  <c r="AO166" i="5"/>
  <c r="AN166" i="5"/>
  <c r="AM166" i="5"/>
  <c r="AL166" i="5"/>
  <c r="AK166" i="5"/>
  <c r="AJ166" i="5"/>
  <c r="AI166" i="5"/>
  <c r="AH166" i="5"/>
  <c r="AG166" i="5"/>
  <c r="AF166" i="5"/>
  <c r="AS165" i="5"/>
  <c r="AR165" i="5"/>
  <c r="AQ165" i="5"/>
  <c r="AP165" i="5"/>
  <c r="AO165" i="5"/>
  <c r="AN165" i="5"/>
  <c r="AM165" i="5"/>
  <c r="AL165" i="5"/>
  <c r="AK165" i="5"/>
  <c r="AJ165" i="5"/>
  <c r="AI165" i="5"/>
  <c r="AH165" i="5"/>
  <c r="AG165" i="5"/>
  <c r="AF165" i="5"/>
  <c r="AS164" i="5"/>
  <c r="AR164" i="5"/>
  <c r="AQ164" i="5"/>
  <c r="AP164" i="5"/>
  <c r="AO164" i="5"/>
  <c r="AN164" i="5"/>
  <c r="AM164" i="5"/>
  <c r="AL164" i="5"/>
  <c r="AK164" i="5"/>
  <c r="AJ164" i="5"/>
  <c r="AI164" i="5"/>
  <c r="AH164" i="5"/>
  <c r="AG164" i="5"/>
  <c r="AF164" i="5"/>
  <c r="AS163" i="5"/>
  <c r="AR163" i="5"/>
  <c r="AQ163" i="5"/>
  <c r="AP163" i="5"/>
  <c r="AO163" i="5"/>
  <c r="AN163" i="5"/>
  <c r="AM163" i="5"/>
  <c r="AL163" i="5"/>
  <c r="AK163" i="5"/>
  <c r="AJ163" i="5"/>
  <c r="AI163" i="5"/>
  <c r="AH163" i="5"/>
  <c r="AG163" i="5"/>
  <c r="AF163" i="5"/>
  <c r="AS162" i="5"/>
  <c r="AR162" i="5"/>
  <c r="AQ162" i="5"/>
  <c r="AP162" i="5"/>
  <c r="AO162" i="5"/>
  <c r="AN162" i="5"/>
  <c r="AM162" i="5"/>
  <c r="AL162" i="5"/>
  <c r="AK162" i="5"/>
  <c r="AJ162" i="5"/>
  <c r="AI162" i="5"/>
  <c r="AH162" i="5"/>
  <c r="AG162" i="5"/>
  <c r="AF162" i="5"/>
  <c r="AS161" i="5"/>
  <c r="AR161" i="5"/>
  <c r="AQ161" i="5"/>
  <c r="AP161" i="5"/>
  <c r="AO161" i="5"/>
  <c r="AN161" i="5"/>
  <c r="AM161" i="5"/>
  <c r="AL161" i="5"/>
  <c r="AK161" i="5"/>
  <c r="AJ161" i="5"/>
  <c r="AI161" i="5"/>
  <c r="AH161" i="5"/>
  <c r="AG161" i="5"/>
  <c r="AF161" i="5"/>
  <c r="AS160" i="5"/>
  <c r="AR160" i="5"/>
  <c r="AQ160" i="5"/>
  <c r="AP160" i="5"/>
  <c r="AO160" i="5"/>
  <c r="AN160" i="5"/>
  <c r="AM160" i="5"/>
  <c r="AL160" i="5"/>
  <c r="AK160" i="5"/>
  <c r="AJ160" i="5"/>
  <c r="AI160" i="5"/>
  <c r="AH160" i="5"/>
  <c r="AG160" i="5"/>
  <c r="AF160" i="5"/>
  <c r="AS159" i="5"/>
  <c r="AR159" i="5"/>
  <c r="AQ159" i="5"/>
  <c r="AP159" i="5"/>
  <c r="AO159" i="5"/>
  <c r="AN159" i="5"/>
  <c r="AM159" i="5"/>
  <c r="AL159" i="5"/>
  <c r="AK159" i="5"/>
  <c r="AJ159" i="5"/>
  <c r="AI159" i="5"/>
  <c r="AH159" i="5"/>
  <c r="AG159" i="5"/>
  <c r="AF159" i="5"/>
  <c r="AS158" i="5"/>
  <c r="AR158" i="5"/>
  <c r="AQ158" i="5"/>
  <c r="AP158" i="5"/>
  <c r="AO158" i="5"/>
  <c r="AN158" i="5"/>
  <c r="AM158" i="5"/>
  <c r="AL158" i="5"/>
  <c r="AK158" i="5"/>
  <c r="AJ158" i="5"/>
  <c r="AI158" i="5"/>
  <c r="AH158" i="5"/>
  <c r="AG158" i="5"/>
  <c r="AF158" i="5"/>
  <c r="AS157" i="5"/>
  <c r="AR157" i="5"/>
  <c r="AQ157" i="5"/>
  <c r="AP157" i="5"/>
  <c r="AO157" i="5"/>
  <c r="AN157" i="5"/>
  <c r="AM157" i="5"/>
  <c r="AL157" i="5"/>
  <c r="AK157" i="5"/>
  <c r="AJ157" i="5"/>
  <c r="AI157" i="5"/>
  <c r="AH157" i="5"/>
  <c r="AG157" i="5"/>
  <c r="AF157" i="5"/>
  <c r="AS156" i="5"/>
  <c r="AR156" i="5"/>
  <c r="AQ156" i="5"/>
  <c r="AP156" i="5"/>
  <c r="AO156" i="5"/>
  <c r="AN156" i="5"/>
  <c r="AM156" i="5"/>
  <c r="AL156" i="5"/>
  <c r="AK156" i="5"/>
  <c r="AJ156" i="5"/>
  <c r="AI156" i="5"/>
  <c r="AH156" i="5"/>
  <c r="AG156" i="5"/>
  <c r="AF156" i="5"/>
  <c r="AS155" i="5"/>
  <c r="AR155" i="5"/>
  <c r="AQ155" i="5"/>
  <c r="AP155" i="5"/>
  <c r="AO155" i="5"/>
  <c r="AN155" i="5"/>
  <c r="AM155" i="5"/>
  <c r="AL155" i="5"/>
  <c r="AK155" i="5"/>
  <c r="AJ155" i="5"/>
  <c r="AI155" i="5"/>
  <c r="AH155" i="5"/>
  <c r="AG155" i="5"/>
  <c r="AF155" i="5"/>
  <c r="AS154" i="5"/>
  <c r="AR154" i="5"/>
  <c r="AQ154" i="5"/>
  <c r="AP154" i="5"/>
  <c r="AO154" i="5"/>
  <c r="AN154" i="5"/>
  <c r="AM154" i="5"/>
  <c r="AL154" i="5"/>
  <c r="AK154" i="5"/>
  <c r="AJ154" i="5"/>
  <c r="AI154" i="5"/>
  <c r="AH154" i="5"/>
  <c r="AG154" i="5"/>
  <c r="AF154" i="5"/>
  <c r="AS153" i="5"/>
  <c r="AR153" i="5"/>
  <c r="AQ153" i="5"/>
  <c r="AP153" i="5"/>
  <c r="AO153" i="5"/>
  <c r="AS152" i="5"/>
  <c r="AR152" i="5"/>
  <c r="AQ152" i="5"/>
  <c r="AP152" i="5"/>
  <c r="AO152" i="5"/>
  <c r="AN152" i="5"/>
  <c r="AM152" i="5"/>
  <c r="AL152" i="5"/>
  <c r="AK152" i="5"/>
  <c r="AJ152" i="5"/>
  <c r="AI152" i="5"/>
  <c r="AH152" i="5"/>
  <c r="AG152" i="5"/>
  <c r="AF152" i="5"/>
  <c r="AS151" i="5"/>
  <c r="AR151" i="5"/>
  <c r="AQ151" i="5"/>
  <c r="AP151" i="5"/>
  <c r="AO151" i="5"/>
  <c r="AN151" i="5"/>
  <c r="AM151" i="5"/>
  <c r="AL151" i="5"/>
  <c r="AK151" i="5"/>
  <c r="AJ151" i="5"/>
  <c r="AI151" i="5"/>
  <c r="AH151" i="5"/>
  <c r="AG151" i="5"/>
  <c r="AF151" i="5"/>
  <c r="AS150" i="5"/>
  <c r="AR150" i="5"/>
  <c r="AQ150" i="5"/>
  <c r="AP150" i="5"/>
  <c r="AO150" i="5"/>
  <c r="AN150" i="5"/>
  <c r="AM150" i="5"/>
  <c r="AL150" i="5"/>
  <c r="AK150" i="5"/>
  <c r="AJ150" i="5"/>
  <c r="AI150" i="5"/>
  <c r="AH150" i="5"/>
  <c r="AG150" i="5"/>
  <c r="AF150" i="5"/>
  <c r="AS149" i="5"/>
  <c r="AR149" i="5"/>
  <c r="AQ149" i="5"/>
  <c r="AP149" i="5"/>
  <c r="AO149" i="5"/>
  <c r="AN149" i="5"/>
  <c r="AM149" i="5"/>
  <c r="AL149" i="5"/>
  <c r="AK149" i="5"/>
  <c r="AJ149" i="5"/>
  <c r="AI149" i="5"/>
  <c r="AH149" i="5"/>
  <c r="AG149" i="5"/>
  <c r="AF149" i="5"/>
  <c r="AS148" i="5"/>
  <c r="AR148" i="5"/>
  <c r="AQ148" i="5"/>
  <c r="AP148" i="5"/>
  <c r="AO148" i="5"/>
  <c r="AN148" i="5"/>
  <c r="AM148" i="5"/>
  <c r="AL148" i="5"/>
  <c r="AK148" i="5"/>
  <c r="AJ148" i="5"/>
  <c r="AI148" i="5"/>
  <c r="AH148" i="5"/>
  <c r="AG148" i="5"/>
  <c r="AF148" i="5"/>
  <c r="AS147" i="5"/>
  <c r="AR147" i="5"/>
  <c r="AQ147" i="5"/>
  <c r="AP147" i="5"/>
  <c r="AO147" i="5"/>
  <c r="AN147" i="5"/>
  <c r="AM147" i="5"/>
  <c r="AL147" i="5"/>
  <c r="AK147" i="5"/>
  <c r="AJ147" i="5"/>
  <c r="AI147" i="5"/>
  <c r="AH147" i="5"/>
  <c r="AG147" i="5"/>
  <c r="AF147" i="5"/>
  <c r="AS146" i="5"/>
  <c r="AR146" i="5"/>
  <c r="AQ146" i="5"/>
  <c r="AP146" i="5"/>
  <c r="AO146" i="5"/>
  <c r="AN146" i="5"/>
  <c r="AM146" i="5"/>
  <c r="AL146" i="5"/>
  <c r="AK146" i="5"/>
  <c r="AJ146" i="5"/>
  <c r="AI146" i="5"/>
  <c r="AH146" i="5"/>
  <c r="AG146" i="5"/>
  <c r="AF146" i="5"/>
  <c r="AS145" i="5"/>
  <c r="AR145" i="5"/>
  <c r="AQ145" i="5"/>
  <c r="AP145" i="5"/>
  <c r="AO145" i="5"/>
  <c r="AN145" i="5"/>
  <c r="AM145" i="5"/>
  <c r="AL145" i="5"/>
  <c r="AK145" i="5"/>
  <c r="AJ145" i="5"/>
  <c r="AI145" i="5"/>
  <c r="AH145" i="5"/>
  <c r="AG145" i="5"/>
  <c r="AF145" i="5"/>
  <c r="AS144" i="5"/>
  <c r="AR144" i="5"/>
  <c r="AQ144" i="5"/>
  <c r="AP144" i="5"/>
  <c r="AO144" i="5"/>
  <c r="AN144" i="5"/>
  <c r="AM144" i="5"/>
  <c r="AL144" i="5"/>
  <c r="AK144" i="5"/>
  <c r="AJ144" i="5"/>
  <c r="AI144" i="5"/>
  <c r="AH144" i="5"/>
  <c r="AG144" i="5"/>
  <c r="AF144" i="5"/>
  <c r="AS143" i="5"/>
  <c r="AR143" i="5"/>
  <c r="AQ143" i="5"/>
  <c r="AP143" i="5"/>
  <c r="AO143" i="5"/>
  <c r="AN143" i="5"/>
  <c r="AM143" i="5"/>
  <c r="AL143" i="5"/>
  <c r="AK143" i="5"/>
  <c r="AJ143" i="5"/>
  <c r="AI143" i="5"/>
  <c r="AH143" i="5"/>
  <c r="AG143" i="5"/>
  <c r="AF143" i="5"/>
  <c r="AS142" i="5"/>
  <c r="AR142" i="5"/>
  <c r="AQ142" i="5"/>
  <c r="AP142" i="5"/>
  <c r="AO142" i="5"/>
  <c r="AN142" i="5"/>
  <c r="AM142" i="5"/>
  <c r="AL142" i="5"/>
  <c r="AK142" i="5"/>
  <c r="AJ142" i="5"/>
  <c r="AI142" i="5"/>
  <c r="AH142" i="5"/>
  <c r="AG142" i="5"/>
  <c r="AF142" i="5"/>
  <c r="AS141" i="5"/>
  <c r="AR141" i="5"/>
  <c r="AQ141" i="5"/>
  <c r="AP141" i="5"/>
  <c r="AO141" i="5"/>
  <c r="AN141" i="5"/>
  <c r="AM141" i="5"/>
  <c r="AL141" i="5"/>
  <c r="AK141" i="5"/>
  <c r="AJ141" i="5"/>
  <c r="AI141" i="5"/>
  <c r="AH141" i="5"/>
  <c r="AG141" i="5"/>
  <c r="AF141" i="5"/>
  <c r="AS140" i="5"/>
  <c r="AR140" i="5"/>
  <c r="AQ140" i="5"/>
  <c r="AP140" i="5"/>
  <c r="AO140" i="5"/>
  <c r="AN140" i="5"/>
  <c r="AM140" i="5"/>
  <c r="AL140" i="5"/>
  <c r="AK140" i="5"/>
  <c r="AJ140" i="5"/>
  <c r="AI140" i="5"/>
  <c r="AH140" i="5"/>
  <c r="AG140" i="5"/>
  <c r="AF140" i="5"/>
  <c r="AS139" i="5"/>
  <c r="AR139" i="5"/>
  <c r="AQ139" i="5"/>
  <c r="AP139" i="5"/>
  <c r="AO139" i="5"/>
  <c r="AN139" i="5"/>
  <c r="AM139" i="5"/>
  <c r="AL139" i="5"/>
  <c r="AK139" i="5"/>
  <c r="AJ139" i="5"/>
  <c r="AI139" i="5"/>
  <c r="AH139" i="5"/>
  <c r="AG139" i="5"/>
  <c r="AF139" i="5"/>
  <c r="AS138" i="5"/>
  <c r="AR138" i="5"/>
  <c r="AQ138" i="5"/>
  <c r="AP138" i="5"/>
  <c r="AO138" i="5"/>
  <c r="AN138" i="5"/>
  <c r="AM138" i="5"/>
  <c r="AL138" i="5"/>
  <c r="AK138" i="5"/>
  <c r="AJ138" i="5"/>
  <c r="AI138" i="5"/>
  <c r="AH138" i="5"/>
  <c r="AG138" i="5"/>
  <c r="AF138" i="5"/>
  <c r="AS136" i="5"/>
  <c r="AR136" i="5"/>
  <c r="AQ136" i="5"/>
  <c r="AP136" i="5"/>
  <c r="AO136" i="5"/>
  <c r="AN136" i="5"/>
  <c r="AM136" i="5"/>
  <c r="AL136" i="5"/>
  <c r="AK136" i="5"/>
  <c r="AJ136" i="5"/>
  <c r="AI136" i="5"/>
  <c r="AH136" i="5"/>
  <c r="AG136" i="5"/>
  <c r="AF136" i="5"/>
  <c r="AE134" i="5"/>
  <c r="AE23" i="5"/>
  <c r="AE22" i="5"/>
  <c r="AE21" i="5"/>
  <c r="AE20" i="5"/>
  <c r="AE19" i="5"/>
  <c r="AE18" i="5"/>
  <c r="AE17" i="5"/>
  <c r="AE9" i="5"/>
  <c r="AE10" i="5"/>
  <c r="AE11" i="5"/>
  <c r="AE12" i="5"/>
  <c r="AE13" i="5"/>
  <c r="AE14" i="5"/>
  <c r="AE15" i="5"/>
  <c r="AE16" i="5"/>
  <c r="I335" i="8"/>
  <c r="H321" i="8"/>
  <c r="H318" i="8"/>
  <c r="I336" i="8"/>
  <c r="H330" i="8"/>
  <c r="J340" i="8"/>
  <c r="H354" i="8"/>
  <c r="H316" i="8"/>
  <c r="H336" i="8"/>
  <c r="K355" i="8"/>
  <c r="I327" i="8"/>
  <c r="I328" i="8"/>
  <c r="H352" i="8"/>
  <c r="J316" i="8"/>
  <c r="J318" i="8"/>
  <c r="J319" i="8"/>
  <c r="J327" i="8"/>
  <c r="J328" i="8"/>
  <c r="I352" i="8"/>
  <c r="K353" i="8"/>
  <c r="H355" i="8"/>
  <c r="I316" i="8"/>
  <c r="I318" i="8"/>
  <c r="I321" i="8"/>
  <c r="I330" i="8"/>
  <c r="J343" i="8"/>
  <c r="H344" i="8"/>
  <c r="I355" i="8"/>
  <c r="J332" i="8"/>
  <c r="J349" i="8"/>
  <c r="K349" i="8"/>
  <c r="K361" i="8"/>
  <c r="H332" i="8"/>
  <c r="AN88" i="5"/>
  <c r="AM153" i="5"/>
  <c r="AN153" i="5"/>
  <c r="AM88" i="5"/>
  <c r="AL88" i="5"/>
  <c r="AL153" i="5"/>
  <c r="AK88" i="5"/>
  <c r="AK153" i="5"/>
  <c r="AJ153" i="5"/>
  <c r="AJ88" i="5"/>
  <c r="AI88" i="5"/>
  <c r="AI153" i="5"/>
  <c r="AH153" i="5"/>
  <c r="AH88" i="5"/>
  <c r="AG153" i="5"/>
  <c r="AF153" i="5"/>
  <c r="AF88" i="5"/>
  <c r="AE88" i="5"/>
  <c r="BW134" i="5" l="1"/>
  <c r="AD86" i="5"/>
  <c r="AD82" i="5"/>
  <c r="AD78" i="5"/>
  <c r="AD74" i="5"/>
  <c r="AD70" i="5"/>
  <c r="AD66" i="5"/>
  <c r="AD62" i="5"/>
  <c r="AD58" i="5"/>
  <c r="AD54" i="5"/>
  <c r="AD50" i="5"/>
  <c r="AD46" i="5"/>
  <c r="AD42" i="5"/>
  <c r="AD38" i="5"/>
  <c r="AD76" i="5"/>
  <c r="AD60" i="5"/>
  <c r="AD52" i="5"/>
  <c r="AD44" i="5"/>
  <c r="AD83" i="5"/>
  <c r="AD79" i="5"/>
  <c r="AD71" i="5"/>
  <c r="AD59" i="5"/>
  <c r="AD47" i="5"/>
  <c r="AD39" i="5"/>
  <c r="AD85" i="5"/>
  <c r="AD81" i="5"/>
  <c r="AD77" i="5"/>
  <c r="AD73" i="5"/>
  <c r="AD69" i="5"/>
  <c r="AD65" i="5"/>
  <c r="AD61" i="5"/>
  <c r="AD57" i="5"/>
  <c r="AD53" i="5"/>
  <c r="AD49" i="5"/>
  <c r="AD45" i="5"/>
  <c r="AD41" i="5"/>
  <c r="AD37" i="5"/>
  <c r="AD84" i="5"/>
  <c r="AD80" i="5"/>
  <c r="AD72" i="5"/>
  <c r="AD68" i="5"/>
  <c r="AD64" i="5"/>
  <c r="AD56" i="5"/>
  <c r="AD48" i="5"/>
  <c r="AD40" i="5"/>
  <c r="AD36" i="5"/>
  <c r="AD75" i="5"/>
  <c r="AD67" i="5"/>
  <c r="AD63" i="5"/>
  <c r="AD55" i="5"/>
  <c r="AD51" i="5"/>
  <c r="AD43" i="5"/>
  <c r="AD138" i="5"/>
  <c r="AF134" i="5"/>
  <c r="AG34" i="5"/>
  <c r="BX134" i="5"/>
  <c r="BY34" i="5"/>
  <c r="BB134" i="5"/>
  <c r="BC34" i="5"/>
  <c r="BA134" i="5"/>
  <c r="DQ134" i="5"/>
  <c r="DR34" i="5"/>
  <c r="DP134" i="5"/>
  <c r="FJ134" i="5"/>
  <c r="FK34" i="5"/>
  <c r="GF134" i="5"/>
  <c r="GG34" i="5"/>
  <c r="EK134" i="5"/>
  <c r="EM34" i="5"/>
  <c r="EL134" i="5"/>
  <c r="CU34" i="5"/>
  <c r="CT134" i="5"/>
  <c r="CS134" i="5"/>
  <c r="H346" i="8"/>
  <c r="H342" i="8"/>
  <c r="K330" i="8"/>
  <c r="H241" i="8"/>
  <c r="J233" i="8"/>
  <c r="K219" i="8"/>
  <c r="H216" i="8"/>
  <c r="H115" i="8"/>
  <c r="K131" i="8"/>
  <c r="K137" i="8"/>
  <c r="K141" i="8"/>
  <c r="K148" i="8"/>
  <c r="H151" i="8"/>
  <c r="H161" i="8"/>
  <c r="I341" i="8"/>
  <c r="K356" i="8"/>
  <c r="I346" i="8"/>
  <c r="J326" i="8"/>
  <c r="I233" i="8"/>
  <c r="J214" i="8"/>
  <c r="I115" i="8"/>
  <c r="J120" i="8"/>
  <c r="H129" i="8"/>
  <c r="I151" i="8"/>
  <c r="J362" i="8"/>
  <c r="I326" i="8"/>
  <c r="J342" i="8"/>
  <c r="H326" i="8"/>
  <c r="K321" i="8"/>
  <c r="K341" i="8"/>
  <c r="K342" i="8"/>
  <c r="J346" i="8"/>
  <c r="K261" i="8"/>
  <c r="I257" i="8"/>
  <c r="H249" i="8"/>
  <c r="K248" i="8"/>
  <c r="K246" i="8"/>
  <c r="H214" i="8"/>
  <c r="K115" i="8"/>
  <c r="K120" i="8"/>
  <c r="I121" i="8"/>
  <c r="K129" i="8"/>
  <c r="J130" i="8"/>
  <c r="H131" i="8"/>
  <c r="K135" i="8"/>
  <c r="H137" i="8"/>
  <c r="K151" i="8"/>
  <c r="H361" i="8"/>
  <c r="J361" i="8"/>
  <c r="K354" i="8"/>
  <c r="K337" i="8"/>
  <c r="J227" i="8"/>
  <c r="H135" i="8"/>
  <c r="H337" i="8"/>
  <c r="I353" i="8"/>
  <c r="J246" i="8"/>
  <c r="H148" i="8"/>
  <c r="I246" i="8"/>
  <c r="J239" i="8"/>
  <c r="J236" i="8"/>
  <c r="I129" i="8"/>
  <c r="I135" i="8"/>
  <c r="I140" i="8"/>
  <c r="I148" i="8"/>
  <c r="I155" i="8"/>
  <c r="H159" i="8"/>
  <c r="I128" i="8"/>
  <c r="I339" i="8"/>
  <c r="K359" i="8"/>
  <c r="H333" i="8"/>
  <c r="I343" i="8"/>
  <c r="K333" i="8"/>
  <c r="J339" i="8"/>
  <c r="H362" i="8"/>
  <c r="H353" i="8"/>
  <c r="I359" i="8"/>
  <c r="H359" i="8"/>
  <c r="J261" i="8"/>
  <c r="J255" i="8"/>
  <c r="I227" i="8"/>
  <c r="J216" i="8"/>
  <c r="I119" i="8"/>
  <c r="K362" i="8"/>
  <c r="K332" i="8"/>
  <c r="I351" i="8"/>
  <c r="I337" i="8"/>
  <c r="I320" i="8"/>
  <c r="H343" i="8"/>
  <c r="J320" i="8"/>
  <c r="H356" i="8"/>
  <c r="I354" i="8"/>
  <c r="H341" i="8"/>
  <c r="H317" i="8"/>
  <c r="H319" i="8"/>
  <c r="H255" i="8"/>
  <c r="K254" i="8"/>
  <c r="J249" i="8"/>
  <c r="H236" i="8"/>
  <c r="K235" i="8"/>
  <c r="J230" i="8"/>
  <c r="I159" i="8"/>
  <c r="K128" i="8"/>
  <c r="H118" i="8"/>
  <c r="K348" i="8"/>
  <c r="J348" i="8"/>
  <c r="I319" i="8"/>
  <c r="H351" i="8"/>
  <c r="H329" i="8"/>
  <c r="J344" i="8"/>
  <c r="K336" i="8"/>
  <c r="K327" i="8"/>
  <c r="H327" i="8"/>
  <c r="K260" i="8"/>
  <c r="K256" i="8"/>
  <c r="J254" i="8"/>
  <c r="J248" i="8"/>
  <c r="K237" i="8"/>
  <c r="J235" i="8"/>
  <c r="J219" i="8"/>
  <c r="H133" i="8"/>
  <c r="H158" i="8"/>
  <c r="J161" i="8"/>
  <c r="H134" i="8"/>
  <c r="I118" i="8"/>
  <c r="I356" i="8"/>
  <c r="I317" i="8"/>
  <c r="J262" i="8"/>
  <c r="J258" i="8"/>
  <c r="K251" i="8"/>
  <c r="K243" i="8"/>
  <c r="J240" i="8"/>
  <c r="K231" i="8"/>
  <c r="J229" i="8"/>
  <c r="K221" i="8"/>
  <c r="K215" i="8"/>
  <c r="H116" i="8"/>
  <c r="H127" i="8"/>
  <c r="H139" i="8"/>
  <c r="H146" i="8"/>
  <c r="H154" i="8"/>
  <c r="H162" i="8"/>
  <c r="H349" i="8"/>
  <c r="I344" i="8"/>
  <c r="I340" i="8"/>
  <c r="H348" i="8"/>
  <c r="H339" i="8"/>
  <c r="J329" i="8"/>
  <c r="J317" i="8"/>
  <c r="I329" i="8"/>
  <c r="K351" i="8"/>
  <c r="H320" i="8"/>
  <c r="J335" i="8"/>
  <c r="H335" i="8"/>
  <c r="I262" i="8"/>
  <c r="I260" i="8"/>
  <c r="K259" i="8"/>
  <c r="I258" i="8"/>
  <c r="I256" i="8"/>
  <c r="K255" i="8"/>
  <c r="I254" i="8"/>
  <c r="I251" i="8"/>
  <c r="K249" i="8"/>
  <c r="I248" i="8"/>
  <c r="I243" i="8"/>
  <c r="K241" i="8"/>
  <c r="I240" i="8"/>
  <c r="I237" i="8"/>
  <c r="K236" i="8"/>
  <c r="I235" i="8"/>
  <c r="I231" i="8"/>
  <c r="K230" i="8"/>
  <c r="I229" i="8"/>
  <c r="I221" i="8"/>
  <c r="K220" i="8"/>
  <c r="I219" i="8"/>
  <c r="I215" i="8"/>
  <c r="K214" i="8"/>
  <c r="H114" i="8"/>
  <c r="I116" i="8"/>
  <c r="H120" i="8"/>
  <c r="I127" i="8"/>
  <c r="H130" i="8"/>
  <c r="I133" i="8"/>
  <c r="H136" i="8"/>
  <c r="I139" i="8"/>
  <c r="H141" i="8"/>
  <c r="I146" i="8"/>
  <c r="H149" i="8"/>
  <c r="I154" i="8"/>
  <c r="I158" i="8"/>
  <c r="K161" i="8"/>
  <c r="I162" i="8"/>
  <c r="J134" i="8"/>
  <c r="H128" i="8"/>
  <c r="J118" i="8"/>
  <c r="H260" i="8"/>
  <c r="H256" i="8"/>
  <c r="H251" i="8"/>
  <c r="H243" i="8"/>
  <c r="H237" i="8"/>
  <c r="H231" i="8"/>
  <c r="H221" i="8"/>
  <c r="H215" i="8"/>
  <c r="J116" i="8"/>
  <c r="J127" i="8"/>
  <c r="J133" i="8"/>
  <c r="J139" i="8"/>
  <c r="J146" i="8"/>
  <c r="J154" i="8"/>
  <c r="K158" i="8"/>
  <c r="K162" i="8"/>
  <c r="K134" i="8"/>
  <c r="AD172" i="5"/>
  <c r="AD140" i="5"/>
  <c r="AD157" i="5"/>
  <c r="AD163" i="5"/>
  <c r="AD173" i="5"/>
  <c r="AD150" i="5"/>
  <c r="AD135" i="5"/>
  <c r="AD144" i="5"/>
  <c r="AD147" i="5"/>
  <c r="AD166" i="5"/>
  <c r="AD176" i="5"/>
  <c r="AD175" i="5"/>
  <c r="AD182" i="5"/>
  <c r="AD153" i="5"/>
  <c r="AD171" i="5"/>
  <c r="AD152" i="5"/>
  <c r="AD184" i="5"/>
  <c r="AD161" i="5"/>
  <c r="AD177" i="5"/>
  <c r="AD151" i="5"/>
  <c r="AD148" i="5"/>
  <c r="AD180" i="5"/>
  <c r="AD154" i="5"/>
  <c r="AD170" i="5"/>
  <c r="AD186" i="5"/>
  <c r="AD137" i="5"/>
  <c r="AD141" i="5"/>
  <c r="AD143" i="5"/>
  <c r="AD179" i="5"/>
  <c r="AD160" i="5"/>
  <c r="AD145" i="5"/>
  <c r="AD165" i="5"/>
  <c r="AD181" i="5"/>
  <c r="AD159" i="5"/>
  <c r="AD156" i="5"/>
  <c r="AD142" i="5"/>
  <c r="AD158" i="5"/>
  <c r="AD174" i="5"/>
  <c r="AD139" i="5"/>
  <c r="AD155" i="5"/>
  <c r="AD183" i="5"/>
  <c r="AD168" i="5"/>
  <c r="AD149" i="5"/>
  <c r="AD169" i="5"/>
  <c r="AD185" i="5"/>
  <c r="AD167" i="5"/>
  <c r="AD164" i="5"/>
  <c r="AD146" i="5"/>
  <c r="AD162" i="5"/>
  <c r="AD178" i="5"/>
  <c r="AD136" i="5"/>
  <c r="AD33" i="5"/>
  <c r="AD35" i="5"/>
  <c r="AG134" i="5" l="1"/>
  <c r="AH34" i="5"/>
  <c r="BD34" i="5"/>
  <c r="BC134" i="5"/>
  <c r="BY134" i="5"/>
  <c r="BZ34" i="5"/>
  <c r="DS34" i="5"/>
  <c r="DR134" i="5"/>
  <c r="FK134" i="5"/>
  <c r="FL34" i="5"/>
  <c r="GG134" i="5"/>
  <c r="GH34" i="5"/>
  <c r="EN34" i="5"/>
  <c r="EM134" i="5"/>
  <c r="CU134" i="5"/>
  <c r="CV34" i="5"/>
  <c r="AD88" i="5"/>
  <c r="AI34" i="5" l="1"/>
  <c r="AH134" i="5"/>
  <c r="CA34" i="5"/>
  <c r="BZ134" i="5"/>
  <c r="BE34" i="5"/>
  <c r="BD134" i="5"/>
  <c r="DT34" i="5"/>
  <c r="DS134" i="5"/>
  <c r="GI34" i="5"/>
  <c r="GH134" i="5"/>
  <c r="FM34" i="5"/>
  <c r="FL134" i="5"/>
  <c r="EO34" i="5"/>
  <c r="EN134" i="5"/>
  <c r="CW34" i="5"/>
  <c r="CV134" i="5"/>
  <c r="AJ34" i="5" l="1"/>
  <c r="AI134" i="5"/>
  <c r="BF34" i="5"/>
  <c r="BE134" i="5"/>
  <c r="CB34" i="5"/>
  <c r="CA134" i="5"/>
  <c r="DU34" i="5"/>
  <c r="DT134" i="5"/>
  <c r="FN34" i="5"/>
  <c r="FM134" i="5"/>
  <c r="GJ34" i="5"/>
  <c r="GI134" i="5"/>
  <c r="EO134" i="5"/>
  <c r="EP34" i="5"/>
  <c r="CW134" i="5"/>
  <c r="CX34" i="5"/>
  <c r="AJ134" i="5" l="1"/>
  <c r="AK34" i="5"/>
  <c r="CB134" i="5"/>
  <c r="CC34" i="5"/>
  <c r="BF134" i="5"/>
  <c r="BG34" i="5"/>
  <c r="DV34" i="5"/>
  <c r="DU134" i="5"/>
  <c r="GJ134" i="5"/>
  <c r="GK34" i="5"/>
  <c r="FN134" i="5"/>
  <c r="FO34" i="5"/>
  <c r="EQ34" i="5"/>
  <c r="EP134" i="5"/>
  <c r="CX134" i="5"/>
  <c r="CY34" i="5"/>
  <c r="AK134" i="5" l="1"/>
  <c r="AL34" i="5"/>
  <c r="BG134" i="5"/>
  <c r="BH34" i="5"/>
  <c r="CC134" i="5"/>
  <c r="CD34" i="5"/>
  <c r="DW34" i="5"/>
  <c r="DV134" i="5"/>
  <c r="FO134" i="5"/>
  <c r="FP34" i="5"/>
  <c r="GK134" i="5"/>
  <c r="GL34" i="5"/>
  <c r="EQ134" i="5"/>
  <c r="ER34" i="5"/>
  <c r="CY134" i="5"/>
  <c r="CZ34" i="5"/>
  <c r="AM34" i="5" l="1"/>
  <c r="AL134" i="5"/>
  <c r="BI34" i="5"/>
  <c r="BH134" i="5"/>
  <c r="CE34" i="5"/>
  <c r="CD134" i="5"/>
  <c r="DW134" i="5"/>
  <c r="DX34" i="5"/>
  <c r="GM34" i="5"/>
  <c r="GL134" i="5"/>
  <c r="FP134" i="5"/>
  <c r="FQ34" i="5"/>
  <c r="ES34" i="5"/>
  <c r="ER134" i="5"/>
  <c r="DA34" i="5"/>
  <c r="CZ134" i="5"/>
  <c r="AN34" i="5" l="1"/>
  <c r="AM134" i="5"/>
  <c r="CF34" i="5"/>
  <c r="CE134" i="5"/>
  <c r="BJ34" i="5"/>
  <c r="BI134" i="5"/>
  <c r="DY34" i="5"/>
  <c r="DX134" i="5"/>
  <c r="FR34" i="5"/>
  <c r="FQ134" i="5"/>
  <c r="GN34" i="5"/>
  <c r="GM134" i="5"/>
  <c r="ET34" i="5"/>
  <c r="ES134" i="5"/>
  <c r="DA134" i="5"/>
  <c r="DB34" i="5"/>
  <c r="AN134" i="5" l="1"/>
  <c r="AO34" i="5"/>
  <c r="BJ134" i="5"/>
  <c r="BK34" i="5"/>
  <c r="CF134" i="5"/>
  <c r="CG34" i="5"/>
  <c r="DY134" i="5"/>
  <c r="DZ34" i="5"/>
  <c r="GN134" i="5"/>
  <c r="GO34" i="5"/>
  <c r="FR134" i="5"/>
  <c r="FS34" i="5"/>
  <c r="EU34" i="5"/>
  <c r="ET134" i="5"/>
  <c r="DB134" i="5"/>
  <c r="DC34" i="5"/>
  <c r="AP34" i="5" l="1"/>
  <c r="AO134" i="5"/>
  <c r="CH34" i="5"/>
  <c r="CG134" i="5"/>
  <c r="BL34" i="5"/>
  <c r="BK134" i="5"/>
  <c r="EA34" i="5"/>
  <c r="DZ134" i="5"/>
  <c r="FS134" i="5"/>
  <c r="FT34" i="5"/>
  <c r="GO134" i="5"/>
  <c r="GP34" i="5"/>
  <c r="EU134" i="5"/>
  <c r="EV34" i="5"/>
  <c r="DD34" i="5"/>
  <c r="DC134" i="5"/>
  <c r="AQ34" i="5" l="1"/>
  <c r="AP134" i="5"/>
  <c r="BM34" i="5"/>
  <c r="BL134" i="5"/>
  <c r="CI34" i="5"/>
  <c r="CH134" i="5"/>
  <c r="EB34" i="5"/>
  <c r="EA134" i="5"/>
  <c r="GQ34" i="5"/>
  <c r="GP134" i="5"/>
  <c r="FU34" i="5"/>
  <c r="FT134" i="5"/>
  <c r="EW34" i="5"/>
  <c r="EV134" i="5"/>
  <c r="DE34" i="5"/>
  <c r="DD134" i="5"/>
  <c r="AR34" i="5" l="1"/>
  <c r="AQ134" i="5"/>
  <c r="CJ34" i="5"/>
  <c r="CI134" i="5"/>
  <c r="BN34" i="5"/>
  <c r="BM134" i="5"/>
  <c r="EC34" i="5"/>
  <c r="EB134" i="5"/>
  <c r="FV34" i="5"/>
  <c r="FU134" i="5"/>
  <c r="GR34" i="5"/>
  <c r="GQ134" i="5"/>
  <c r="EX34" i="5"/>
  <c r="EW134" i="5"/>
  <c r="DF34" i="5"/>
  <c r="DE134" i="5"/>
  <c r="AR134" i="5" l="1"/>
  <c r="AS34" i="5"/>
  <c r="BN134" i="5"/>
  <c r="BO34" i="5"/>
  <c r="CK34" i="5"/>
  <c r="CJ134" i="5"/>
  <c r="ED34" i="5"/>
  <c r="EC134" i="5"/>
  <c r="GR134" i="5"/>
  <c r="GS34" i="5"/>
  <c r="FV134" i="5"/>
  <c r="FW34" i="5"/>
  <c r="EY34" i="5"/>
  <c r="EX134" i="5"/>
  <c r="DG34" i="5"/>
  <c r="DF134" i="5"/>
  <c r="AS134" i="5" l="1"/>
  <c r="AT34" i="5"/>
  <c r="CL34" i="5"/>
  <c r="CK134" i="5"/>
  <c r="BO134" i="5"/>
  <c r="BP34" i="5"/>
  <c r="EE34" i="5"/>
  <c r="ED134" i="5"/>
  <c r="FW134" i="5"/>
  <c r="FX34" i="5"/>
  <c r="GS134" i="5"/>
  <c r="GT34" i="5"/>
  <c r="AD34" i="5" s="1"/>
  <c r="EY134" i="5"/>
  <c r="EZ34" i="5"/>
  <c r="DG134" i="5"/>
  <c r="DH34" i="5"/>
  <c r="AU34" i="5" l="1"/>
  <c r="AT134" i="5"/>
  <c r="BQ34" i="5"/>
  <c r="BP134" i="5"/>
  <c r="CL134" i="5"/>
  <c r="CM34" i="5"/>
  <c r="EF34" i="5"/>
  <c r="EE134" i="5"/>
  <c r="GU34" i="5"/>
  <c r="GT134" i="5"/>
  <c r="FY34" i="5"/>
  <c r="FX134" i="5"/>
  <c r="FA34" i="5"/>
  <c r="EZ134" i="5"/>
  <c r="DH134" i="5"/>
  <c r="DI34" i="5"/>
  <c r="AV34" i="5" l="1"/>
  <c r="AU134" i="5"/>
  <c r="CN34" i="5"/>
  <c r="CM134" i="5"/>
  <c r="BR34" i="5"/>
  <c r="BQ134" i="5"/>
  <c r="EG34" i="5"/>
  <c r="EF134" i="5"/>
  <c r="FZ34" i="5"/>
  <c r="FZ134" i="5" s="1"/>
  <c r="FY134" i="5"/>
  <c r="GV34" i="5"/>
  <c r="GV134" i="5" s="1"/>
  <c r="GU134" i="5"/>
  <c r="FA134" i="5"/>
  <c r="FB34" i="5"/>
  <c r="DJ34" i="5"/>
  <c r="DI134" i="5"/>
  <c r="AV134" i="5" l="1"/>
  <c r="AW34" i="5"/>
  <c r="BR134" i="5"/>
  <c r="BS34" i="5"/>
  <c r="CO34" i="5"/>
  <c r="CN134" i="5"/>
  <c r="EG134" i="5"/>
  <c r="EH34" i="5"/>
  <c r="EH134" i="5" s="1"/>
  <c r="FC34" i="5"/>
  <c r="FB134" i="5"/>
  <c r="DJ134" i="5"/>
  <c r="DK34" i="5"/>
  <c r="AX34" i="5" l="1"/>
  <c r="AX134" i="5" s="1"/>
  <c r="AD134" i="5" s="1"/>
  <c r="AW134" i="5"/>
  <c r="CP34" i="5"/>
  <c r="CP134" i="5" s="1"/>
  <c r="CO134" i="5"/>
  <c r="BT34" i="5"/>
  <c r="BT134" i="5" s="1"/>
  <c r="BS134" i="5"/>
  <c r="FC134" i="5"/>
  <c r="FD34" i="5"/>
  <c r="DK134" i="5"/>
  <c r="DL34" i="5"/>
  <c r="DL134" i="5" s="1"/>
  <c r="FD134" i="5" l="1"/>
</calcChain>
</file>

<file path=xl/sharedStrings.xml><?xml version="1.0" encoding="utf-8"?>
<sst xmlns="http://schemas.openxmlformats.org/spreadsheetml/2006/main" count="11886" uniqueCount="3685">
  <si>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</si>
  <si>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</si>
  <si>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</si>
  <si>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</si>
  <si>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</si>
  <si>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</si>
  <si>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</si>
  <si>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</si>
  <si>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</si>
  <si>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</si>
  <si>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</si>
  <si>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</si>
  <si>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</si>
  <si>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</si>
  <si>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</si>
  <si>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</si>
  <si>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</si>
  <si>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</si>
  <si>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</si>
  <si>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</si>
  <si>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</si>
  <si>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</si>
  <si>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</si>
  <si>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</si>
  <si>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</si>
  <si>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</si>
  <si>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</si>
  <si>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</si>
  <si>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</si>
  <si>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</si>
  <si>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</si>
  <si>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</si>
  <si>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</si>
  <si>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</si>
  <si>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</si>
  <si>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</si>
  <si>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</si>
  <si>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</si>
  <si>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</si>
  <si>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</si>
  <si>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</si>
  <si>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</si>
  <si>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</si>
  <si>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</si>
  <si>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</si>
  <si>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</si>
  <si>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</si>
  <si>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</si>
  <si>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</si>
  <si>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</si>
  <si>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</si>
  <si>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</si>
  <si>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</si>
  <si>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</si>
  <si>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</si>
  <si>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</si>
  <si>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</si>
  <si>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</si>
  <si>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</si>
  <si>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</si>
  <si>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</si>
  <si>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</si>
  <si>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</si>
  <si>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</si>
  <si>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</si>
  <si>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</si>
  <si>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</si>
  <si>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</si>
  <si>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</si>
  <si>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</si>
  <si>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</si>
  <si>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</si>
  <si>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</si>
  <si>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</si>
  <si>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</si>
  <si>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</si>
  <si>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</si>
  <si>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</si>
  <si>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</si>
  <si>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</si>
  <si>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</si>
  <si>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</si>
  <si>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</si>
  <si>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</si>
  <si>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</si>
  <si>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</si>
  <si>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</si>
  <si>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</si>
  <si>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</si>
  <si>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</si>
  <si>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</si>
  <si>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</si>
  <si>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</si>
  <si>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</si>
  <si>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</si>
  <si>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</si>
  <si>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</si>
  <si>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</si>
  <si>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</si>
  <si>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</si>
  <si>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</si>
  <si>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</si>
  <si>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</si>
  <si>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</si>
  <si>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</si>
  <si>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</si>
  <si>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</si>
  <si>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</si>
  <si>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</si>
  <si>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</si>
  <si>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</si>
  <si>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</si>
  <si>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</si>
  <si>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</si>
  <si>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</si>
  <si>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</si>
  <si>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</si>
  <si>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</si>
  <si>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</si>
  <si>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</si>
  <si>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</si>
  <si>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</si>
  <si>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</si>
  <si>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</si>
  <si>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</si>
  <si>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</si>
  <si>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</si>
  <si>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</si>
  <si>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</si>
  <si>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</si>
  <si>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</si>
  <si>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</si>
  <si>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</si>
  <si>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</si>
  <si>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</si>
  <si>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</si>
  <si>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</si>
  <si>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</si>
  <si>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</si>
  <si>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</si>
  <si>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</si>
  <si>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</si>
  <si>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</si>
  <si>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</si>
  <si>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</si>
  <si>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</si>
  <si>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</si>
  <si>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</si>
  <si>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</si>
  <si>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</si>
  <si>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</si>
  <si>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</si>
  <si>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</si>
  <si>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</si>
  <si>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</si>
  <si>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</si>
  <si>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</si>
  <si>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</si>
  <si>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</si>
  <si>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</si>
  <si>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</si>
  <si>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</si>
  <si>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</si>
  <si>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</si>
  <si>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</si>
  <si>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</si>
  <si>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</si>
  <si>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</si>
  <si>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</si>
  <si>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</si>
  <si>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</si>
  <si>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</si>
  <si>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</si>
  <si>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</si>
  <si>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</si>
  <si>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</si>
  <si>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</si>
  <si>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</si>
  <si>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</si>
  <si>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</si>
  <si>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</si>
  <si>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</si>
  <si>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</si>
  <si>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</si>
  <si>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</si>
  <si>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</si>
  <si>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</si>
  <si>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</si>
  <si>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</si>
  <si>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</si>
  <si>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</si>
  <si>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</si>
  <si>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</si>
  <si>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</si>
  <si>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</si>
  <si>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</si>
  <si>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</si>
  <si>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</si>
  <si>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</si>
  <si>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</si>
  <si>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</si>
  <si>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</si>
  <si>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</si>
  <si>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</si>
  <si>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</si>
  <si>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</si>
  <si>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</si>
  <si>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</si>
  <si>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</si>
  <si>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</si>
  <si>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</si>
  <si>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</si>
  <si>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</si>
  <si>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</si>
  <si>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</si>
  <si>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</si>
  <si>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</si>
  <si>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</si>
  <si>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</si>
  <si>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</si>
  <si>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</si>
  <si>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</si>
  <si>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</si>
  <si>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</si>
  <si>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</si>
  <si>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</si>
  <si>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</si>
  <si>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</si>
  <si>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</si>
  <si>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</si>
  <si>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</si>
  <si>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</si>
  <si>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</si>
  <si>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</si>
  <si>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</si>
  <si>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</si>
  <si>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</si>
  <si>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</si>
  <si>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</si>
  <si>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</si>
  <si>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</si>
  <si>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</si>
  <si>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</si>
  <si>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</si>
  <si>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</si>
  <si>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</si>
  <si>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</si>
  <si>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</si>
  <si>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</si>
  <si>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</si>
  <si>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</si>
  <si>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</si>
  <si>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</si>
  <si>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</si>
  <si>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</si>
  <si>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</si>
  <si>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</si>
  <si>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</si>
  <si>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</si>
  <si>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</si>
  <si>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</si>
  <si>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</si>
  <si>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</si>
  <si>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</si>
  <si>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</si>
  <si>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</si>
  <si>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</si>
  <si>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</si>
  <si>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</si>
  <si>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</si>
  <si>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</si>
  <si>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</si>
  <si>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</si>
  <si>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</si>
  <si>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</si>
  <si>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</si>
  <si>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</si>
  <si>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</si>
  <si>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</si>
  <si>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</si>
  <si>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</si>
  <si>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</si>
  <si>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</si>
  <si>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</si>
  <si>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</si>
  <si>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</si>
  <si>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</si>
  <si>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</si>
  <si>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</si>
  <si>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</si>
  <si>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</si>
  <si>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</si>
  <si>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</si>
  <si>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</si>
  <si>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</si>
  <si>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</si>
  <si>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</si>
  <si>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</si>
  <si>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</si>
  <si>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</si>
  <si>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</si>
  <si>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</si>
  <si>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</si>
  <si>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</si>
  <si>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</si>
  <si>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</si>
  <si>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</si>
  <si>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</si>
  <si>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</si>
  <si>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</si>
  <si>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</si>
  <si>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</si>
  <si>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</si>
  <si>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</si>
  <si>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</si>
  <si>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</si>
  <si>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</si>
  <si>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</si>
  <si>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</si>
  <si>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</si>
  <si>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</si>
  <si>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</si>
  <si>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</si>
  <si>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</si>
  <si>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</si>
  <si>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</si>
  <si>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</si>
  <si>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</si>
  <si>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</si>
  <si>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</si>
  <si>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</si>
  <si>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</si>
  <si>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</si>
  <si>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</si>
  <si>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</si>
  <si>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</si>
  <si>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</si>
  <si>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</si>
  <si>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</si>
  <si>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</si>
  <si>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</si>
  <si>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</si>
  <si>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</si>
  <si>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</si>
  <si>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</si>
  <si>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</si>
  <si>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</si>
  <si>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</si>
  <si>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</si>
  <si>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</si>
  <si>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</si>
  <si>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</si>
  <si>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</si>
  <si>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</si>
  <si>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</si>
  <si>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</si>
  <si>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</si>
  <si>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</si>
  <si>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</si>
  <si>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</si>
  <si>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</si>
  <si>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</si>
  <si>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</si>
  <si>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</si>
  <si>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</si>
  <si>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</si>
  <si>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</si>
  <si>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</si>
  <si>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</si>
  <si>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</si>
  <si>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</si>
  <si>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</si>
  <si>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</si>
  <si>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</si>
  <si>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</si>
  <si>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</si>
  <si>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</si>
  <si>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</si>
  <si>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</si>
  <si>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</si>
  <si>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</si>
  <si>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</si>
  <si>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</si>
  <si>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</si>
  <si>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</si>
  <si>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</si>
  <si>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</si>
  <si>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</si>
  <si>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</si>
  <si>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</si>
  <si>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</si>
  <si>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</si>
  <si>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</si>
  <si>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</si>
  <si>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</si>
  <si>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</si>
  <si>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</si>
  <si>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</si>
  <si>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</si>
  <si>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</si>
  <si>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</si>
  <si>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</si>
  <si>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</si>
  <si>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</si>
  <si>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</si>
  <si>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</si>
  <si>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</si>
  <si>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</si>
  <si>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</si>
  <si>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</si>
  <si>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</si>
  <si>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</si>
  <si>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</si>
  <si>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</si>
  <si>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</si>
  <si>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</si>
  <si>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</si>
  <si>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</si>
  <si>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</si>
  <si>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</si>
  <si>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</si>
  <si>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</si>
  <si>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</si>
  <si>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</si>
  <si>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</si>
  <si>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</si>
  <si>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</si>
  <si>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</si>
  <si>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</si>
  <si>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</si>
  <si>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</si>
  <si>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</si>
  <si>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HUMAN RESOURCES: State workers (full-time)</t>
  </si>
  <si>
    <t>HUMAN RESOURCES: State workers (part-time and seasonal)</t>
  </si>
  <si>
    <t>VEHICLE RESOURCES: Plow trucks (owned and contracted units)</t>
  </si>
  <si>
    <t>VEHICLE RESOURCES: Road graders (owned and contracted units)</t>
  </si>
  <si>
    <t>FACILITY RESOURCES: Salt storage capacity (tons)</t>
  </si>
  <si>
    <t>FACILITY RESOURCES: Salt storage facilities (count)</t>
  </si>
  <si>
    <t>FACILITY RESOURCES: Liquid storage facilities (count)</t>
  </si>
  <si>
    <t>FACILITY RESOURCES: Liquid storage capacity (gallons)</t>
  </si>
  <si>
    <t>14,000</t>
  </si>
  <si>
    <t>315</t>
  </si>
  <si>
    <t>98</t>
  </si>
  <si>
    <t>80</t>
  </si>
  <si>
    <t>361,000</t>
  </si>
  <si>
    <t>37,650</t>
  </si>
  <si>
    <t>375</t>
  </si>
  <si>
    <t>30</t>
  </si>
  <si>
    <t>90</t>
  </si>
  <si>
    <t>31,600</t>
  </si>
  <si>
    <t>400,000</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</si>
  <si>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</si>
  <si>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</si>
  <si>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</si>
  <si>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</si>
  <si>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</si>
  <si>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</si>
  <si>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</si>
  <si>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</si>
  <si>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</si>
  <si>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</si>
  <si>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</si>
  <si>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</si>
  <si>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</si>
  <si>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</si>
  <si>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</si>
  <si>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</si>
  <si>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</si>
  <si>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</si>
  <si>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</si>
  <si>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</si>
  <si>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</si>
  <si>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</si>
  <si>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</si>
  <si>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</si>
  <si>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</si>
  <si>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</si>
  <si>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</si>
  <si>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</si>
  <si>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</si>
  <si>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</si>
  <si>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</si>
  <si>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</si>
  <si>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</si>
  <si>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</si>
  <si>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</si>
  <si>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</si>
  <si>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</si>
  <si>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</si>
  <si>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</si>
  <si>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</si>
  <si>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</si>
  <si>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</si>
  <si>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</si>
  <si>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</si>
  <si>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</si>
  <si>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</si>
  <si>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</si>
  <si>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</si>
  <si>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</si>
  <si>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</si>
  <si>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</si>
  <si>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</si>
  <si>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</si>
  <si>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</si>
  <si>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</si>
  <si>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</si>
  <si>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</si>
  <si>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</si>
  <si>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</si>
  <si>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</si>
  <si>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</si>
  <si>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</si>
  <si>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</si>
  <si>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</si>
  <si>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</si>
  <si>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</si>
  <si>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</si>
  <si>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</si>
  <si>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</si>
  <si>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</si>
  <si>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</si>
  <si>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</si>
  <si>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</si>
  <si>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</si>
  <si>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</si>
  <si>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</si>
  <si>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</si>
  <si>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</si>
  <si>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</si>
  <si>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</si>
  <si>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</si>
  <si>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</si>
  <si>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</si>
  <si>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</si>
  <si>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</si>
  <si>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</si>
  <si>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</si>
  <si>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</si>
  <si>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</si>
  <si>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</si>
  <si>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</si>
  <si>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</si>
  <si>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</si>
  <si>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</si>
  <si>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</si>
  <si>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</si>
  <si>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</si>
  <si>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</si>
  <si>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</si>
  <si>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</si>
  <si>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</si>
  <si>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</si>
  <si>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</si>
  <si>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</si>
  <si>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</si>
  <si>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</si>
  <si>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</si>
  <si>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</si>
  <si>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</si>
  <si>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</si>
  <si>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</si>
  <si>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</si>
  <si>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</si>
  <si>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</si>
  <si>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</si>
  <si>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</si>
  <si>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</si>
  <si>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</si>
  <si>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</si>
  <si>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</si>
  <si>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11,131</t>
  </si>
  <si>
    <t>225,145</t>
  </si>
  <si>
    <t>1,832</t>
  </si>
  <si>
    <t>618,717</t>
  </si>
  <si>
    <t>13,583,754</t>
  </si>
  <si>
    <t>233,300</t>
  </si>
  <si>
    <t>97,000</t>
  </si>
  <si>
    <t>1,481,400</t>
  </si>
  <si>
    <t>87,500</t>
  </si>
  <si>
    <t>2,600</t>
  </si>
  <si>
    <t>625,000</t>
  </si>
  <si>
    <t>461,000</t>
  </si>
  <si>
    <t>538,500</t>
  </si>
  <si>
    <t>1,540,000</t>
  </si>
  <si>
    <t>2,503,000</t>
  </si>
  <si>
    <t>122,639</t>
  </si>
  <si>
    <t>124,773</t>
  </si>
  <si>
    <t>19,839</t>
  </si>
  <si>
    <t>18,657,545</t>
  </si>
  <si>
    <t>18,700,143</t>
  </si>
  <si>
    <t>1,162</t>
  </si>
  <si>
    <t>26,665</t>
  </si>
  <si>
    <t>132,373</t>
  </si>
  <si>
    <t>650,000</t>
  </si>
  <si>
    <t>1,290,000</t>
  </si>
  <si>
    <t>173,888</t>
  </si>
  <si>
    <t>39,800</t>
  </si>
  <si>
    <t>2,158,829</t>
  </si>
  <si>
    <t>2,506,051</t>
  </si>
  <si>
    <t>120,000</t>
  </si>
  <si>
    <t>120,700</t>
  </si>
  <si>
    <t>74,000</t>
  </si>
  <si>
    <t>3,200,000</t>
  </si>
  <si>
    <t>3,900,000</t>
  </si>
  <si>
    <t>858,000</t>
  </si>
  <si>
    <t>10,800,000</t>
  </si>
  <si>
    <t>82,500</t>
  </si>
  <si>
    <t>12,000</t>
  </si>
  <si>
    <t>10,000</t>
  </si>
  <si>
    <t>12,560</t>
  </si>
  <si>
    <t>4,000</t>
  </si>
  <si>
    <t>1,162,453</t>
  </si>
  <si>
    <t>1,188,171</t>
  </si>
  <si>
    <t>160,652</t>
  </si>
  <si>
    <t>4,850,346</t>
  </si>
  <si>
    <t>4,982,861</t>
  </si>
  <si>
    <t>253,575</t>
  </si>
  <si>
    <t>253,775</t>
  </si>
  <si>
    <t>381,425</t>
  </si>
  <si>
    <t>681,000</t>
  </si>
  <si>
    <t>781,000</t>
  </si>
  <si>
    <t>388,797</t>
  </si>
  <si>
    <t>388,917</t>
  </si>
  <si>
    <t>31,221</t>
  </si>
  <si>
    <t>3,300,471</t>
  </si>
  <si>
    <t>3,567,774</t>
  </si>
  <si>
    <t>(Do not display a second parameter)</t>
  </si>
  <si>
    <t>Enter state data in the right column of the table below to populate the map at left.</t>
  </si>
  <si>
    <t>VEHICLE RESOURCES: Blowers (owned and contracted units)</t>
  </si>
  <si>
    <t>Steve Spoor</t>
  </si>
  <si>
    <t>Maintenance Services Manager</t>
  </si>
  <si>
    <t>steve.spoor@itd.idaho.gov</t>
  </si>
  <si>
    <t>208-334-8413</t>
  </si>
  <si>
    <t>Anti-Skid/Salt Added</t>
  </si>
  <si>
    <t>Salt Brine is 100% produced in house.  MgCl is 100% supplied by vendors</t>
  </si>
  <si>
    <t>Joe Snustad</t>
  </si>
  <si>
    <t>Transportation Engineer II</t>
  </si>
  <si>
    <t>jsnustad@nd.gov</t>
  </si>
  <si>
    <t>701-328-4589</t>
  </si>
  <si>
    <t>Geo-Melt</t>
  </si>
  <si>
    <t>Salt Brine solution = 80% Salt Brine &amp; 20% Geo-Melt</t>
  </si>
  <si>
    <t>$78.37 is a 3-yr average for January, and is averaged across all 8 districts.</t>
  </si>
  <si>
    <r>
      <rPr>
        <b/>
        <sz val="8"/>
        <color theme="4"/>
        <rFont val="Verdana"/>
        <family val="2"/>
      </rPr>
      <t>2015-2016</t>
    </r>
    <r>
      <rPr>
        <b/>
        <sz val="8"/>
        <rFont val="Verdana"/>
        <family val="2"/>
      </rPr>
      <t xml:space="preserve"> WINTER SEASON</t>
    </r>
  </si>
  <si>
    <r>
      <rPr>
        <b/>
        <sz val="8"/>
        <color theme="4"/>
        <rFont val="Verdana"/>
        <family val="2"/>
      </rPr>
      <t>2014-2015</t>
    </r>
    <r>
      <rPr>
        <b/>
        <sz val="8"/>
        <rFont val="Verdana"/>
        <family val="2"/>
      </rPr>
      <t xml:space="preserve"> WINTER SEASON</t>
    </r>
  </si>
  <si>
    <r>
      <rPr>
        <b/>
        <sz val="8"/>
        <color theme="4"/>
        <rFont val="Verdana"/>
        <family val="2"/>
      </rPr>
      <t xml:space="preserve">2015-2016
</t>
    </r>
    <r>
      <rPr>
        <b/>
        <sz val="8"/>
        <rFont val="Verdana"/>
        <family val="2"/>
      </rPr>
      <t>WINTER SEASON</t>
    </r>
  </si>
  <si>
    <r>
      <rPr>
        <b/>
        <sz val="8"/>
        <color theme="4"/>
        <rFont val="Verdana"/>
        <family val="2"/>
      </rPr>
      <t xml:space="preserve">2014-2015
</t>
    </r>
    <r>
      <rPr>
        <b/>
        <sz val="8"/>
        <rFont val="Verdana"/>
        <family val="2"/>
      </rPr>
      <t>WINTER SEASON</t>
    </r>
  </si>
  <si>
    <t>3. Additional Calculated Statistics - By Year</t>
  </si>
  <si>
    <r>
      <t xml:space="preserve">WINTER MAINTENANCE RESOURCES
</t>
    </r>
    <r>
      <rPr>
        <sz val="8"/>
        <rFont val="Verdana"/>
        <family val="2"/>
      </rPr>
      <t>(July 2015 - June 2016)</t>
    </r>
  </si>
  <si>
    <r>
      <t xml:space="preserve">MAINTENANCE MATERIALS USED LAST WINTER
</t>
    </r>
    <r>
      <rPr>
        <sz val="8"/>
        <rFont val="Verdana"/>
        <family val="2"/>
      </rPr>
      <t>(July 2015 - June 2016) (If unknown, please estimate based on purchase amounts or contract costs if possible.)</t>
    </r>
  </si>
  <si>
    <r>
      <t xml:space="preserve">Costs </t>
    </r>
    <r>
      <rPr>
        <b/>
        <i/>
        <sz val="8"/>
        <rFont val="Verdana"/>
        <family val="2"/>
      </rPr>
      <t xml:space="preserve">last </t>
    </r>
    <r>
      <rPr>
        <b/>
        <sz val="8"/>
        <rFont val="Verdana"/>
        <family val="2"/>
      </rPr>
      <t>winter (July 2015 - June 2016)
(Direct or contracted)</t>
    </r>
  </si>
  <si>
    <r>
      <t xml:space="preserve">Salt prices for the </t>
    </r>
    <r>
      <rPr>
        <b/>
        <i/>
        <sz val="8"/>
        <rFont val="Verdana"/>
        <family val="2"/>
      </rPr>
      <t xml:space="preserve">upcoming </t>
    </r>
    <r>
      <rPr>
        <b/>
        <sz val="8"/>
        <rFont val="Verdana"/>
        <family val="2"/>
      </rPr>
      <t>winter
(July 2016 - June 2017)</t>
    </r>
  </si>
  <si>
    <t>Average statewide salt cost on or around January 1, 2016</t>
  </si>
  <si>
    <t>Winter Operations Manager</t>
  </si>
  <si>
    <t>mark.trennepohl@azdot.gov</t>
  </si>
  <si>
    <t>Colorado has 169 tank farm sites with a total of 490 tanks.  The capacity stated is the sum of total gallons for all 490 tanks.</t>
  </si>
  <si>
    <t>District Engineer</t>
  </si>
  <si>
    <t>Timothy A. Armbrecht</t>
  </si>
  <si>
    <t>Engineer of Maintenance Operations</t>
  </si>
  <si>
    <t>tim.armbrecht@illinois.gov</t>
  </si>
  <si>
    <t>217-782-8418</t>
  </si>
  <si>
    <t>515-290-2713</t>
  </si>
  <si>
    <t xml:space="preserve">Total snow and ice annual expenditures includes $800k that we pay to local governments for winter snow and ice removal. </t>
  </si>
  <si>
    <t>We make our own NaCl brine.  We buy our MgCl Brine</t>
  </si>
  <si>
    <t>Labor does include vacation and sick leave.</t>
  </si>
  <si>
    <t>Michael Williams</t>
  </si>
  <si>
    <t>Snow &amp; Ice Program Coordinator</t>
  </si>
  <si>
    <t>502-782-5616</t>
  </si>
  <si>
    <t>Kentucky utilizes 430 contract trucks for winter maintenance, primarily utilized on interstate mileage.  With salt storage, we have an additional (not included in number above) storage facility below ground in a limestone quarry with a 150,000 ton capacity.</t>
  </si>
  <si>
    <t>Pre-Mix,  Salt and CaCl at a 4:1 Ratio</t>
  </si>
  <si>
    <t xml:space="preserve">It is state policy to pre-wet all solid material.  </t>
  </si>
  <si>
    <t>Melissa Howe</t>
  </si>
  <si>
    <t>Region Support Engineer</t>
  </si>
  <si>
    <t>howem@michigan.gov</t>
  </si>
  <si>
    <t>517-599-8135</t>
  </si>
  <si>
    <t>CMA tonnage not known at this time</t>
  </si>
  <si>
    <t>avg early fill is $54.16. Avg seasonal fill is $53.72 (as of 8-30-16).</t>
  </si>
  <si>
    <t>tim.chojnacki@modot.mo.gov</t>
  </si>
  <si>
    <t>Tony F. Strainer</t>
  </si>
  <si>
    <t>Maintenance Review Supervisor</t>
  </si>
  <si>
    <t>tstrainer@mt.gov</t>
  </si>
  <si>
    <t>406-444-7604</t>
  </si>
  <si>
    <t>Assistant Operation &amp; Maintenance Division Manager</t>
  </si>
  <si>
    <t>603-419-9017</t>
  </si>
  <si>
    <t>Do not have center line mile data available.  We do not track the numbers of resources utilized by municipal contractors for our S&amp;I contracts.  We have right wings on all trucks; roughly 40% have left wings also (double wing configuration)</t>
  </si>
  <si>
    <t>100% salt brine is produced in-house.  All other liquid chemicals are purchased from vendors.</t>
  </si>
  <si>
    <t>costs above are the budgeted values for the season, not actual.</t>
  </si>
  <si>
    <t xml:space="preserve">The only time we use corrosioninhibited deicers is when we mix non-inhibited materials with inhibited materials we purchase.  </t>
  </si>
  <si>
    <t xml:space="preserve">Difficult to calculate seasonal winter operators....ODOT owns two salt sheds and uses one of Cal Trans sheds.  </t>
  </si>
  <si>
    <t>ODOT uses a liquid corrosion inhibited mag chloride for pre-wetting.  When solid salt is pre-wet, which it isn't always, the solid product does get some corrosion inhibitor benefit.</t>
  </si>
  <si>
    <t>expenditures include $283,431 in S&amp;S (expenditures that don't fall into labor, equipment, materials).</t>
  </si>
  <si>
    <t xml:space="preserve">Winter Services Manager </t>
  </si>
  <si>
    <t xml:space="preserve">wildavenpo@pa.gov </t>
  </si>
  <si>
    <t>Danny Varilek</t>
  </si>
  <si>
    <t>daniel.varilek@state.sd.us</t>
  </si>
  <si>
    <t>605-773-3571</t>
  </si>
  <si>
    <t>Brandon Klenk</t>
  </si>
  <si>
    <t>Methods Engineer</t>
  </si>
  <si>
    <t>bklenk@utah.gov</t>
  </si>
  <si>
    <t>801-965-4094</t>
  </si>
  <si>
    <t>This is salt that is only used to make brine for a shed that uses only brine</t>
  </si>
  <si>
    <t>Todd Law</t>
  </si>
  <si>
    <t>todd.law@vermont.gov</t>
  </si>
  <si>
    <t>802-839-0274</t>
  </si>
  <si>
    <t>Liquid De-Icer inlcudes MgCl and Organic Enhancer</t>
  </si>
  <si>
    <t>With the Liquid De-Icer (MgCl and enhancer) a corrosion inhibitor is included in the solution.</t>
  </si>
  <si>
    <t>Sand/salt mix, 10:1, 5:1 or 1:1</t>
  </si>
  <si>
    <t>Operations Section Head - Maintenance</t>
  </si>
  <si>
    <t>Statewide salt contract pricing varies between $55.82 and $85.63 per ton delivered.</t>
  </si>
  <si>
    <t>Mike Sproul</t>
  </si>
  <si>
    <t xml:space="preserve">A lot of the brines are blended. We keep track of them separately. </t>
  </si>
  <si>
    <t>6. For Reference: Winter Weather and Severity, 2000 to 2010</t>
  </si>
  <si>
    <t>This sheet presents increases or decreases across a two-year span. It only shows a value where data from both years in comparison are available.</t>
  </si>
  <si>
    <t>5. Calculated Changes in Values - Two-Year</t>
  </si>
  <si>
    <t>Change 2014-15 to 2015-16</t>
  </si>
  <si>
    <t>Chris Hilyer</t>
  </si>
  <si>
    <t>Assistant State Maintenance Engineer, TSM&amp;O</t>
  </si>
  <si>
    <t>hilyerc@dot.state.al.us</t>
  </si>
  <si>
    <t>334-242-6883</t>
  </si>
  <si>
    <t>Todd Hanley</t>
  </si>
  <si>
    <t>Heavy Equipment Training Coordinator</t>
  </si>
  <si>
    <t>todd.hanley@alaska.gov</t>
  </si>
  <si>
    <t>907-269-5613</t>
  </si>
  <si>
    <t xml:space="preserve">Unfortunately, the unanswered questions were not readily available from the various superintendents.  Rather than put inaccurate information, I left them blank.  </t>
  </si>
  <si>
    <t>Durval Avila</t>
  </si>
  <si>
    <t>Winter Operations Chief</t>
  </si>
  <si>
    <t>durval.avila@dot.ca.gov</t>
  </si>
  <si>
    <t>916-832-7020</t>
  </si>
  <si>
    <t>depends where its delivered</t>
  </si>
  <si>
    <t>michael.williams@ky.gov</t>
  </si>
  <si>
    <t>paul.brown@state.ma.us</t>
  </si>
  <si>
    <t>Maintenance Research Engineer</t>
  </si>
  <si>
    <t>Was not able to obtain state-owned assets and liquid storage data</t>
  </si>
  <si>
    <t>Prices staying the same</t>
  </si>
  <si>
    <t>scott.lucas@dot.ohio.gov</t>
  </si>
  <si>
    <t>Ken Hampton</t>
  </si>
  <si>
    <t>Transportation Manager 1</t>
  </si>
  <si>
    <t>ken.hampton@tn.gov</t>
  </si>
  <si>
    <t>615-741-3458</t>
  </si>
  <si>
    <t>Dennis Markwardt</t>
  </si>
  <si>
    <t>Maintenance Field Support Section Director</t>
  </si>
  <si>
    <t>dennis.markwardt@txdot.gov</t>
  </si>
  <si>
    <t>512-416-3093</t>
  </si>
  <si>
    <t>Could not find amount of abrasives, although used extensively.</t>
  </si>
  <si>
    <t>Last year maintenance costs for winter weather was $6,161,628.  That is total cost.  Very difficult to give a breakout of the cost.</t>
  </si>
  <si>
    <t>Allen Williams</t>
  </si>
  <si>
    <t>Salem District Maintenance Engineer</t>
  </si>
  <si>
    <t>allen.williams@vdot.virginia.gov</t>
  </si>
  <si>
    <t>540-387-5346</t>
  </si>
  <si>
    <t xml:space="preserve">Across the state salt prices remained fairly consistent.  Bid by county and averaged across the state, they didn't change much. </t>
  </si>
  <si>
    <t>2. Collected Data by Year</t>
  </si>
  <si>
    <r>
      <t xml:space="preserve">This sheet includes additional derived statistics from each year's data set. </t>
    </r>
    <r>
      <rPr>
        <i/>
        <sz val="8"/>
        <color theme="4"/>
        <rFont val="Verdana"/>
        <family val="2"/>
      </rPr>
      <t>The most recent it year at the top; scroll down for past years.</t>
    </r>
  </si>
  <si>
    <r>
      <t xml:space="preserve">This sheet compiles all data as collected from this year's survey as well as all previous-year surveys. </t>
    </r>
    <r>
      <rPr>
        <i/>
        <sz val="8"/>
        <color theme="4"/>
        <rFont val="Verdana"/>
        <family val="2"/>
      </rPr>
      <t>The most recent it year at the top; scroll down for past years.</t>
    </r>
  </si>
  <si>
    <t>COST: Total labor cost ($)</t>
  </si>
  <si>
    <t>COST: Total equipment cost ($)</t>
  </si>
  <si>
    <t>COST: Total materials cost ($)</t>
  </si>
  <si>
    <t>COSTS: Snow and ice total expenditure ($)</t>
  </si>
  <si>
    <r>
      <t xml:space="preserve">Note that data copied from other tabs should be pasted </t>
    </r>
    <r>
      <rPr>
        <i/>
        <sz val="10"/>
        <color theme="1"/>
        <rFont val="Calibri"/>
        <family val="2"/>
        <scheme val="minor"/>
      </rPr>
      <t>as cell values</t>
    </r>
    <r>
      <rPr>
        <sz val="10"/>
        <color theme="1"/>
        <rFont val="Calibri"/>
        <family val="2"/>
        <scheme val="minor"/>
      </rPr>
      <t xml:space="preserve"> (rather than as formulas) into this table. </t>
    </r>
  </si>
  <si>
    <t>29,273</t>
  </si>
  <si>
    <t>350</t>
  </si>
  <si>
    <t>43</t>
  </si>
  <si>
    <t>12,174</t>
  </si>
  <si>
    <t>2,326</t>
  </si>
  <si>
    <t>22,276</t>
  </si>
  <si>
    <t>$207</t>
  </si>
  <si>
    <t>195</t>
  </si>
  <si>
    <t>279</t>
  </si>
  <si>
    <t>86</t>
  </si>
  <si>
    <t>8,815</t>
  </si>
  <si>
    <t>127,000</t>
  </si>
  <si>
    <t>$150</t>
  </si>
  <si>
    <t>447</t>
  </si>
  <si>
    <t>197</t>
  </si>
  <si>
    <t>17</t>
  </si>
  <si>
    <t>82,000</t>
  </si>
  <si>
    <t>194,000</t>
  </si>
  <si>
    <t>$2,500,000</t>
  </si>
  <si>
    <t>$2,800,000</t>
  </si>
  <si>
    <t>$7,800,000</t>
  </si>
  <si>
    <t>$125</t>
  </si>
  <si>
    <t>$1,900,000</t>
  </si>
  <si>
    <t>$2,300,000</t>
  </si>
  <si>
    <t>$1,600,000</t>
  </si>
  <si>
    <t>$5,800,000</t>
  </si>
  <si>
    <t>$6,666,845</t>
  </si>
  <si>
    <t>$14,951,604</t>
  </si>
  <si>
    <t>$130</t>
  </si>
  <si>
    <t>50,679</t>
  </si>
  <si>
    <t>1,945</t>
  </si>
  <si>
    <t>600</t>
  </si>
  <si>
    <t>1,025</t>
  </si>
  <si>
    <t>193</t>
  </si>
  <si>
    <t>77</t>
  </si>
  <si>
    <t>19,650</t>
  </si>
  <si>
    <t>39,168</t>
  </si>
  <si>
    <t>105,002</t>
  </si>
  <si>
    <t>900,816</t>
  </si>
  <si>
    <t>$20,009,840</t>
  </si>
  <si>
    <t>$4,260,665</t>
  </si>
  <si>
    <t>$5,232,636</t>
  </si>
  <si>
    <t>$29,749,902</t>
  </si>
  <si>
    <t>49,645</t>
  </si>
  <si>
    <t>955</t>
  </si>
  <si>
    <t>551</t>
  </si>
  <si>
    <t>30,000</t>
  </si>
  <si>
    <t>45,000</t>
  </si>
  <si>
    <t>6,793</t>
  </si>
  <si>
    <t>36,073</t>
  </si>
  <si>
    <t>483,181</t>
  </si>
  <si>
    <t>521,208</t>
  </si>
  <si>
    <t>$9,502,682</t>
  </si>
  <si>
    <t>$2,050,431</t>
  </si>
  <si>
    <t>$1,838,391</t>
  </si>
  <si>
    <t>$13,606,773</t>
  </si>
  <si>
    <t>$120</t>
  </si>
  <si>
    <t>1,865</t>
  </si>
  <si>
    <t>140</t>
  </si>
  <si>
    <t>878</t>
  </si>
  <si>
    <t>36</t>
  </si>
  <si>
    <t>224,900</t>
  </si>
  <si>
    <t>167</t>
  </si>
  <si>
    <t>7,338,142</t>
  </si>
  <si>
    <t>219,760</t>
  </si>
  <si>
    <t>224,184</t>
  </si>
  <si>
    <t>934</t>
  </si>
  <si>
    <t>861,417</t>
  </si>
  <si>
    <t>13,465,246</t>
  </si>
  <si>
    <t>$20,907,383</t>
  </si>
  <si>
    <t>$15,584,310</t>
  </si>
  <si>
    <t>$24,660,992</t>
  </si>
  <si>
    <t>$62,458,530</t>
  </si>
  <si>
    <t>$90</t>
  </si>
  <si>
    <t>894</t>
  </si>
  <si>
    <t>212,200</t>
  </si>
  <si>
    <t>7,253,642</t>
  </si>
  <si>
    <t>$19,378,346</t>
  </si>
  <si>
    <t>$14,465,839</t>
  </si>
  <si>
    <t>$24,050,360</t>
  </si>
  <si>
    <t>$59,301,143</t>
  </si>
  <si>
    <t>1,388</t>
  </si>
  <si>
    <t>871</t>
  </si>
  <si>
    <t>99</t>
  </si>
  <si>
    <t>595,000</t>
  </si>
  <si>
    <t>111,650</t>
  </si>
  <si>
    <t>260,300</t>
  </si>
  <si>
    <t>909,300</t>
  </si>
  <si>
    <t>$13,258,543</t>
  </si>
  <si>
    <t>$2,623,582</t>
  </si>
  <si>
    <t>$15,227,557</t>
  </si>
  <si>
    <t>$32,204,000</t>
  </si>
  <si>
    <t>$75</t>
  </si>
  <si>
    <t>$25,720,000</t>
  </si>
  <si>
    <t>$17,910,000</t>
  </si>
  <si>
    <t>$49,734,000</t>
  </si>
  <si>
    <t>$72</t>
  </si>
  <si>
    <t>285</t>
  </si>
  <si>
    <t>347</t>
  </si>
  <si>
    <t>11</t>
  </si>
  <si>
    <t>19</t>
  </si>
  <si>
    <t>46,700</t>
  </si>
  <si>
    <t>275,700</t>
  </si>
  <si>
    <t>31,112</t>
  </si>
  <si>
    <t>364,000</t>
  </si>
  <si>
    <t>$2,817,063</t>
  </si>
  <si>
    <t>$1,489,794</t>
  </si>
  <si>
    <t>$1,994,702</t>
  </si>
  <si>
    <t>$7,963,910</t>
  </si>
  <si>
    <t>$63</t>
  </si>
  <si>
    <t>383</t>
  </si>
  <si>
    <t>280,000</t>
  </si>
  <si>
    <t>$2,372,000</t>
  </si>
  <si>
    <t>$732,000</t>
  </si>
  <si>
    <t>$5,232,000</t>
  </si>
  <si>
    <t>$13,892,000</t>
  </si>
  <si>
    <t>$59</t>
  </si>
  <si>
    <t>12,284</t>
  </si>
  <si>
    <t>570</t>
  </si>
  <si>
    <t>402</t>
  </si>
  <si>
    <t>38</t>
  </si>
  <si>
    <t>120</t>
  </si>
  <si>
    <t>39,044</t>
  </si>
  <si>
    <t>2,633</t>
  </si>
  <si>
    <t>4,007,930</t>
  </si>
  <si>
    <t>4,013,811</t>
  </si>
  <si>
    <t>$60</t>
  </si>
  <si>
    <t>43,094</t>
  </si>
  <si>
    <t>1,627</t>
  </si>
  <si>
    <t>2,113</t>
  </si>
  <si>
    <t>1,846</t>
  </si>
  <si>
    <t>93</t>
  </si>
  <si>
    <t>188</t>
  </si>
  <si>
    <t>479,658</t>
  </si>
  <si>
    <t>245</t>
  </si>
  <si>
    <t>317,000</t>
  </si>
  <si>
    <t>345,060</t>
  </si>
  <si>
    <t>1,493</t>
  </si>
  <si>
    <t>1,150,000</t>
  </si>
  <si>
    <t>1,797,024</t>
  </si>
  <si>
    <t>$26,316,078</t>
  </si>
  <si>
    <t>$26,741,809</t>
  </si>
  <si>
    <t>$19,241,744</t>
  </si>
  <si>
    <t>$72,299,631</t>
  </si>
  <si>
    <t>$65</t>
  </si>
  <si>
    <t>$26,800,000</t>
  </si>
  <si>
    <t>$19,300,000</t>
  </si>
  <si>
    <t>$25,600,000</t>
  </si>
  <si>
    <t>$71,700,000</t>
  </si>
  <si>
    <t>$67</t>
  </si>
  <si>
    <t>1,200</t>
  </si>
  <si>
    <t>145</t>
  </si>
  <si>
    <t>1,100</t>
  </si>
  <si>
    <t>382,000</t>
  </si>
  <si>
    <t>1,400,000</t>
  </si>
  <si>
    <t>278,300</t>
  </si>
  <si>
    <t>5,070,000</t>
  </si>
  <si>
    <t>5,196,160</t>
  </si>
  <si>
    <t>$40,300,000</t>
  </si>
  <si>
    <t>$85</t>
  </si>
  <si>
    <t>1,047</t>
  </si>
  <si>
    <t>501</t>
  </si>
  <si>
    <t>121</t>
  </si>
  <si>
    <t>221,800</t>
  </si>
  <si>
    <t>295,000</t>
  </si>
  <si>
    <t>147,981</t>
  </si>
  <si>
    <t>149,601</t>
  </si>
  <si>
    <t>17,669</t>
  </si>
  <si>
    <t>20,189,526</t>
  </si>
  <si>
    <t>20,227,704</t>
  </si>
  <si>
    <t>$13,920,000</t>
  </si>
  <si>
    <t>$5,500,000</t>
  </si>
  <si>
    <t>$11,400,000</t>
  </si>
  <si>
    <t>$31,620,000</t>
  </si>
  <si>
    <t>$9,726,367</t>
  </si>
  <si>
    <t>$5,962,393</t>
  </si>
  <si>
    <t>$9,531,536</t>
  </si>
  <si>
    <t>$25,220,296</t>
  </si>
  <si>
    <t>10</t>
  </si>
  <si>
    <t>591</t>
  </si>
  <si>
    <t>113</t>
  </si>
  <si>
    <t>160</t>
  </si>
  <si>
    <t>200,000</t>
  </si>
  <si>
    <t>1,300,000</t>
  </si>
  <si>
    <t>79,000</t>
  </si>
  <si>
    <t>28,000</t>
  </si>
  <si>
    <t>3,550,000</t>
  </si>
  <si>
    <t>3,574,000</t>
  </si>
  <si>
    <t>$5,356,000</t>
  </si>
  <si>
    <t>$4,299,000</t>
  </si>
  <si>
    <t>$3,983,000</t>
  </si>
  <si>
    <t>$13,651,000</t>
  </si>
  <si>
    <t>$50</t>
  </si>
  <si>
    <t>1,300</t>
  </si>
  <si>
    <t>114</t>
  </si>
  <si>
    <t>326</t>
  </si>
  <si>
    <t>125</t>
  </si>
  <si>
    <t>2,000,000</t>
  </si>
  <si>
    <t>4,000,000</t>
  </si>
  <si>
    <t>4,030,000</t>
  </si>
  <si>
    <t>$6,700,000</t>
  </si>
  <si>
    <t>$5,300,000</t>
  </si>
  <si>
    <t>$4,200,000</t>
  </si>
  <si>
    <t>$16,000,000</t>
  </si>
  <si>
    <t>63,000</t>
  </si>
  <si>
    <t>2,025</t>
  </si>
  <si>
    <t>1,410</t>
  </si>
  <si>
    <t>47</t>
  </si>
  <si>
    <t>315,000</t>
  </si>
  <si>
    <t>124</t>
  </si>
  <si>
    <t>252,750</t>
  </si>
  <si>
    <t>913,200</t>
  </si>
  <si>
    <t>1,817,700</t>
  </si>
  <si>
    <t>$14,691,000</t>
  </si>
  <si>
    <t>$21,896,900</t>
  </si>
  <si>
    <t>$18,540,000</t>
  </si>
  <si>
    <t>$55,127,900</t>
  </si>
  <si>
    <t>48</t>
  </si>
  <si>
    <t>3,500</t>
  </si>
  <si>
    <t>59,600</t>
  </si>
  <si>
    <t>$1,898,464</t>
  </si>
  <si>
    <t>$731,758</t>
  </si>
  <si>
    <t>$263,757</t>
  </si>
  <si>
    <t>$2,893,979</t>
  </si>
  <si>
    <t>$202</t>
  </si>
  <si>
    <t>95,740</t>
  </si>
  <si>
    <t>95,746</t>
  </si>
  <si>
    <t>12,102</t>
  </si>
  <si>
    <t>468,809</t>
  </si>
  <si>
    <t>871,402</t>
  </si>
  <si>
    <t>$8,168,087</t>
  </si>
  <si>
    <t>$8,624,530</t>
  </si>
  <si>
    <t>$8,083,183</t>
  </si>
  <si>
    <t>$29,637,077</t>
  </si>
  <si>
    <t>$9,230,000</t>
  </si>
  <si>
    <t>$11,137,000</t>
  </si>
  <si>
    <t>$9,404,000</t>
  </si>
  <si>
    <t>$31,465,000</t>
  </si>
  <si>
    <t>16,000</t>
  </si>
  <si>
    <t>3,725</t>
  </si>
  <si>
    <t>16</t>
  </si>
  <si>
    <t>350,000</t>
  </si>
  <si>
    <t>368,500</t>
  </si>
  <si>
    <t>5,000</t>
  </si>
  <si>
    <t>$9,500,000</t>
  </si>
  <si>
    <t>$48,250,000</t>
  </si>
  <si>
    <t>$26,300,000</t>
  </si>
  <si>
    <t>$84,000,000</t>
  </si>
  <si>
    <t>$70</t>
  </si>
  <si>
    <t>725</t>
  </si>
  <si>
    <t>3,750</t>
  </si>
  <si>
    <t>40</t>
  </si>
  <si>
    <t>375,000</t>
  </si>
  <si>
    <t>613,747</t>
  </si>
  <si>
    <t>1,982,413</t>
  </si>
  <si>
    <t>$16,538,198</t>
  </si>
  <si>
    <t>$98,830,053</t>
  </si>
  <si>
    <t>$161,108,115</t>
  </si>
  <si>
    <t>$73</t>
  </si>
  <si>
    <t>32,043</t>
  </si>
  <si>
    <t>361</t>
  </si>
  <si>
    <t>142</t>
  </si>
  <si>
    <t>321</t>
  </si>
  <si>
    <t>457,695</t>
  </si>
  <si>
    <t>57,163</t>
  </si>
  <si>
    <t>1,178,965</t>
  </si>
  <si>
    <t>1,532,408</t>
  </si>
  <si>
    <t>$93,000,000</t>
  </si>
  <si>
    <t>$61</t>
  </si>
  <si>
    <t>476,642</t>
  </si>
  <si>
    <t>90,600</t>
  </si>
  <si>
    <t>1,918,000</t>
  </si>
  <si>
    <t>2,493,000</t>
  </si>
  <si>
    <t>$110,000,000</t>
  </si>
  <si>
    <t>$66</t>
  </si>
  <si>
    <t>30,632</t>
  </si>
  <si>
    <t>157,812</t>
  </si>
  <si>
    <t>32,032</t>
  </si>
  <si>
    <t>2,219,917</t>
  </si>
  <si>
    <t>2,369,662</t>
  </si>
  <si>
    <t>$29,190,000</t>
  </si>
  <si>
    <t>$40,488,000</t>
  </si>
  <si>
    <t>$24,482,000</t>
  </si>
  <si>
    <t>$94,160,000</t>
  </si>
  <si>
    <t>$76</t>
  </si>
  <si>
    <t>1,514</t>
  </si>
  <si>
    <t>327</t>
  </si>
  <si>
    <t>$27,253,340</t>
  </si>
  <si>
    <t>$36,923,880</t>
  </si>
  <si>
    <t>$23,736,780</t>
  </si>
  <si>
    <t>$87,914,000</t>
  </si>
  <si>
    <t>$74</t>
  </si>
  <si>
    <t>2,700</t>
  </si>
  <si>
    <t>1,563</t>
  </si>
  <si>
    <t>69,900</t>
  </si>
  <si>
    <t>70,200</t>
  </si>
  <si>
    <t>60,400</t>
  </si>
  <si>
    <t>1,467,000</t>
  </si>
  <si>
    <t>1,876,400</t>
  </si>
  <si>
    <t>$10,100,000</t>
  </si>
  <si>
    <t>$5,200,000</t>
  </si>
  <si>
    <t>$9,600,000</t>
  </si>
  <si>
    <t>$25,000,000</t>
  </si>
  <si>
    <t>$21,800,000</t>
  </si>
  <si>
    <t>$12,300,000</t>
  </si>
  <si>
    <t>$15,900,000</t>
  </si>
  <si>
    <t>$50,000,000</t>
  </si>
  <si>
    <t>$80</t>
  </si>
  <si>
    <t>563</t>
  </si>
  <si>
    <t>60</t>
  </si>
  <si>
    <t>3,350</t>
  </si>
  <si>
    <t>175</t>
  </si>
  <si>
    <t>1,750,000</t>
  </si>
  <si>
    <t>3,824</t>
  </si>
  <si>
    <t>261,878</t>
  </si>
  <si>
    <t>6,638,314</t>
  </si>
  <si>
    <t>9,238,314</t>
  </si>
  <si>
    <t>$6,785,325</t>
  </si>
  <si>
    <t>$4,456,872</t>
  </si>
  <si>
    <t>$8,976,913</t>
  </si>
  <si>
    <t>$20,763,256</t>
  </si>
  <si>
    <t>$81</t>
  </si>
  <si>
    <t>562</t>
  </si>
  <si>
    <t>565</t>
  </si>
  <si>
    <t>68</t>
  </si>
  <si>
    <t>3,216</t>
  </si>
  <si>
    <t>214,443</t>
  </si>
  <si>
    <t>5,333,929</t>
  </si>
  <si>
    <t>7,511,217</t>
  </si>
  <si>
    <t>$6,675,388</t>
  </si>
  <si>
    <t>$4,318,351</t>
  </si>
  <si>
    <t>$8,759,423</t>
  </si>
  <si>
    <t>$19,853,164</t>
  </si>
  <si>
    <t>$83</t>
  </si>
  <si>
    <t>23,168</t>
  </si>
  <si>
    <t>707</t>
  </si>
  <si>
    <t>133</t>
  </si>
  <si>
    <t>128</t>
  </si>
  <si>
    <t>170,000</t>
  </si>
  <si>
    <t>138</t>
  </si>
  <si>
    <t>$4,556,686</t>
  </si>
  <si>
    <t>$10,495,981</t>
  </si>
  <si>
    <t>$4,769,149</t>
  </si>
  <si>
    <t>$31,727,369</t>
  </si>
  <si>
    <t>111,000</t>
  </si>
  <si>
    <t>120,022</t>
  </si>
  <si>
    <t>2,397,000</t>
  </si>
  <si>
    <t>$3,400,000</t>
  </si>
  <si>
    <t>$7,900,000</t>
  </si>
  <si>
    <t>$11,000,000</t>
  </si>
  <si>
    <t>$22,300,000</t>
  </si>
  <si>
    <t>$52</t>
  </si>
  <si>
    <t>859</t>
  </si>
  <si>
    <t>59,111</t>
  </si>
  <si>
    <t>263,246</t>
  </si>
  <si>
    <t>290,563</t>
  </si>
  <si>
    <t>$913,484</t>
  </si>
  <si>
    <t>$2,351,597</t>
  </si>
  <si>
    <t>$1,809,527</t>
  </si>
  <si>
    <t>$5,074,608</t>
  </si>
  <si>
    <t>$51</t>
  </si>
  <si>
    <t>9,336</t>
  </si>
  <si>
    <t>124,561</t>
  </si>
  <si>
    <t>11,926</t>
  </si>
  <si>
    <t>209,098</t>
  </si>
  <si>
    <t>$10,229,575</t>
  </si>
  <si>
    <t>$3,758,664</t>
  </si>
  <si>
    <t>$7,405,220</t>
  </si>
  <si>
    <t>$36,396,279</t>
  </si>
  <si>
    <t>201,293</t>
  </si>
  <si>
    <t>75,727</t>
  </si>
  <si>
    <t>292,193</t>
  </si>
  <si>
    <t>$10,805,041</t>
  </si>
  <si>
    <t>$5,978,000</t>
  </si>
  <si>
    <t>$12,123,843</t>
  </si>
  <si>
    <t>$29,162,864</t>
  </si>
  <si>
    <t>$57</t>
  </si>
  <si>
    <t>470,973</t>
  </si>
  <si>
    <t>2,514</t>
  </si>
  <si>
    <t>938,953</t>
  </si>
  <si>
    <t>2,105,971</t>
  </si>
  <si>
    <t>$26,023,573</t>
  </si>
  <si>
    <t>$127,928,431</t>
  </si>
  <si>
    <t>$62</t>
  </si>
  <si>
    <t>225</t>
  </si>
  <si>
    <t>1,466</t>
  </si>
  <si>
    <t>256</t>
  </si>
  <si>
    <t>1,000,000</t>
  </si>
  <si>
    <t>566,412</t>
  </si>
  <si>
    <t>6,000</t>
  </si>
  <si>
    <t>655,000</t>
  </si>
  <si>
    <t>$227,000,000</t>
  </si>
  <si>
    <t>$43,000,000</t>
  </si>
  <si>
    <t>$72,000,000</t>
  </si>
  <si>
    <t>$400,000,000</t>
  </si>
  <si>
    <t>$56</t>
  </si>
  <si>
    <t>3,385</t>
  </si>
  <si>
    <t>365</t>
  </si>
  <si>
    <t>1,462</t>
  </si>
  <si>
    <t>41</t>
  </si>
  <si>
    <t>257</t>
  </si>
  <si>
    <t>490,180</t>
  </si>
  <si>
    <t>1,106,185</t>
  </si>
  <si>
    <t>16,725</t>
  </si>
  <si>
    <t>1,156,515</t>
  </si>
  <si>
    <t>1,427,690</t>
  </si>
  <si>
    <t>$169,000,000</t>
  </si>
  <si>
    <t>$42,000,000</t>
  </si>
  <si>
    <t>$57,000,000</t>
  </si>
  <si>
    <t>$330,000,000</t>
  </si>
  <si>
    <t>$58</t>
  </si>
  <si>
    <t>17,062</t>
  </si>
  <si>
    <t>371</t>
  </si>
  <si>
    <t>360</t>
  </si>
  <si>
    <t>21</t>
  </si>
  <si>
    <t>67</t>
  </si>
  <si>
    <t>94,150</t>
  </si>
  <si>
    <t>85</t>
  </si>
  <si>
    <t>1,840,500</t>
  </si>
  <si>
    <t>32,054</t>
  </si>
  <si>
    <t>34,082</t>
  </si>
  <si>
    <t>1,671,361</t>
  </si>
  <si>
    <t>2,085,093</t>
  </si>
  <si>
    <t>$7,696,826</t>
  </si>
  <si>
    <t>$6,340,808</t>
  </si>
  <si>
    <t>$3,203,995</t>
  </si>
  <si>
    <t>$17,508,007</t>
  </si>
  <si>
    <t>$79</t>
  </si>
  <si>
    <t>70</t>
  </si>
  <si>
    <t>91,150</t>
  </si>
  <si>
    <t>84</t>
  </si>
  <si>
    <t>1,435,000</t>
  </si>
  <si>
    <t>42,256</t>
  </si>
  <si>
    <t>51,549</t>
  </si>
  <si>
    <t>1,818,415</t>
  </si>
  <si>
    <t>2,293,134</t>
  </si>
  <si>
    <t>$9,000,932</t>
  </si>
  <si>
    <t>$7,316,181</t>
  </si>
  <si>
    <t>$4,195,364</t>
  </si>
  <si>
    <t>$20,710,725</t>
  </si>
  <si>
    <t>$82</t>
  </si>
  <si>
    <t>2,066</t>
  </si>
  <si>
    <t>250</t>
  </si>
  <si>
    <t>1,638</t>
  </si>
  <si>
    <t>239</t>
  </si>
  <si>
    <t>700,000</t>
  </si>
  <si>
    <t>577,960</t>
  </si>
  <si>
    <t>7,338,039</t>
  </si>
  <si>
    <t>9,283,769</t>
  </si>
  <si>
    <t>$17,274,630</t>
  </si>
  <si>
    <t>$2,249,366</t>
  </si>
  <si>
    <t>$41,005,014</t>
  </si>
  <si>
    <t>$80,606,491</t>
  </si>
  <si>
    <t>949,313</t>
  </si>
  <si>
    <t>16,754</t>
  </si>
  <si>
    <t>8,394,084</t>
  </si>
  <si>
    <t>11,005,628</t>
  </si>
  <si>
    <t>$21,412,761</t>
  </si>
  <si>
    <t>$36,161,515</t>
  </si>
  <si>
    <t>$63,272,939</t>
  </si>
  <si>
    <t>$120,847,215</t>
  </si>
  <si>
    <t>491</t>
  </si>
  <si>
    <t>785</t>
  </si>
  <si>
    <t>292,565</t>
  </si>
  <si>
    <t>4,788,170</t>
  </si>
  <si>
    <t>$11,904,102</t>
  </si>
  <si>
    <t>$8,502,930</t>
  </si>
  <si>
    <t>$7,652,637</t>
  </si>
  <si>
    <t>$28,343,100</t>
  </si>
  <si>
    <t>187</t>
  </si>
  <si>
    <t>136,862</t>
  </si>
  <si>
    <t>2,884,705</t>
  </si>
  <si>
    <t>$8,224,516</t>
  </si>
  <si>
    <t>$6,094,848</t>
  </si>
  <si>
    <t>$4,625,139</t>
  </si>
  <si>
    <t>$19,326,648</t>
  </si>
  <si>
    <t>$105</t>
  </si>
  <si>
    <t>3,924</t>
  </si>
  <si>
    <t>772</t>
  </si>
  <si>
    <t>2,908</t>
  </si>
  <si>
    <t>237</t>
  </si>
  <si>
    <t>441</t>
  </si>
  <si>
    <t>800,000</t>
  </si>
  <si>
    <t>3,000,000</t>
  </si>
  <si>
    <t>545,000</t>
  </si>
  <si>
    <t>6,000,000</t>
  </si>
  <si>
    <t>$95,000,000</t>
  </si>
  <si>
    <t>$48,000,000</t>
  </si>
  <si>
    <t>$155,000,000</t>
  </si>
  <si>
    <t>$118,000,000</t>
  </si>
  <si>
    <t>$32,900,000</t>
  </si>
  <si>
    <t>$92,700,000</t>
  </si>
  <si>
    <t>$275,000,000</t>
  </si>
  <si>
    <t>$64</t>
  </si>
  <si>
    <t>$700,000</t>
  </si>
  <si>
    <t>$3,500,000</t>
  </si>
  <si>
    <t>$9,400,000</t>
  </si>
  <si>
    <t>90,598</t>
  </si>
  <si>
    <t>3,284</t>
  </si>
  <si>
    <t>559</t>
  </si>
  <si>
    <t>78</t>
  </si>
  <si>
    <t>57,000</t>
  </si>
  <si>
    <t>528,000</t>
  </si>
  <si>
    <t>15,680</t>
  </si>
  <si>
    <t>6,250</t>
  </si>
  <si>
    <t>1,453,425</t>
  </si>
  <si>
    <t>1,515,326</t>
  </si>
  <si>
    <t>$1,176,501</t>
  </si>
  <si>
    <t>$393,926</t>
  </si>
  <si>
    <t>$1,757,570</t>
  </si>
  <si>
    <t>$3,332,997</t>
  </si>
  <si>
    <t>$108</t>
  </si>
  <si>
    <t>3,107</t>
  </si>
  <si>
    <t>593</t>
  </si>
  <si>
    <t>141</t>
  </si>
  <si>
    <t>$1,272,202</t>
  </si>
  <si>
    <t>$343,405</t>
  </si>
  <si>
    <t>$1,356,191</t>
  </si>
  <si>
    <t>$2,972,438</t>
  </si>
  <si>
    <t>$104</t>
  </si>
  <si>
    <t>18,278</t>
  </si>
  <si>
    <t>335</t>
  </si>
  <si>
    <t>509</t>
  </si>
  <si>
    <t>65</t>
  </si>
  <si>
    <t>72</t>
  </si>
  <si>
    <t>93,600</t>
  </si>
  <si>
    <t>134</t>
  </si>
  <si>
    <t>927,150</t>
  </si>
  <si>
    <t>45,742</t>
  </si>
  <si>
    <t>1,728</t>
  </si>
  <si>
    <t>1,113,940</t>
  </si>
  <si>
    <t>1,420,966</t>
  </si>
  <si>
    <t>$3,023,579</t>
  </si>
  <si>
    <t>$7,341,708</t>
  </si>
  <si>
    <t>$4,438,773</t>
  </si>
  <si>
    <t>$15,174,848</t>
  </si>
  <si>
    <t>$69</t>
  </si>
  <si>
    <t>61,177</t>
  </si>
  <si>
    <t>23,053</t>
  </si>
  <si>
    <t>897,507</t>
  </si>
  <si>
    <t>1,341,898</t>
  </si>
  <si>
    <t>$68</t>
  </si>
  <si>
    <t>829</t>
  </si>
  <si>
    <t>903,486</t>
  </si>
  <si>
    <t>911,462</t>
  </si>
  <si>
    <t>775,950</t>
  </si>
  <si>
    <t>845,317</t>
  </si>
  <si>
    <t>$6,216,324</t>
  </si>
  <si>
    <t>$2,858,617</t>
  </si>
  <si>
    <t>$10,273,863</t>
  </si>
  <si>
    <t>$19,348,804</t>
  </si>
  <si>
    <t>$7,387,201</t>
  </si>
  <si>
    <t>$4,518,469</t>
  </si>
  <si>
    <t>$12,128,030</t>
  </si>
  <si>
    <t>$24,033,700</t>
  </si>
  <si>
    <t>198,000</t>
  </si>
  <si>
    <t>2,500</t>
  </si>
  <si>
    <t>1,839</t>
  </si>
  <si>
    <t>400</t>
  </si>
  <si>
    <t>9,450</t>
  </si>
  <si>
    <t>9,619</t>
  </si>
  <si>
    <t>6,043,236</t>
  </si>
  <si>
    <t>6,075,236</t>
  </si>
  <si>
    <t>$6,161,628</t>
  </si>
  <si>
    <t>$93</t>
  </si>
  <si>
    <t>23,500</t>
  </si>
  <si>
    <t>641</t>
  </si>
  <si>
    <t>79</t>
  </si>
  <si>
    <t>51</t>
  </si>
  <si>
    <t>18</t>
  </si>
  <si>
    <t>216,000</t>
  </si>
  <si>
    <t>1,320,000</t>
  </si>
  <si>
    <t>87,241</t>
  </si>
  <si>
    <t>19,235</t>
  </si>
  <si>
    <t>216,839</t>
  </si>
  <si>
    <t>$7,744,159</t>
  </si>
  <si>
    <t>$7,625,249</t>
  </si>
  <si>
    <t>$7,959,907</t>
  </si>
  <si>
    <t>$23,329,317</t>
  </si>
  <si>
    <t>$32</t>
  </si>
  <si>
    <t>6,511</t>
  </si>
  <si>
    <t>66,821</t>
  </si>
  <si>
    <t>2,496</t>
  </si>
  <si>
    <t>1,579,628</t>
  </si>
  <si>
    <t>1,643,540</t>
  </si>
  <si>
    <t>$7,458,691</t>
  </si>
  <si>
    <t>$8,571,707</t>
  </si>
  <si>
    <t>$5,525,377</t>
  </si>
  <si>
    <t>$21,555,776</t>
  </si>
  <si>
    <t>132,271</t>
  </si>
  <si>
    <t>7,430</t>
  </si>
  <si>
    <t>2,274,378</t>
  </si>
  <si>
    <t>2,433,662</t>
  </si>
  <si>
    <t>$9,927,972</t>
  </si>
  <si>
    <t>$11,050,538</t>
  </si>
  <si>
    <t>$9,959,052</t>
  </si>
  <si>
    <t>$30,937,562</t>
  </si>
  <si>
    <t>$77</t>
  </si>
  <si>
    <t>3,798</t>
  </si>
  <si>
    <t>6,339</t>
  </si>
  <si>
    <t>504</t>
  </si>
  <si>
    <t>56</t>
  </si>
  <si>
    <t>270</t>
  </si>
  <si>
    <t>489,000</t>
  </si>
  <si>
    <t>1,620,880</t>
  </si>
  <si>
    <t>1,127,113</t>
  </si>
  <si>
    <t>1,128,228</t>
  </si>
  <si>
    <t>128,836</t>
  </si>
  <si>
    <t>3,288,982</t>
  </si>
  <si>
    <t>4,383,619</t>
  </si>
  <si>
    <t>$27,000,000</t>
  </si>
  <si>
    <t>$230,000,000</t>
  </si>
  <si>
    <t>$284,000,000</t>
  </si>
  <si>
    <t>63,505</t>
  </si>
  <si>
    <t>38,122</t>
  </si>
  <si>
    <t>553,702</t>
  </si>
  <si>
    <t>1,705,713</t>
  </si>
  <si>
    <t>$15,444,641</t>
  </si>
  <si>
    <t>$12,757,215</t>
  </si>
  <si>
    <t>$11,559,402</t>
  </si>
  <si>
    <t>$41,777,977</t>
  </si>
  <si>
    <t>$129</t>
  </si>
  <si>
    <t>31,698</t>
  </si>
  <si>
    <t>8,000</t>
  </si>
  <si>
    <t>1,200,000</t>
  </si>
  <si>
    <t>2,174,650</t>
  </si>
  <si>
    <t>$12,450,362</t>
  </si>
  <si>
    <t>$11,548,672</t>
  </si>
  <si>
    <t>$7,022,521</t>
  </si>
  <si>
    <t>$34,000,000</t>
  </si>
  <si>
    <t>$121</t>
  </si>
  <si>
    <t>4,500</t>
  </si>
  <si>
    <t>1,371</t>
  </si>
  <si>
    <t>246</t>
  </si>
  <si>
    <t>158</t>
  </si>
  <si>
    <t>177,000</t>
  </si>
  <si>
    <t>961,400</t>
  </si>
  <si>
    <t>199,642</t>
  </si>
  <si>
    <t>199,954</t>
  </si>
  <si>
    <t>265,363</t>
  </si>
  <si>
    <t>525,051</t>
  </si>
  <si>
    <t>628,093</t>
  </si>
  <si>
    <t>$48,358,696</t>
  </si>
  <si>
    <t>1,020</t>
  </si>
  <si>
    <t>450,000</t>
  </si>
  <si>
    <t>$61,530,000</t>
  </si>
  <si>
    <t>34,486</t>
  </si>
  <si>
    <t>3,006</t>
  </si>
  <si>
    <t>366</t>
  </si>
  <si>
    <t>31</t>
  </si>
  <si>
    <t>322</t>
  </si>
  <si>
    <t>525,456</t>
  </si>
  <si>
    <t>227</t>
  </si>
  <si>
    <t>853,700</t>
  </si>
  <si>
    <t>399,046</t>
  </si>
  <si>
    <t>399,076</t>
  </si>
  <si>
    <t>9,255</t>
  </si>
  <si>
    <t>3,822,077</t>
  </si>
  <si>
    <t>4,018,330</t>
  </si>
  <si>
    <t>$20,077,541</t>
  </si>
  <si>
    <t>$20,770,104</t>
  </si>
  <si>
    <t>$31,140,663</t>
  </si>
  <si>
    <t>$71,988,308</t>
  </si>
  <si>
    <t>$71</t>
  </si>
  <si>
    <t>1,517</t>
  </si>
  <si>
    <t>762</t>
  </si>
  <si>
    <t>262</t>
  </si>
  <si>
    <t>$19,007,154</t>
  </si>
  <si>
    <t>$23,767,883</t>
  </si>
  <si>
    <t>$31,419,463</t>
  </si>
  <si>
    <t>$74,194,500</t>
  </si>
  <si>
    <t>49</t>
  </si>
  <si>
    <t>132</t>
  </si>
  <si>
    <t>-98</t>
  </si>
  <si>
    <t>-3</t>
  </si>
  <si>
    <t>1</t>
  </si>
  <si>
    <t>-12,978</t>
  </si>
  <si>
    <t>-12,971</t>
  </si>
  <si>
    <t>67,000</t>
  </si>
  <si>
    <t>99,000</t>
  </si>
  <si>
    <t>$600,000</t>
  </si>
  <si>
    <t>$500,000</t>
  </si>
  <si>
    <t>$1,200,000</t>
  </si>
  <si>
    <t>$2,000,000</t>
  </si>
  <si>
    <t>$0</t>
  </si>
  <si>
    <t>1,034</t>
  </si>
  <si>
    <t>990</t>
  </si>
  <si>
    <t>-26</t>
  </si>
  <si>
    <t>12,857</t>
  </si>
  <si>
    <t>32,375</t>
  </si>
  <si>
    <t>68,929</t>
  </si>
  <si>
    <t>417,635</t>
  </si>
  <si>
    <t>379,608</t>
  </si>
  <si>
    <t>$10,507,158</t>
  </si>
  <si>
    <t>$2,210,234</t>
  </si>
  <si>
    <t>$3,394,245</t>
  </si>
  <si>
    <t>$16,143,129</t>
  </si>
  <si>
    <t>-16</t>
  </si>
  <si>
    <t>12,700</t>
  </si>
  <si>
    <t>84,500</t>
  </si>
  <si>
    <t>208,629</t>
  </si>
  <si>
    <t>-961</t>
  </si>
  <si>
    <t>-898</t>
  </si>
  <si>
    <t>242,700</t>
  </si>
  <si>
    <t>-118,508</t>
  </si>
  <si>
    <t>$1,529,037</t>
  </si>
  <si>
    <t>$1,118,471</t>
  </si>
  <si>
    <t>$610,632</t>
  </si>
  <si>
    <t>$3,157,387</t>
  </si>
  <si>
    <t>27</t>
  </si>
  <si>
    <t>-1</t>
  </si>
  <si>
    <t>163,000</t>
  </si>
  <si>
    <t>-121,650</t>
  </si>
  <si>
    <t>163,300</t>
  </si>
  <si>
    <t>-572,100</t>
  </si>
  <si>
    <t>-$12,461,457</t>
  </si>
  <si>
    <t>-$2,682,443</t>
  </si>
  <si>
    <t>-$17,530,000</t>
  </si>
  <si>
    <t>$3</t>
  </si>
  <si>
    <t>-36</t>
  </si>
  <si>
    <t>6</t>
  </si>
  <si>
    <t>-4,300</t>
  </si>
  <si>
    <t>-56,388</t>
  </si>
  <si>
    <t>-261,000</t>
  </si>
  <si>
    <t>$445,063</t>
  </si>
  <si>
    <t>$757,794</t>
  </si>
  <si>
    <t>-$3,237,298</t>
  </si>
  <si>
    <t>-$5,928,090</t>
  </si>
  <si>
    <t>$5</t>
  </si>
  <si>
    <t>-686</t>
  </si>
  <si>
    <t>-17</t>
  </si>
  <si>
    <t>-4</t>
  </si>
  <si>
    <t>-6,092</t>
  </si>
  <si>
    <t>60,000</t>
  </si>
  <si>
    <t>-144,000</t>
  </si>
  <si>
    <t>-193,440</t>
  </si>
  <si>
    <t>-390,000</t>
  </si>
  <si>
    <t>-705,976</t>
  </si>
  <si>
    <t>-$483,922</t>
  </si>
  <si>
    <t>$7,441,809</t>
  </si>
  <si>
    <t>-$6,358,256</t>
  </si>
  <si>
    <t>$599,631</t>
  </si>
  <si>
    <t>-$2</t>
  </si>
  <si>
    <t>115</t>
  </si>
  <si>
    <t>-80</t>
  </si>
  <si>
    <t>-76</t>
  </si>
  <si>
    <t>-50</t>
  </si>
  <si>
    <t>-2,555,000</t>
  </si>
  <si>
    <t>25,342</t>
  </si>
  <si>
    <t>24,828</t>
  </si>
  <si>
    <t>-2,170</t>
  </si>
  <si>
    <t>1,531,981</t>
  </si>
  <si>
    <t>1,527,561</t>
  </si>
  <si>
    <t>$4,193,633</t>
  </si>
  <si>
    <t>-$462,393</t>
  </si>
  <si>
    <t>$1,868,464</t>
  </si>
  <si>
    <t>$6,399,704</t>
  </si>
  <si>
    <t>-100</t>
  </si>
  <si>
    <t>-5</t>
  </si>
  <si>
    <t>-166</t>
  </si>
  <si>
    <t>-700,000</t>
  </si>
  <si>
    <t>-6,000</t>
  </si>
  <si>
    <t>-17,000</t>
  </si>
  <si>
    <t>-450,000</t>
  </si>
  <si>
    <t>-456,000</t>
  </si>
  <si>
    <t>-$1,344,000</t>
  </si>
  <si>
    <t>-$1,001,000</t>
  </si>
  <si>
    <t>-$217,000</t>
  </si>
  <si>
    <t>-$2,349,000</t>
  </si>
  <si>
    <t>-36,633</t>
  </si>
  <si>
    <t>-36,627</t>
  </si>
  <si>
    <t>-12,898</t>
  </si>
  <si>
    <t>-181,191</t>
  </si>
  <si>
    <t>-418,598</t>
  </si>
  <si>
    <t>-$1,061,913</t>
  </si>
  <si>
    <t>-$2,512,470</t>
  </si>
  <si>
    <t>-$1,320,817</t>
  </si>
  <si>
    <t>-$1,827,923</t>
  </si>
  <si>
    <t>-5,000</t>
  </si>
  <si>
    <t>-25</t>
  </si>
  <si>
    <t>-25,000</t>
  </si>
  <si>
    <t>-245,247</t>
  </si>
  <si>
    <t>-1,482,413</t>
  </si>
  <si>
    <t>-$7,038,198</t>
  </si>
  <si>
    <t>-$50,580,053</t>
  </si>
  <si>
    <t>-$77,108,115</t>
  </si>
  <si>
    <t>-$3</t>
  </si>
  <si>
    <t>1,760</t>
  </si>
  <si>
    <t>-15</t>
  </si>
  <si>
    <t>-7</t>
  </si>
  <si>
    <t>-18,947</t>
  </si>
  <si>
    <t>-33,437</t>
  </si>
  <si>
    <t>-739,035</t>
  </si>
  <si>
    <t>-960,592</t>
  </si>
  <si>
    <t>-$17,000,000</t>
  </si>
  <si>
    <t>-$5</t>
  </si>
  <si>
    <t>-16,076</t>
  </si>
  <si>
    <t>-7,768</t>
  </si>
  <si>
    <t>61,088</t>
  </si>
  <si>
    <t>-136,389</t>
  </si>
  <si>
    <t>$1,936,660</t>
  </si>
  <si>
    <t>$3,564,120</t>
  </si>
  <si>
    <t>$745,220</t>
  </si>
  <si>
    <t>$6,246,000</t>
  </si>
  <si>
    <t>$1</t>
  </si>
  <si>
    <t>-300</t>
  </si>
  <si>
    <t>-54</t>
  </si>
  <si>
    <t>-2</t>
  </si>
  <si>
    <t>-50,100</t>
  </si>
  <si>
    <t>-50,500</t>
  </si>
  <si>
    <t>-13,600</t>
  </si>
  <si>
    <t>-1,733,000</t>
  </si>
  <si>
    <t>-2,023,600</t>
  </si>
  <si>
    <t>-$11,700,000</t>
  </si>
  <si>
    <t>-$7,100,000</t>
  </si>
  <si>
    <t>-$6,300,000</t>
  </si>
  <si>
    <t>-$25,000,000</t>
  </si>
  <si>
    <t>-$7</t>
  </si>
  <si>
    <t>-30</t>
  </si>
  <si>
    <t>-8</t>
  </si>
  <si>
    <t>608</t>
  </si>
  <si>
    <t>47,435</t>
  </si>
  <si>
    <t>1,304,385</t>
  </si>
  <si>
    <t>1,727,097</t>
  </si>
  <si>
    <t>$109,937</t>
  </si>
  <si>
    <t>$138,521</t>
  </si>
  <si>
    <t>$217,490</t>
  </si>
  <si>
    <t>$910,092</t>
  </si>
  <si>
    <t>-832</t>
  </si>
  <si>
    <t>39</t>
  </si>
  <si>
    <t>$1,156,686</t>
  </si>
  <si>
    <t>$2,595,981</t>
  </si>
  <si>
    <t>-$6,230,851</t>
  </si>
  <si>
    <t>$9,427,369</t>
  </si>
  <si>
    <t>$9</t>
  </si>
  <si>
    <t>-76,732</t>
  </si>
  <si>
    <t>-63,801</t>
  </si>
  <si>
    <t>-83,095</t>
  </si>
  <si>
    <t>-$575,466</t>
  </si>
  <si>
    <t>-$2,219,336</t>
  </si>
  <si>
    <t>-$4,718,623</t>
  </si>
  <si>
    <t>$7,233,415</t>
  </si>
  <si>
    <t>-140</t>
  </si>
  <si>
    <t>9,820</t>
  </si>
  <si>
    <t>196</t>
  </si>
  <si>
    <t>-100,000</t>
  </si>
  <si>
    <t>-539,773</t>
  </si>
  <si>
    <t>-10,725</t>
  </si>
  <si>
    <t>-656,515</t>
  </si>
  <si>
    <t>-772,690</t>
  </si>
  <si>
    <t>$58,000,000</t>
  </si>
  <si>
    <t>$1,000,000</t>
  </si>
  <si>
    <t>$15,000,000</t>
  </si>
  <si>
    <t>$70,000,000</t>
  </si>
  <si>
    <t>-48</t>
  </si>
  <si>
    <t>405,500</t>
  </si>
  <si>
    <t>-10,202</t>
  </si>
  <si>
    <t>-17,467</t>
  </si>
  <si>
    <t>-147,054</t>
  </si>
  <si>
    <t>-208,041</t>
  </si>
  <si>
    <t>-$1,304,106</t>
  </si>
  <si>
    <t>-$975,373</t>
  </si>
  <si>
    <t>-$991,369</t>
  </si>
  <si>
    <t>-$3,202,718</t>
  </si>
  <si>
    <t>-602</t>
  </si>
  <si>
    <t>-170</t>
  </si>
  <si>
    <t>-38,098</t>
  </si>
  <si>
    <t>-371,353</t>
  </si>
  <si>
    <t>-16,754</t>
  </si>
  <si>
    <t>-1,056,045</t>
  </si>
  <si>
    <t>-1,721,859</t>
  </si>
  <si>
    <t>-$4,138,131</t>
  </si>
  <si>
    <t>-$33,912,149</t>
  </si>
  <si>
    <t>-$22,267,925</t>
  </si>
  <si>
    <t>-$40,240,724</t>
  </si>
  <si>
    <t>-$14</t>
  </si>
  <si>
    <t>54</t>
  </si>
  <si>
    <t>598</t>
  </si>
  <si>
    <t>155,703</t>
  </si>
  <si>
    <t>1,903,465</t>
  </si>
  <si>
    <t>$3,679,586</t>
  </si>
  <si>
    <t>$2,408,082</t>
  </si>
  <si>
    <t>$3,027,498</t>
  </si>
  <si>
    <t>$9,016,452</t>
  </si>
  <si>
    <t>-$25</t>
  </si>
  <si>
    <t>-956</t>
  </si>
  <si>
    <t>-205</t>
  </si>
  <si>
    <t>74</t>
  </si>
  <si>
    <t>-36,000</t>
  </si>
  <si>
    <t>2,099,000</t>
  </si>
  <si>
    <t>-555,000</t>
  </si>
  <si>
    <t>-483,000</t>
  </si>
  <si>
    <t>-4,800,000</t>
  </si>
  <si>
    <t>-$23,000,000</t>
  </si>
  <si>
    <t>$17,100,000</t>
  </si>
  <si>
    <t>-$44,700,000</t>
  </si>
  <si>
    <t>-$120,000,000</t>
  </si>
  <si>
    <t>$8</t>
  </si>
  <si>
    <t>177</t>
  </si>
  <si>
    <t>-34</t>
  </si>
  <si>
    <t>3,120</t>
  </si>
  <si>
    <t>2,250</t>
  </si>
  <si>
    <t>290,972</t>
  </si>
  <si>
    <t>327,155</t>
  </si>
  <si>
    <t>-$95,701</t>
  </si>
  <si>
    <t>$50,521</t>
  </si>
  <si>
    <t>$401,379</t>
  </si>
  <si>
    <t>$360,559</t>
  </si>
  <si>
    <t>$4</t>
  </si>
  <si>
    <t>-334</t>
  </si>
  <si>
    <t>3,600</t>
  </si>
  <si>
    <t>59</t>
  </si>
  <si>
    <t>377,150</t>
  </si>
  <si>
    <t>-15,435</t>
  </si>
  <si>
    <t>-21,325</t>
  </si>
  <si>
    <t>216,433</t>
  </si>
  <si>
    <t>79,068</t>
  </si>
  <si>
    <t>-12</t>
  </si>
  <si>
    <t>742,834</t>
  </si>
  <si>
    <t>750,810</t>
  </si>
  <si>
    <t>-4,074,396</t>
  </si>
  <si>
    <t>-4,137,544</t>
  </si>
  <si>
    <t>-$1,170,877</t>
  </si>
  <si>
    <t>-$1,659,852</t>
  </si>
  <si>
    <t>-$1,854,167</t>
  </si>
  <si>
    <t>-$4,684,896</t>
  </si>
  <si>
    <t>-11</t>
  </si>
  <si>
    <t>-65,450</t>
  </si>
  <si>
    <t>-4,934</t>
  </si>
  <si>
    <t>-694,750</t>
  </si>
  <si>
    <t>-790,122</t>
  </si>
  <si>
    <t>-$2,469,281</t>
  </si>
  <si>
    <t>-$2,478,831</t>
  </si>
  <si>
    <t>-$4,433,675</t>
  </si>
  <si>
    <t>-$9,381,786</t>
  </si>
  <si>
    <t>$2</t>
  </si>
  <si>
    <t>31,807</t>
  </si>
  <si>
    <t>30,122</t>
  </si>
  <si>
    <t>-646,298</t>
  </si>
  <si>
    <t>-468,937</t>
  </si>
  <si>
    <t>$2,994,279</t>
  </si>
  <si>
    <t>$1,208,543</t>
  </si>
  <si>
    <t>$4,536,881</t>
  </si>
  <si>
    <t>$7,777,977</t>
  </si>
  <si>
    <t>351</t>
  </si>
  <si>
    <t>511,400</t>
  </si>
  <si>
    <t>-53,933</t>
  </si>
  <si>
    <t>-53,821</t>
  </si>
  <si>
    <t>-116,062</t>
  </si>
  <si>
    <t>-155,949</t>
  </si>
  <si>
    <t>-152,907</t>
  </si>
  <si>
    <t>-$13,171,304</t>
  </si>
  <si>
    <t>-49</t>
  </si>
  <si>
    <t>1,489</t>
  </si>
  <si>
    <t>-396</t>
  </si>
  <si>
    <t>10,249</t>
  </si>
  <si>
    <t>10,159</t>
  </si>
  <si>
    <t>-21,966</t>
  </si>
  <si>
    <t>521,606</t>
  </si>
  <si>
    <t>450,556</t>
  </si>
  <si>
    <t>$1,070,387</t>
  </si>
  <si>
    <t>-$2,997,779</t>
  </si>
  <si>
    <t>-$278,800</t>
  </si>
  <si>
    <t>-$2,206,192</t>
  </si>
  <si>
    <t>Kerry NeSmith</t>
  </si>
  <si>
    <t>Deputy State Maintenance Engineer</t>
  </si>
  <si>
    <t>nesmithk@dot.state.al.us</t>
  </si>
  <si>
    <t>334-242-6777</t>
  </si>
  <si>
    <t>Calcium Magnesium Acetate</t>
  </si>
  <si>
    <t>Liquid Calcium Magnesium Acetate</t>
  </si>
  <si>
    <t>Some areas indicated use of inhibitors and others said no.</t>
  </si>
  <si>
    <t>Costs vary from $97-$132 per ton.</t>
  </si>
  <si>
    <t xml:space="preserve">Director of Maintenance &amp; Operations, Facilities and Construction </t>
  </si>
  <si>
    <t>tom.renninger@alaska.gov</t>
  </si>
  <si>
    <t>907-465-1795</t>
  </si>
  <si>
    <t>Unable to report applications</t>
  </si>
  <si>
    <t>602-712-7211</t>
  </si>
  <si>
    <t>Russell Modrell</t>
  </si>
  <si>
    <t>Winter Operations Branch Chief</t>
  </si>
  <si>
    <t>Russell.Modrell@dot.ca.gov</t>
  </si>
  <si>
    <t>916 616-8987</t>
  </si>
  <si>
    <t>B.J. Jacobs</t>
  </si>
  <si>
    <t>Asset Manager</t>
  </si>
  <si>
    <t>braporh.jacobs@state.co.us</t>
  </si>
  <si>
    <t xml:space="preserve">303-512-5508  </t>
  </si>
  <si>
    <t>Colorado has 172 tank farms sites with a total of 495 tanks.  The capacity stated is the sum of total gallons for all 490 tanks.</t>
  </si>
  <si>
    <t>302-853-1300</t>
  </si>
  <si>
    <t>Combination Anti-skid/Salt, all values listed are in Tons</t>
  </si>
  <si>
    <t>Frank Sharpe</t>
  </si>
  <si>
    <t>Frank.W.Sharpe@illinois.gov</t>
  </si>
  <si>
    <t>No major changes to our contract for salt, but back to back winters have reduced demand so the prices are at a 10 year low for us.</t>
  </si>
  <si>
    <t xml:space="preserve">Mark Anderson </t>
  </si>
  <si>
    <t xml:space="preserve">Winter Operations Manager </t>
  </si>
  <si>
    <t>maanderson1@indot.in.gov</t>
  </si>
  <si>
    <t>317-719-0914</t>
  </si>
  <si>
    <t xml:space="preserve">Pre-wet systems and belly plows are estimated. M5 currently has no what to track data.     </t>
  </si>
  <si>
    <t xml:space="preserve">Beet heet </t>
  </si>
  <si>
    <t xml:space="preserve">Mag chloride is used on occasion but is often not accurately tracked. </t>
  </si>
  <si>
    <t>FY18 salt cost is state average. Equipment costs includes fuel.</t>
  </si>
  <si>
    <t>craig.bargfrede@iowadot.us</t>
  </si>
  <si>
    <t xml:space="preserve">All costs listed for labor, equipment and materials are strictly direct costs. </t>
  </si>
  <si>
    <t>clay.adams@ks.gov</t>
  </si>
  <si>
    <t>Snow and Ice Program Coordinator</t>
  </si>
  <si>
    <t>Michael.Williams@ky.gov</t>
  </si>
  <si>
    <t>We have 450 contract trucks available to call upon, if needed.  But we as a Department, are responsible for the maintenance.</t>
  </si>
  <si>
    <t>All salt contracts expired and had to be rebid this spring.  Prices were surprisingly MUCH lower.</t>
  </si>
  <si>
    <t>Scott Simons</t>
  </si>
  <si>
    <t>Transportation Engineer V</t>
  </si>
  <si>
    <t>ssimons@sha.state.md.us</t>
  </si>
  <si>
    <t>410-582-5566</t>
  </si>
  <si>
    <t>n/a</t>
  </si>
  <si>
    <t>The amount did not change because the extension option on our salt contracts was exercised.</t>
  </si>
  <si>
    <t>Sam Salfity</t>
  </si>
  <si>
    <t>Lead State Snow and Ice Engineer</t>
  </si>
  <si>
    <t>bassam.salfity@dot.state.ma.us</t>
  </si>
  <si>
    <t>857-368-9671</t>
  </si>
  <si>
    <t>Melissa Longworth</t>
  </si>
  <si>
    <t>longworthm@michigan.gov</t>
  </si>
  <si>
    <t xml:space="preserve">Avg. early fill is $42.91/ton. Avg. seasonal fill is $38.34/ton.  </t>
  </si>
  <si>
    <t>Matt Dugas</t>
  </si>
  <si>
    <t>Assistant District 7 Maintenance Engineer</t>
  </si>
  <si>
    <t>mdugas@mdot.ms.gov</t>
  </si>
  <si>
    <t>601-810-1311</t>
  </si>
  <si>
    <t>Todd Miller</t>
  </si>
  <si>
    <t>Richard.T.Miller@modot.mo.gov</t>
  </si>
  <si>
    <t>573-751-5415</t>
  </si>
  <si>
    <t>Ty Barger</t>
  </si>
  <si>
    <t>Hwy. Operations Assistant Division Manager</t>
  </si>
  <si>
    <t>ty.barger@nebraska.gov</t>
  </si>
  <si>
    <t>Unknown NaCl - we average 114000 tons/year.  Unknown abrasives - we purchased 32000 tons during this period.</t>
  </si>
  <si>
    <t>Unknown NaCl - we use a substantial amount of NaCl brine, but have not yet begun to track amounts.  Unknown MgCl2 brine - we purchased 1053756 gallons during this period.  Unknown CH3CO2K - we purchased 8750 gallons during this period.  Unknown ag byproduct - we purchased 528199 gallons beet juice during this period.</t>
  </si>
  <si>
    <t>Unknown percentages.</t>
  </si>
  <si>
    <t>We averaged $55.37/ton for Kansas white salt.  We average $171.81/ton for "Ice Slicer".  We are now paying (on average) $48.88/ton for Kansas white salt.</t>
  </si>
  <si>
    <t>david.gray@dot.nh.gov</t>
  </si>
  <si>
    <t>Flake Calcium Choride</t>
  </si>
  <si>
    <t>No center-line miles data available.</t>
  </si>
  <si>
    <t>Percentages shown reflect total liquids used.  Only salt brine produced in-house.  All other liquids are supplied by vendors.</t>
  </si>
  <si>
    <t>Cost listed are budgeted values, not actual.</t>
  </si>
  <si>
    <t>Transportation Engineer</t>
  </si>
  <si>
    <t>jsnustad@gmail.com</t>
  </si>
  <si>
    <t>701-328-5689</t>
  </si>
  <si>
    <t>Salt Brine solution = 80% Salt Water &amp; 20% GeoMelt</t>
  </si>
  <si>
    <t>81.01 = 3 year avg for January, Avg across all 8 districts</t>
  </si>
  <si>
    <t>Administrative Officer III</t>
  </si>
  <si>
    <t>Beet Heet and Aqua Salina</t>
  </si>
  <si>
    <t>Only when the liquids are PNS approved materials.  We do not enhance our own brine.</t>
  </si>
  <si>
    <t>This is our average statewide costs.</t>
  </si>
  <si>
    <t>Scott Rattay</t>
  </si>
  <si>
    <t>Winter Maintenance Program Coordinator</t>
  </si>
  <si>
    <t>scott.j.rattay@odot.state.or.us</t>
  </si>
  <si>
    <t>503-986-4484</t>
  </si>
  <si>
    <t>Freezgard CI+</t>
  </si>
  <si>
    <t>RPM</t>
  </si>
  <si>
    <t>717-787-1199</t>
  </si>
  <si>
    <t xml:space="preserve">Renewed Contracts </t>
  </si>
  <si>
    <t>Walter A. Reed</t>
  </si>
  <si>
    <t>Asst. State Maintenance Eng.</t>
  </si>
  <si>
    <t>reedwa@scdot.org</t>
  </si>
  <si>
    <t>Dan Varilek</t>
  </si>
  <si>
    <t>Ice Slicer RS</t>
  </si>
  <si>
    <t>Dir. Maint. Field Support Section</t>
  </si>
  <si>
    <t>The liquid material applied is too difficult to track and would take a long process to gather that information.</t>
  </si>
  <si>
    <t>we have several salt prices.  Pick up is $55-57, Delivered is $93 per ton. 2000 lb totes are approx. $86 per sack.</t>
  </si>
  <si>
    <t>801-891-6622</t>
  </si>
  <si>
    <t>MgCl2 and Organic Based Performance Enhancer with Corrosion inhibitor</t>
  </si>
  <si>
    <t>When road temperatures are less than 20 degrees F, we use the MgCl2 and OBPE</t>
  </si>
  <si>
    <t>Lower price with additional competition to bidders with 1 new vendor and 1 previous vendor who did not bid last round, 3 years ago.</t>
  </si>
  <si>
    <t>District Maintenance Engineer</t>
  </si>
  <si>
    <t>Morinj@wsdot.wa.gov</t>
  </si>
  <si>
    <t>Sand Salt Mix @ 1 to 1, 2 to 1, 5 to 1, 10 to 1</t>
  </si>
  <si>
    <t>$50.25 - $74.11  Varies between locations.  Different vendors and freight costs.</t>
  </si>
  <si>
    <t>Allan Johnson</t>
  </si>
  <si>
    <t>Winter Maintenance Engineer</t>
  </si>
  <si>
    <t>allan.johnson@dot.wi.gov</t>
  </si>
  <si>
    <t>608-266-8460</t>
  </si>
  <si>
    <t>Many salt brine blend combinations used (Enhanced &amp; Agricultural) but reported as individual components - not a blend total quantity.  Also in one county, the service provider has the option of using a large vendor as a backup for making brine (liquid materials).</t>
  </si>
  <si>
    <t xml:space="preserve">We negotiated a 2.5% reduction in salt price from previous winter for all 3 of our salt vendors.  The price reported here is a weighted average by tons purchased for each county.  Our bid is one price for each county. </t>
  </si>
  <si>
    <r>
      <rPr>
        <b/>
        <sz val="8"/>
        <color theme="4"/>
        <rFont val="Verdana"/>
        <family val="2"/>
      </rPr>
      <t>2016-2017</t>
    </r>
    <r>
      <rPr>
        <b/>
        <sz val="8"/>
        <rFont val="Verdana"/>
        <family val="2"/>
      </rPr>
      <t xml:space="preserve"> WINTER SEASON</t>
    </r>
  </si>
  <si>
    <r>
      <t xml:space="preserve">WINTER MAINTENANCE RESOURCES
</t>
    </r>
    <r>
      <rPr>
        <sz val="8"/>
        <rFont val="Verdana"/>
        <family val="2"/>
      </rPr>
      <t>(July 2016 - June 2017)</t>
    </r>
  </si>
  <si>
    <r>
      <t xml:space="preserve">MAINTENANCE MATERIALS USED LAST WINTER
</t>
    </r>
    <r>
      <rPr>
        <sz val="8"/>
        <rFont val="Verdana"/>
        <family val="2"/>
      </rPr>
      <t>(July 2016 - June 2017) (If unknown, please estimate based on purchase amounts or contract costs if possible.)</t>
    </r>
  </si>
  <si>
    <r>
      <t xml:space="preserve">Costs </t>
    </r>
    <r>
      <rPr>
        <b/>
        <i/>
        <sz val="8"/>
        <rFont val="Verdana"/>
        <family val="2"/>
      </rPr>
      <t xml:space="preserve">last </t>
    </r>
    <r>
      <rPr>
        <b/>
        <sz val="8"/>
        <rFont val="Verdana"/>
        <family val="2"/>
      </rPr>
      <t>winter (July 2016 - June 2017)
(Direct or contracted)</t>
    </r>
  </si>
  <si>
    <r>
      <t xml:space="preserve">Salt prices for the </t>
    </r>
    <r>
      <rPr>
        <b/>
        <i/>
        <sz val="8"/>
        <rFont val="Verdana"/>
        <family val="2"/>
      </rPr>
      <t xml:space="preserve">upcoming </t>
    </r>
    <r>
      <rPr>
        <b/>
        <sz val="8"/>
        <rFont val="Verdana"/>
        <family val="2"/>
      </rPr>
      <t>winter
(July 2017 - June 2018)</t>
    </r>
  </si>
  <si>
    <t>If you answered yes, please note the expected salt price on or around January 1, 2018</t>
  </si>
  <si>
    <t>If you answered yes, please note the expected salt price on or around January 1, 2017</t>
  </si>
  <si>
    <t>Average statewide salt cost on or around January 1, 2017</t>
  </si>
  <si>
    <t>Change 2015-16 to 2016-17</t>
  </si>
  <si>
    <t>Winter 2016-17</t>
  </si>
  <si>
    <t>Winter 2015-16</t>
  </si>
  <si>
    <t>Winter 2014-15</t>
  </si>
  <si>
    <t>825</t>
  </si>
  <si>
    <t>18,300</t>
  </si>
  <si>
    <t>742,300</t>
  </si>
  <si>
    <t>7,720</t>
  </si>
  <si>
    <t>25,235</t>
  </si>
  <si>
    <t>584</t>
  </si>
  <si>
    <t>232,650</t>
  </si>
  <si>
    <t>$1,467,504</t>
  </si>
  <si>
    <t>$302,174</t>
  </si>
  <si>
    <t>$579,474</t>
  </si>
  <si>
    <t>$2,349,152</t>
  </si>
  <si>
    <t>$134</t>
  </si>
  <si>
    <t>11,766</t>
  </si>
  <si>
    <t>194</t>
  </si>
  <si>
    <t>8,814</t>
  </si>
  <si>
    <t>$160</t>
  </si>
  <si>
    <t>395</t>
  </si>
  <si>
    <t>34</t>
  </si>
  <si>
    <t>381,000</t>
  </si>
  <si>
    <t>49,000</t>
  </si>
  <si>
    <t>49,005</t>
  </si>
  <si>
    <t>210,000</t>
  </si>
  <si>
    <t>402,000</t>
  </si>
  <si>
    <t>$3,157,000</t>
  </si>
  <si>
    <t>$3,022,000</t>
  </si>
  <si>
    <t>$8,679,000</t>
  </si>
  <si>
    <t>9,060</t>
  </si>
  <si>
    <t>20,636</t>
  </si>
  <si>
    <t>40,737</t>
  </si>
  <si>
    <t>111,922</t>
  </si>
  <si>
    <t>845,276</t>
  </si>
  <si>
    <t>$49,295,797</t>
  </si>
  <si>
    <t>$8,352,501</t>
  </si>
  <si>
    <t>$6,239,395</t>
  </si>
  <si>
    <t>$63,887,693</t>
  </si>
  <si>
    <t>203,050</t>
  </si>
  <si>
    <t>529</t>
  </si>
  <si>
    <t>7,395,642</t>
  </si>
  <si>
    <t>200,047</t>
  </si>
  <si>
    <t>207,614</t>
  </si>
  <si>
    <t>1,186</t>
  </si>
  <si>
    <t>11,010,607</t>
  </si>
  <si>
    <t>12,344,555</t>
  </si>
  <si>
    <t>$18,894,220</t>
  </si>
  <si>
    <t>$15,345,582</t>
  </si>
  <si>
    <t>$22,873,182</t>
  </si>
  <si>
    <t>$57,956,994</t>
  </si>
  <si>
    <t>1,445</t>
  </si>
  <si>
    <t>188,610</t>
  </si>
  <si>
    <t>442,900</t>
  </si>
  <si>
    <t>1,606,170</t>
  </si>
  <si>
    <t>$19,022,000</t>
  </si>
  <si>
    <t>$2,443,900</t>
  </si>
  <si>
    <t>$14,073,000</t>
  </si>
  <si>
    <t>$36,320,000</t>
  </si>
  <si>
    <t>52,000</t>
  </si>
  <si>
    <t>21,730</t>
  </si>
  <si>
    <t>320,000</t>
  </si>
  <si>
    <t>$1,854,000</t>
  </si>
  <si>
    <t>$2,600,000</t>
  </si>
  <si>
    <t>$2,347,000</t>
  </si>
  <si>
    <t>$5,274,000</t>
  </si>
  <si>
    <t>12,320</t>
  </si>
  <si>
    <t>454</t>
  </si>
  <si>
    <t>111,469</t>
  </si>
  <si>
    <t>27,802</t>
  </si>
  <si>
    <t>14,006,746</t>
  </si>
  <si>
    <t>16,304,752</t>
  </si>
  <si>
    <t>43,186</t>
  </si>
  <si>
    <t>1,620</t>
  </si>
  <si>
    <t>2,240</t>
  </si>
  <si>
    <t>480,000</t>
  </si>
  <si>
    <t>304,500</t>
  </si>
  <si>
    <t>328,620</t>
  </si>
  <si>
    <t>1,010</t>
  </si>
  <si>
    <t>989,516</t>
  </si>
  <si>
    <t>1,602,211</t>
  </si>
  <si>
    <t>$15,240,000</t>
  </si>
  <si>
    <t>$13,213,000</t>
  </si>
  <si>
    <t>$19,889,000</t>
  </si>
  <si>
    <t>$48,342,000</t>
  </si>
  <si>
    <t>26,507</t>
  </si>
  <si>
    <t>1,698</t>
  </si>
  <si>
    <t>118</t>
  </si>
  <si>
    <t>361,604</t>
  </si>
  <si>
    <t>1,009,156</t>
  </si>
  <si>
    <t>185,754</t>
  </si>
  <si>
    <t>4,224,472</t>
  </si>
  <si>
    <t>$2,782,789</t>
  </si>
  <si>
    <t>$6,874,513</t>
  </si>
  <si>
    <t>$13,701,683</t>
  </si>
  <si>
    <t>$23,358,985</t>
  </si>
  <si>
    <t>911</t>
  </si>
  <si>
    <t>505</t>
  </si>
  <si>
    <t>116</t>
  </si>
  <si>
    <t>222,000</t>
  </si>
  <si>
    <t>102</t>
  </si>
  <si>
    <t>121,454</t>
  </si>
  <si>
    <t>122,417</t>
  </si>
  <si>
    <t>11,210</t>
  </si>
  <si>
    <t>21,780,049</t>
  </si>
  <si>
    <t>21,819,420</t>
  </si>
  <si>
    <t>$10,897,258</t>
  </si>
  <si>
    <t>$4,915,908</t>
  </si>
  <si>
    <t>$10,517,472</t>
  </si>
  <si>
    <t>$26,330,638</t>
  </si>
  <si>
    <t>1,800,000</t>
  </si>
  <si>
    <t>53,000</t>
  </si>
  <si>
    <t>3,500,000</t>
  </si>
  <si>
    <t>3,548,000</t>
  </si>
  <si>
    <t>$4,075,298</t>
  </si>
  <si>
    <t>$3,304,018</t>
  </si>
  <si>
    <t>$2,748,901</t>
  </si>
  <si>
    <t>$10,246,313</t>
  </si>
  <si>
    <t>$47</t>
  </si>
  <si>
    <t>2,000</t>
  </si>
  <si>
    <t>314,000</t>
  </si>
  <si>
    <t>64,390</t>
  </si>
  <si>
    <t>1,044,255</t>
  </si>
  <si>
    <t>1,276,095</t>
  </si>
  <si>
    <t>$7,103,260</t>
  </si>
  <si>
    <t>$13,834,630</t>
  </si>
  <si>
    <t>$7,121,890</t>
  </si>
  <si>
    <t>$28,570,560</t>
  </si>
  <si>
    <t>142,182</t>
  </si>
  <si>
    <t>142,192</t>
  </si>
  <si>
    <t>17,868</t>
  </si>
  <si>
    <t>610,045</t>
  </si>
  <si>
    <t>1,197,494</t>
  </si>
  <si>
    <t>$9,554,627</t>
  </si>
  <si>
    <t>$9,815,287</t>
  </si>
  <si>
    <t>$10,748,715</t>
  </si>
  <si>
    <t>$32,218,630</t>
  </si>
  <si>
    <t>17,132</t>
  </si>
  <si>
    <t>773</t>
  </si>
  <si>
    <t>94</t>
  </si>
  <si>
    <t>380,000</t>
  </si>
  <si>
    <t>91,494</t>
  </si>
  <si>
    <t>15,207</t>
  </si>
  <si>
    <t>1,169,839</t>
  </si>
  <si>
    <t>$18,338,146</t>
  </si>
  <si>
    <t>$5,173,518</t>
  </si>
  <si>
    <t>$7,043,941</t>
  </si>
  <si>
    <t>$53,722,560</t>
  </si>
  <si>
    <t>153</t>
  </si>
  <si>
    <t>123</t>
  </si>
  <si>
    <t>920,000</t>
  </si>
  <si>
    <t>515,624</t>
  </si>
  <si>
    <t>516,327</t>
  </si>
  <si>
    <t>15,638</t>
  </si>
  <si>
    <t>3,340,000</t>
  </si>
  <si>
    <t>$13,420,000</t>
  </si>
  <si>
    <t>$81,906,000</t>
  </si>
  <si>
    <t>$37,510,000</t>
  </si>
  <si>
    <t>$132,837,156</t>
  </si>
  <si>
    <t>32,045</t>
  </si>
  <si>
    <t>431,518</t>
  </si>
  <si>
    <t>88,079</t>
  </si>
  <si>
    <t>1,260,696</t>
  </si>
  <si>
    <t>1,658,811</t>
  </si>
  <si>
    <t>$90,000,000</t>
  </si>
  <si>
    <t>$49</t>
  </si>
  <si>
    <t>30,517</t>
  </si>
  <si>
    <t>197,417</t>
  </si>
  <si>
    <t>453,611</t>
  </si>
  <si>
    <t>45,796</t>
  </si>
  <si>
    <t>9,109</t>
  </si>
  <si>
    <t>13,370</t>
  </si>
  <si>
    <t>$31,319,000</t>
  </si>
  <si>
    <t>$35,759,000</t>
  </si>
  <si>
    <t>$29,955,000</t>
  </si>
  <si>
    <t>3,904</t>
  </si>
  <si>
    <t>38,000</t>
  </si>
  <si>
    <t>6,600</t>
  </si>
  <si>
    <t>$96,000</t>
  </si>
  <si>
    <t>$40,000</t>
  </si>
  <si>
    <t>$48,000</t>
  </si>
  <si>
    <t>$184,000</t>
  </si>
  <si>
    <t>2,483</t>
  </si>
  <si>
    <t>530</t>
  </si>
  <si>
    <t>70,000</t>
  </si>
  <si>
    <t>70,300</t>
  </si>
  <si>
    <t>$5,600,000</t>
  </si>
  <si>
    <t>$11,500,000</t>
  </si>
  <si>
    <t>$28,350,000</t>
  </si>
  <si>
    <t>255,871</t>
  </si>
  <si>
    <t>$9,476,524</t>
  </si>
  <si>
    <t>$6,196,519</t>
  </si>
  <si>
    <t>$10,130,053</t>
  </si>
  <si>
    <t>$25,916,548</t>
  </si>
  <si>
    <t>998</t>
  </si>
  <si>
    <t>175,325</t>
  </si>
  <si>
    <t>7,330,000</t>
  </si>
  <si>
    <t>$3,036,677</t>
  </si>
  <si>
    <t>$6,707,167</t>
  </si>
  <si>
    <t>$11,977,138</t>
  </si>
  <si>
    <t>$21,720,982</t>
  </si>
  <si>
    <t>$55</t>
  </si>
  <si>
    <t>226,280</t>
  </si>
  <si>
    <t>19,667</t>
  </si>
  <si>
    <t>11,081</t>
  </si>
  <si>
    <t>87,030</t>
  </si>
  <si>
    <t>$21,290,073</t>
  </si>
  <si>
    <t>$17,729,685</t>
  </si>
  <si>
    <t>$17,279,889</t>
  </si>
  <si>
    <t>$57,237,630</t>
  </si>
  <si>
    <t>43,716</t>
  </si>
  <si>
    <t>1,090,000</t>
  </si>
  <si>
    <t>4,975</t>
  </si>
  <si>
    <t>1,406,000</t>
  </si>
  <si>
    <t>1,537,170</t>
  </si>
  <si>
    <t>$47,000,000</t>
  </si>
  <si>
    <t>$60,000,000</t>
  </si>
  <si>
    <t>$381,000,000</t>
  </si>
  <si>
    <t>17,255</t>
  </si>
  <si>
    <t>353</t>
  </si>
  <si>
    <t>69</t>
  </si>
  <si>
    <t>91,400</t>
  </si>
  <si>
    <t>32,022</t>
  </si>
  <si>
    <t>23,944</t>
  </si>
  <si>
    <t>1,264,680</t>
  </si>
  <si>
    <t>$10,702,515</t>
  </si>
  <si>
    <t>$4,482,132</t>
  </si>
  <si>
    <t>$3,713,167</t>
  </si>
  <si>
    <t>$24,256,197</t>
  </si>
  <si>
    <t>43,304</t>
  </si>
  <si>
    <t>2,665</t>
  </si>
  <si>
    <t>415</t>
  </si>
  <si>
    <t>229</t>
  </si>
  <si>
    <t>752,000</t>
  </si>
  <si>
    <t>3,112,989</t>
  </si>
  <si>
    <t>595,525</t>
  </si>
  <si>
    <t>9,643,164</t>
  </si>
  <si>
    <t>$17,774,000</t>
  </si>
  <si>
    <t>$20,950,000</t>
  </si>
  <si>
    <t>$37,626,000</t>
  </si>
  <si>
    <t>$76,513,000</t>
  </si>
  <si>
    <t>$43</t>
  </si>
  <si>
    <t>105</t>
  </si>
  <si>
    <t>1,218</t>
  </si>
  <si>
    <t>434,243</t>
  </si>
  <si>
    <t>5,400,000</t>
  </si>
  <si>
    <t>$19,153,425</t>
  </si>
  <si>
    <t>$17,680,084</t>
  </si>
  <si>
    <t>$10,683,195</t>
  </si>
  <si>
    <t>$47,516,704</t>
  </si>
  <si>
    <t>4,800</t>
  </si>
  <si>
    <t>676</t>
  </si>
  <si>
    <t>457</t>
  </si>
  <si>
    <t>838,000</t>
  </si>
  <si>
    <t>3,222,000</t>
  </si>
  <si>
    <t>732,000</t>
  </si>
  <si>
    <t>532,000</t>
  </si>
  <si>
    <t>17,000,000</t>
  </si>
  <si>
    <t>$112,000,000</t>
  </si>
  <si>
    <t>$61,000,000</t>
  </si>
  <si>
    <t>$12,500,000</t>
  </si>
  <si>
    <t>$254,000,000</t>
  </si>
  <si>
    <t>3,200</t>
  </si>
  <si>
    <t>11,092</t>
  </si>
  <si>
    <t>2,663</t>
  </si>
  <si>
    <t>1,048,914</t>
  </si>
  <si>
    <t>1,090,819</t>
  </si>
  <si>
    <t>$925,827</t>
  </si>
  <si>
    <t>$376,104</t>
  </si>
  <si>
    <t>$1,233,642</t>
  </si>
  <si>
    <t>$2,535,573</t>
  </si>
  <si>
    <t>$88</t>
  </si>
  <si>
    <t>49,439</t>
  </si>
  <si>
    <t>49,440</t>
  </si>
  <si>
    <t>5,944</t>
  </si>
  <si>
    <t>1,320,883</t>
  </si>
  <si>
    <t>1,661,046</t>
  </si>
  <si>
    <t>$2,168,949</t>
  </si>
  <si>
    <t>$19,827,327</t>
  </si>
  <si>
    <t>772,000</t>
  </si>
  <si>
    <t>12,095</t>
  </si>
  <si>
    <t>281,291</t>
  </si>
  <si>
    <t>28,654</t>
  </si>
  <si>
    <t>281,204</t>
  </si>
  <si>
    <t>$9,958,700</t>
  </si>
  <si>
    <t>$8,844,544</t>
  </si>
  <si>
    <t>$10,089,888</t>
  </si>
  <si>
    <t>$28,891,483</t>
  </si>
  <si>
    <t>$34</t>
  </si>
  <si>
    <t>127,382</t>
  </si>
  <si>
    <t>6,062</t>
  </si>
  <si>
    <t>2,714,068</t>
  </si>
  <si>
    <t>$10,552,582</t>
  </si>
  <si>
    <t>$14,838,798</t>
  </si>
  <si>
    <t>$10,996,965</t>
  </si>
  <si>
    <t>$36,388,355</t>
  </si>
  <si>
    <t>$78</t>
  </si>
  <si>
    <t>130,338</t>
  </si>
  <si>
    <t>3,319</t>
  </si>
  <si>
    <t>274</t>
  </si>
  <si>
    <t>506,596</t>
  </si>
  <si>
    <t>185</t>
  </si>
  <si>
    <t>2,137,054</t>
  </si>
  <si>
    <t>283,625</t>
  </si>
  <si>
    <t>283,818</t>
  </si>
  <si>
    <t>65,224</t>
  </si>
  <si>
    <t>2,632,772</t>
  </si>
  <si>
    <t>2,880,917</t>
  </si>
  <si>
    <t>$21,707,400</t>
  </si>
  <si>
    <t>$96,587,052</t>
  </si>
  <si>
    <t>$28,687,066</t>
  </si>
  <si>
    <t>$146,981,518</t>
  </si>
  <si>
    <t>18,900</t>
  </si>
  <si>
    <t>111,970</t>
  </si>
  <si>
    <t>38,627</t>
  </si>
  <si>
    <t>2,538,903</t>
  </si>
  <si>
    <t>$20,164,593</t>
  </si>
  <si>
    <t>$11,014,214</t>
  </si>
  <si>
    <t>$17,972,971</t>
  </si>
  <si>
    <t>$49,640,708</t>
  </si>
  <si>
    <t>962,000</t>
  </si>
  <si>
    <t>156,355</t>
  </si>
  <si>
    <t>156,426</t>
  </si>
  <si>
    <t>194,427</t>
  </si>
  <si>
    <t>595,485</t>
  </si>
  <si>
    <t>666,694</t>
  </si>
  <si>
    <t>$20,504,626</t>
  </si>
  <si>
    <t>34,621</t>
  </si>
  <si>
    <t>282</t>
  </si>
  <si>
    <t>562,471</t>
  </si>
  <si>
    <t>277</t>
  </si>
  <si>
    <t>3,316,619</t>
  </si>
  <si>
    <t>525,276</t>
  </si>
  <si>
    <t>525,306</t>
  </si>
  <si>
    <t>14,467</t>
  </si>
  <si>
    <t>4,629,484</t>
  </si>
  <si>
    <t>4,764,506</t>
  </si>
  <si>
    <t>$23,226,685</t>
  </si>
  <si>
    <t>$24,913,706</t>
  </si>
  <si>
    <t>$39,696,302</t>
  </si>
  <si>
    <t>$87,836,693</t>
  </si>
  <si>
    <t>42</t>
  </si>
  <si>
    <t>634</t>
  </si>
  <si>
    <t>409</t>
  </si>
  <si>
    <t>1,747</t>
  </si>
  <si>
    <t>1,080</t>
  </si>
  <si>
    <t>902</t>
  </si>
  <si>
    <t>45</t>
  </si>
  <si>
    <t>980</t>
  </si>
  <si>
    <t>645</t>
  </si>
  <si>
    <t>324</t>
  </si>
  <si>
    <t>843</t>
  </si>
  <si>
    <t>1,538</t>
  </si>
  <si>
    <t>610</t>
  </si>
  <si>
    <t>1,469</t>
  </si>
  <si>
    <t>355</t>
  </si>
  <si>
    <t>519</t>
  </si>
  <si>
    <t>2,182</t>
  </si>
  <si>
    <t>112</t>
  </si>
  <si>
    <t>628</t>
  </si>
  <si>
    <t>431</t>
  </si>
  <si>
    <t>275</t>
  </si>
  <si>
    <t>1,405</t>
  </si>
  <si>
    <t>266</t>
  </si>
  <si>
    <t>588</t>
  </si>
  <si>
    <t>386</t>
  </si>
  <si>
    <t>33</t>
  </si>
  <si>
    <t>202</t>
  </si>
  <si>
    <t>43,353</t>
  </si>
  <si>
    <t>1,607</t>
  </si>
  <si>
    <t>2,148</t>
  </si>
  <si>
    <t>1,819</t>
  </si>
  <si>
    <t>92</t>
  </si>
  <si>
    <t>189</t>
  </si>
  <si>
    <t>481,803</t>
  </si>
  <si>
    <t>360,833</t>
  </si>
  <si>
    <t>404,060</t>
  </si>
  <si>
    <t>834</t>
  </si>
  <si>
    <t>1,226,505</t>
  </si>
  <si>
    <t>1,967,412</t>
  </si>
  <si>
    <t>$22,785,359</t>
  </si>
  <si>
    <t>$19,751,603</t>
  </si>
  <si>
    <t>$21,576,915</t>
  </si>
  <si>
    <t>$64,113,877</t>
  </si>
  <si>
    <t>27,855</t>
  </si>
  <si>
    <t>1,449</t>
  </si>
  <si>
    <t>1,090</t>
  </si>
  <si>
    <t>119</t>
  </si>
  <si>
    <t>371,802</t>
  </si>
  <si>
    <t>96</t>
  </si>
  <si>
    <t>1,204,578</t>
  </si>
  <si>
    <t>232,027</t>
  </si>
  <si>
    <t>4,647,236</t>
  </si>
  <si>
    <t>$31,829,493</t>
  </si>
  <si>
    <t>1,028</t>
  </si>
  <si>
    <t>122</t>
  </si>
  <si>
    <t>144</t>
  </si>
  <si>
    <t>143</t>
  </si>
  <si>
    <t>$97,666,667</t>
  </si>
  <si>
    <t>841</t>
  </si>
  <si>
    <t>156</t>
  </si>
  <si>
    <t>510</t>
  </si>
  <si>
    <t>110</t>
  </si>
  <si>
    <t>905</t>
  </si>
  <si>
    <t>295</t>
  </si>
  <si>
    <t>1,033,333</t>
  </si>
  <si>
    <t>$207,666,667</t>
  </si>
  <si>
    <t>$44,000,000</t>
  </si>
  <si>
    <t>$63,000,000</t>
  </si>
  <si>
    <t>$370,333,333</t>
  </si>
  <si>
    <t>362</t>
  </si>
  <si>
    <t>482</t>
  </si>
  <si>
    <t>90,570</t>
  </si>
  <si>
    <t>3,197</t>
  </si>
  <si>
    <t>557</t>
  </si>
  <si>
    <t>13,111</t>
  </si>
  <si>
    <t>4,304</t>
  </si>
  <si>
    <t>1,221,597</t>
  </si>
  <si>
    <t>1,264,772</t>
  </si>
  <si>
    <t>$1,124,843</t>
  </si>
  <si>
    <t>$371,145</t>
  </si>
  <si>
    <t>$1,449,134</t>
  </si>
  <si>
    <t>$2,947,003</t>
  </si>
  <si>
    <t>$100</t>
  </si>
  <si>
    <t>334</t>
  </si>
  <si>
    <t>71</t>
  </si>
  <si>
    <t>532,069</t>
  </si>
  <si>
    <t>2,813,148</t>
  </si>
  <si>
    <t>2,914,089</t>
  </si>
  <si>
    <t>$6,801,763</t>
  </si>
  <si>
    <t>$3,688,543</t>
  </si>
  <si>
    <t>$11,200,947</t>
  </si>
  <si>
    <t>$21,691,252</t>
  </si>
  <si>
    <t>430</t>
  </si>
  <si>
    <t>534</t>
  </si>
  <si>
    <t>$33</t>
  </si>
  <si>
    <t>128,669</t>
  </si>
  <si>
    <t>3,559</t>
  </si>
  <si>
    <t>272</t>
  </si>
  <si>
    <t>497,798</t>
  </si>
  <si>
    <t>1,878,967</t>
  </si>
  <si>
    <t>705,369</t>
  </si>
  <si>
    <t>97,030</t>
  </si>
  <si>
    <t>2,960,877</t>
  </si>
  <si>
    <t>3,632,268</t>
  </si>
  <si>
    <t>$24,353,700</t>
  </si>
  <si>
    <t>$163,293,526</t>
  </si>
  <si>
    <t>$27,843,533</t>
  </si>
  <si>
    <t>$215,490,759</t>
  </si>
  <si>
    <t>$84</t>
  </si>
  <si>
    <t>28,250</t>
  </si>
  <si>
    <t>917,901</t>
  </si>
  <si>
    <t>$126</t>
  </si>
  <si>
    <t>252</t>
  </si>
  <si>
    <t>475</t>
  </si>
  <si>
    <t>730,126</t>
  </si>
  <si>
    <t>-1,742</t>
  </si>
  <si>
    <t>258,314</t>
  </si>
  <si>
    <t>-$73</t>
  </si>
  <si>
    <t>-3,234</t>
  </si>
  <si>
    <t>$10</t>
  </si>
  <si>
    <t>-52</t>
  </si>
  <si>
    <t>78,920</t>
  </si>
  <si>
    <t>48,978</t>
  </si>
  <si>
    <t>48,976</t>
  </si>
  <si>
    <t>208,000</t>
  </si>
  <si>
    <t>$357,000</t>
  </si>
  <si>
    <t>$222,000</t>
  </si>
  <si>
    <t>$879,000</t>
  </si>
  <si>
    <t>-41,619</t>
  </si>
  <si>
    <t>186</t>
  </si>
  <si>
    <t>986</t>
  </si>
  <si>
    <t>1,569</t>
  </si>
  <si>
    <t>6,920</t>
  </si>
  <si>
    <t>-55,540</t>
  </si>
  <si>
    <t>$29,285,957</t>
  </si>
  <si>
    <t>$4,091,836</t>
  </si>
  <si>
    <t>$1,006,759</t>
  </si>
  <si>
    <t>$34,137,791</t>
  </si>
  <si>
    <t>-21,850</t>
  </si>
  <si>
    <t>57,500</t>
  </si>
  <si>
    <t>-19,713</t>
  </si>
  <si>
    <t>-16,570</t>
  </si>
  <si>
    <t>10,149,190</t>
  </si>
  <si>
    <t>-1,120,691</t>
  </si>
  <si>
    <t>-$2,013,163</t>
  </si>
  <si>
    <t>-$238,728</t>
  </si>
  <si>
    <t>-$1,787,810</t>
  </si>
  <si>
    <t>-$4,501,536</t>
  </si>
  <si>
    <t>-$20</t>
  </si>
  <si>
    <t>76,960</t>
  </si>
  <si>
    <t>182,600</t>
  </si>
  <si>
    <t>696,870</t>
  </si>
  <si>
    <t>$5,763,457</t>
  </si>
  <si>
    <t>-$179,682</t>
  </si>
  <si>
    <t>-$1,154,557</t>
  </si>
  <si>
    <t>$4,116,000</t>
  </si>
  <si>
    <t>5,300</t>
  </si>
  <si>
    <t>-9,382</t>
  </si>
  <si>
    <t>-44,000</t>
  </si>
  <si>
    <t>-$963,063</t>
  </si>
  <si>
    <t>$1,110,206</t>
  </si>
  <si>
    <t>$352,298</t>
  </si>
  <si>
    <t>-$2,689,910</t>
  </si>
  <si>
    <t>-99</t>
  </si>
  <si>
    <t>342</t>
  </si>
  <si>
    <t>-12,500</t>
  </si>
  <si>
    <t>-16,440</t>
  </si>
  <si>
    <t>-483</t>
  </si>
  <si>
    <t>-160,484</t>
  </si>
  <si>
    <t>-194,813</t>
  </si>
  <si>
    <t>-$11,076,078</t>
  </si>
  <si>
    <t>-$13,528,809</t>
  </si>
  <si>
    <t>$647,256</t>
  </si>
  <si>
    <t>-$23,957,631</t>
  </si>
  <si>
    <t>-136</t>
  </si>
  <si>
    <t>2,555,000</t>
  </si>
  <si>
    <t>-26,527</t>
  </si>
  <si>
    <t>-27,184</t>
  </si>
  <si>
    <t>-6,459</t>
  </si>
  <si>
    <t>1,590,523</t>
  </si>
  <si>
    <t>1,591,716</t>
  </si>
  <si>
    <t>-$3,022,742</t>
  </si>
  <si>
    <t>-$584,092</t>
  </si>
  <si>
    <t>-$882,528</t>
  </si>
  <si>
    <t>-$5,289,362</t>
  </si>
  <si>
    <t>-26,000</t>
  </si>
  <si>
    <t>-12,000</t>
  </si>
  <si>
    <t>-50,000</t>
  </si>
  <si>
    <t>-$1,280,702</t>
  </si>
  <si>
    <t>-$994,982</t>
  </si>
  <si>
    <t>-$1,234,099</t>
  </si>
  <si>
    <t>-$3,404,687</t>
  </si>
  <si>
    <t>-3,000</t>
  </si>
  <si>
    <t>-20</t>
  </si>
  <si>
    <t>-1,000</t>
  </si>
  <si>
    <t>-188,360</t>
  </si>
  <si>
    <t>131,055</t>
  </si>
  <si>
    <t>-541,605</t>
  </si>
  <si>
    <t>-$7,587,740</t>
  </si>
  <si>
    <t>-$8,062,270</t>
  </si>
  <si>
    <t>-$11,418,110</t>
  </si>
  <si>
    <t>-$26,557,340</t>
  </si>
  <si>
    <t>-$4</t>
  </si>
  <si>
    <t>46,442</t>
  </si>
  <si>
    <t>46,446</t>
  </si>
  <si>
    <t>5,766</t>
  </si>
  <si>
    <t>141,236</t>
  </si>
  <si>
    <t>326,092</t>
  </si>
  <si>
    <t>$1,386,540</t>
  </si>
  <si>
    <t>$1,190,757</t>
  </si>
  <si>
    <t>$2,665,532</t>
  </si>
  <si>
    <t>$2,581,553</t>
  </si>
  <si>
    <t>-400</t>
  </si>
  <si>
    <t>-6</t>
  </si>
  <si>
    <t>-14</t>
  </si>
  <si>
    <t>420,000</t>
  </si>
  <si>
    <t>147,124</t>
  </si>
  <si>
    <t>147,827</t>
  </si>
  <si>
    <t>10,638</t>
  </si>
  <si>
    <t>2,840,000</t>
  </si>
  <si>
    <t>$3,920,000</t>
  </si>
  <si>
    <t>$33,656,000</t>
  </si>
  <si>
    <t>$11,210,000</t>
  </si>
  <si>
    <t>$48,837,156</t>
  </si>
  <si>
    <t>-26,177</t>
  </si>
  <si>
    <t>30,916</t>
  </si>
  <si>
    <t>81,731</t>
  </si>
  <si>
    <t>126,403</t>
  </si>
  <si>
    <t>-$3,000,000</t>
  </si>
  <si>
    <t>-$12</t>
  </si>
  <si>
    <t>-115</t>
  </si>
  <si>
    <t>39,605</t>
  </si>
  <si>
    <t>295,799</t>
  </si>
  <si>
    <t>13,764</t>
  </si>
  <si>
    <t>-2,210,808</t>
  </si>
  <si>
    <t>-2,356,292</t>
  </si>
  <si>
    <t>$2,129,000</t>
  </si>
  <si>
    <t>-$4,729,000</t>
  </si>
  <si>
    <t>$5,473,000</t>
  </si>
  <si>
    <t>-217</t>
  </si>
  <si>
    <t>-22,400</t>
  </si>
  <si>
    <t>-67,000</t>
  </si>
  <si>
    <t>-336,400</t>
  </si>
  <si>
    <t>$900,000</t>
  </si>
  <si>
    <t>$400,000</t>
  </si>
  <si>
    <t>$3,350,000</t>
  </si>
  <si>
    <t>-6,007</t>
  </si>
  <si>
    <t>$2,691,199</t>
  </si>
  <si>
    <t>$1,739,647</t>
  </si>
  <si>
    <t>$1,153,140</t>
  </si>
  <si>
    <t>$5,153,292</t>
  </si>
  <si>
    <t>-97</t>
  </si>
  <si>
    <t>5,325</t>
  </si>
  <si>
    <t>-41</t>
  </si>
  <si>
    <t>680,000</t>
  </si>
  <si>
    <t>-$1,520,009</t>
  </si>
  <si>
    <t>-$3,788,814</t>
  </si>
  <si>
    <t>$7,207,989</t>
  </si>
  <si>
    <t>-$10,006,387</t>
  </si>
  <si>
    <t>-$6</t>
  </si>
  <si>
    <t>101,719</t>
  </si>
  <si>
    <t>7,741</t>
  </si>
  <si>
    <t>-122,068</t>
  </si>
  <si>
    <t>$11,060,498</t>
  </si>
  <si>
    <t>$13,971,021</t>
  </si>
  <si>
    <t>$9,874,669</t>
  </si>
  <si>
    <t>$20,841,351</t>
  </si>
  <si>
    <t>170</t>
  </si>
  <si>
    <t>-40</t>
  </si>
  <si>
    <t>-21</t>
  </si>
  <si>
    <t>523,588</t>
  </si>
  <si>
    <t>-1,025</t>
  </si>
  <si>
    <t>906,000</t>
  </si>
  <si>
    <t>882,170</t>
  </si>
  <si>
    <t>$4,000,000</t>
  </si>
  <si>
    <t>-$12,000,000</t>
  </si>
  <si>
    <t>-$19,000,000</t>
  </si>
  <si>
    <t>-18</t>
  </si>
  <si>
    <t>-2,750</t>
  </si>
  <si>
    <t>-32</t>
  </si>
  <si>
    <t>-10,138</t>
  </si>
  <si>
    <t>-406,681</t>
  </si>
  <si>
    <t>-491,057</t>
  </si>
  <si>
    <t>$3,005,689</t>
  </si>
  <si>
    <t>-$1,858,676</t>
  </si>
  <si>
    <t>$509,172</t>
  </si>
  <si>
    <t>$6,748,190</t>
  </si>
  <si>
    <t>-33</t>
  </si>
  <si>
    <t>599</t>
  </si>
  <si>
    <t>165</t>
  </si>
  <si>
    <t>-10</t>
  </si>
  <si>
    <t>-19</t>
  </si>
  <si>
    <t>300,989</t>
  </si>
  <si>
    <t>17,565</t>
  </si>
  <si>
    <t>2,305,125</t>
  </si>
  <si>
    <t>1,771,075</t>
  </si>
  <si>
    <t>$499,370</t>
  </si>
  <si>
    <t>$18,700,634</t>
  </si>
  <si>
    <t>-$3,379,014</t>
  </si>
  <si>
    <t>-$4,093,491</t>
  </si>
  <si>
    <t>-$19</t>
  </si>
  <si>
    <t>433</t>
  </si>
  <si>
    <t>141,678</t>
  </si>
  <si>
    <t>611,830</t>
  </si>
  <si>
    <t>$7,249,323</t>
  </si>
  <si>
    <t>$9,177,154</t>
  </si>
  <si>
    <t>$3,030,558</t>
  </si>
  <si>
    <t>$19,173,604</t>
  </si>
  <si>
    <t>876</t>
  </si>
  <si>
    <t>-96</t>
  </si>
  <si>
    <t>-70</t>
  </si>
  <si>
    <t>187,000</t>
  </si>
  <si>
    <t>157,000</t>
  </si>
  <si>
    <t>11,000,000</t>
  </si>
  <si>
    <t>$17,000,000</t>
  </si>
  <si>
    <t>-$35,500,000</t>
  </si>
  <si>
    <t>$99,000,000</t>
  </si>
  <si>
    <t>-84</t>
  </si>
  <si>
    <t>-4,588</t>
  </si>
  <si>
    <t>-3,587</t>
  </si>
  <si>
    <t>-404,511</t>
  </si>
  <si>
    <t>-424,507</t>
  </si>
  <si>
    <t>-$250,674</t>
  </si>
  <si>
    <t>-$17,822</t>
  </si>
  <si>
    <t>-$523,928</t>
  </si>
  <si>
    <t>-$797,424</t>
  </si>
  <si>
    <t>3,697</t>
  </si>
  <si>
    <t>3,698</t>
  </si>
  <si>
    <t>4,216</t>
  </si>
  <si>
    <t>206,943</t>
  </si>
  <si>
    <t>240,080</t>
  </si>
  <si>
    <t>-$854,630</t>
  </si>
  <si>
    <t>$4,652,479</t>
  </si>
  <si>
    <t>-1,211</t>
  </si>
  <si>
    <t>-301</t>
  </si>
  <si>
    <t>-1,228,000</t>
  </si>
  <si>
    <t>2,645</t>
  </si>
  <si>
    <t>2,476</t>
  </si>
  <si>
    <t>-7,500</t>
  </si>
  <si>
    <t>-58</t>
  </si>
  <si>
    <t>194,050</t>
  </si>
  <si>
    <t>9,419</t>
  </si>
  <si>
    <t>64,365</t>
  </si>
  <si>
    <t>$2,214,541</t>
  </si>
  <si>
    <t>$1,219,295</t>
  </si>
  <si>
    <t>$2,129,981</t>
  </si>
  <si>
    <t>$5,562,166</t>
  </si>
  <si>
    <t>60,561</t>
  </si>
  <si>
    <t>3,566</t>
  </si>
  <si>
    <t>1,134,440</t>
  </si>
  <si>
    <t>1,190,129</t>
  </si>
  <si>
    <t>$3,093,891</t>
  </si>
  <si>
    <t>$6,267,091</t>
  </si>
  <si>
    <t>$5,471,588</t>
  </si>
  <si>
    <t>$14,832,579</t>
  </si>
  <si>
    <t>-$1</t>
  </si>
  <si>
    <t>3,338</t>
  </si>
  <si>
    <t>-479</t>
  </si>
  <si>
    <t>-65</t>
  </si>
  <si>
    <t>-337</t>
  </si>
  <si>
    <t>-13</t>
  </si>
  <si>
    <t>17,596</t>
  </si>
  <si>
    <t>516,174</t>
  </si>
  <si>
    <t>-843,488</t>
  </si>
  <si>
    <t>-844,410</t>
  </si>
  <si>
    <t>-63,612</t>
  </si>
  <si>
    <t>-656,210</t>
  </si>
  <si>
    <t>-1,502,702</t>
  </si>
  <si>
    <t>-$5,292,600</t>
  </si>
  <si>
    <t>-$133,412,948</t>
  </si>
  <si>
    <t>$1,687,066</t>
  </si>
  <si>
    <t>-$137,018,482</t>
  </si>
  <si>
    <t>48,465</t>
  </si>
  <si>
    <t>446,298</t>
  </si>
  <si>
    <t>833,190</t>
  </si>
  <si>
    <t>$4,719,952</t>
  </si>
  <si>
    <t>-$1,743,001</t>
  </si>
  <si>
    <t>$6,413,569</t>
  </si>
  <si>
    <t>$7,862,731</t>
  </si>
  <si>
    <t>-43,287</t>
  </si>
  <si>
    <t>-43,528</t>
  </si>
  <si>
    <t>-70,936</t>
  </si>
  <si>
    <t>70,434</t>
  </si>
  <si>
    <t>38,601</t>
  </si>
  <si>
    <t>-$27,854,070</t>
  </si>
  <si>
    <t>37,015</t>
  </si>
  <si>
    <t>2,462,919</t>
  </si>
  <si>
    <t>126,230</t>
  </si>
  <si>
    <t>5,212</t>
  </si>
  <si>
    <t>807,407</t>
  </si>
  <si>
    <t>746,176</t>
  </si>
  <si>
    <t>$3,149,144</t>
  </si>
  <si>
    <t>$4,143,602</t>
  </si>
  <si>
    <t>$8,555,639</t>
  </si>
  <si>
    <t>$15,848,385</t>
  </si>
  <si>
    <t>452</t>
  </si>
  <si>
    <t>-57</t>
  </si>
  <si>
    <t>280,590</t>
  </si>
  <si>
    <t>8,224,472</t>
  </si>
  <si>
    <t>1,594,036</t>
  </si>
  <si>
    <t>11,054,844</t>
  </si>
  <si>
    <t>2,833,669</t>
  </si>
  <si>
    <r>
      <rPr>
        <b/>
        <sz val="8"/>
        <color theme="4"/>
        <rFont val="Verdana"/>
        <family val="2"/>
      </rPr>
      <t>2017-2018</t>
    </r>
    <r>
      <rPr>
        <b/>
        <sz val="8"/>
        <rFont val="Verdana"/>
        <family val="2"/>
      </rPr>
      <t xml:space="preserve"> WINTER SEASON</t>
    </r>
  </si>
  <si>
    <r>
      <t xml:space="preserve">WINTER MAINTENANCE RESOURCES
</t>
    </r>
    <r>
      <rPr>
        <sz val="8"/>
        <rFont val="Verdana"/>
        <family val="2"/>
      </rPr>
      <t>(July 2017 - June 2018)</t>
    </r>
  </si>
  <si>
    <r>
      <t xml:space="preserve">MAINTENANCE MATERIALS USED LAST WINTER
</t>
    </r>
    <r>
      <rPr>
        <sz val="8"/>
        <rFont val="Verdana"/>
        <family val="2"/>
      </rPr>
      <t>(July 2017 - June 2018) (If unknown, please estimate based on purchase amounts or contract costs if possible.)</t>
    </r>
  </si>
  <si>
    <r>
      <t xml:space="preserve">Costs </t>
    </r>
    <r>
      <rPr>
        <b/>
        <i/>
        <sz val="8"/>
        <rFont val="Verdana"/>
        <family val="2"/>
      </rPr>
      <t xml:space="preserve">last </t>
    </r>
    <r>
      <rPr>
        <b/>
        <sz val="8"/>
        <rFont val="Verdana"/>
        <family val="2"/>
      </rPr>
      <t>winter (July 2017 - June 2018)
(Direct or contracted)</t>
    </r>
  </si>
  <si>
    <t>Average statewide salt cost on or around January 1, 2018</t>
  </si>
  <si>
    <t>If you answered yes, please note the expected salt price on or around January 1, 2019</t>
  </si>
  <si>
    <t>Some areas use inhibitors and other don't</t>
  </si>
  <si>
    <t>Division Director</t>
  </si>
  <si>
    <t>Our city snow removal contracts are less than 1% of the system</t>
  </si>
  <si>
    <t xml:space="preserve">Kevin Duby </t>
  </si>
  <si>
    <t xml:space="preserve">Highway Operations Superintendent </t>
  </si>
  <si>
    <t>kduby@azdot.gov</t>
  </si>
  <si>
    <t>928-681-6018</t>
  </si>
  <si>
    <t>916 -616-8987</t>
  </si>
  <si>
    <t>Caltrans is in the process of  increasing our Brine production and usage program.</t>
  </si>
  <si>
    <t>Heather Blizzard</t>
  </si>
  <si>
    <t>Data Analyst and Statewide Coordinator</t>
  </si>
  <si>
    <t>heather.blizzard@state.co.us</t>
  </si>
  <si>
    <t>336-512-5510</t>
  </si>
  <si>
    <t>Larry Barnes</t>
  </si>
  <si>
    <t>Assistant State Maintenance Engineer - Emergency Operations</t>
  </si>
  <si>
    <t>lbarnes@dot.ga.gov</t>
  </si>
  <si>
    <t>404-772-9922</t>
  </si>
  <si>
    <t>Not included in the plow truck numbers : 82 F-250 plow spreader combos.</t>
  </si>
  <si>
    <t>These numbers are approximate.</t>
  </si>
  <si>
    <t xml:space="preserve">salt costs are currently being bid out for this year. Other costs above are approximate. There is a minimum cost for lodging and expenditures not include in total cost.  It usually cost about 30,000.00 to pull the trigger on a winter event for this item.This was done 4 times for the season in discussion. </t>
  </si>
  <si>
    <t>Sand/Salt Mixture</t>
  </si>
  <si>
    <t>Enhanced brine is corrosion inhibited brine</t>
  </si>
  <si>
    <t>MgCl is purchased with a corrosion inhibitor and we do inhibit a small portion of manufactured NaCl brine.</t>
  </si>
  <si>
    <t xml:space="preserve">This is our average statewide cost per ton for the FY 19 Salt contract. </t>
  </si>
  <si>
    <t>Corrosion inhibitor only with liquid MgCl</t>
  </si>
  <si>
    <t>The 430 contract trucks require 860 drivers for those trucks.(listed under the seasonal maintenance workers.</t>
  </si>
  <si>
    <t>New salt contracts that were bid increased by as much as 25 to 30 per ton</t>
  </si>
  <si>
    <t>Currently employ 28 full-time contract people that are included in the full-time FTEs number</t>
  </si>
  <si>
    <t xml:space="preserve">Paul Richardson </t>
  </si>
  <si>
    <t>Quality Assurance Team Leader</t>
  </si>
  <si>
    <t>prichardson@sha.state.md.us</t>
  </si>
  <si>
    <t>Mark Goldstein</t>
  </si>
  <si>
    <t>mark.a.goldstein@state.ma.us</t>
  </si>
  <si>
    <t>857-368-9680</t>
  </si>
  <si>
    <t xml:space="preserve">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Notes: All combos (plows with spreaders) have prewetting systems. The state owns 17 Tow Plows  We hire about 30 slurry spreaders and would like more, but need to increase our liquid mag storage capacity first.
Available Equipment Breakdown (Total, Hired, State):
- Combo (Plow and Spreader) (1330, 1100, 230)
- Plows (2120, 2000, 120)
- Front End Loaders (460, 360, 100)
- Misc equipment (Tankers, Snowblowers) (285, 250, 35)
- Snow Melters (3, 0, 3)
- Totals (4198, 3710, 488)
About personnel: about 400 full time workers support winter maintenance. Additionally, 400 DOT employees who are not maintenance professionals perform as seasonal support staff. When a snow event hits during normal business hours, seasonal support staff go to their snow and ice assignments as a priority, then return to the office if the event winds-down during business hours.
</t>
  </si>
  <si>
    <t>LongworthM@michigan.gov</t>
  </si>
  <si>
    <t>517-636-4386</t>
  </si>
  <si>
    <t>Salt storage facilities is an estimate based on approximate direct force, contract county and contract city storage facilities.</t>
  </si>
  <si>
    <t>CMA</t>
  </si>
  <si>
    <t>Total liquid material applied is 2,361,691 gallons. Amount of sodium chloride and calcium chloride applied is estimated based on this total.</t>
  </si>
  <si>
    <t>Snow and ice total annual expenditures ($, last winter, including direct and contracted costs) is unknown at this point in time, and may be available at a later date. Upcoming winter avg. early fill salt is $67.50 and avg. seasonal fill salt is $58.74.</t>
  </si>
  <si>
    <t>R. Todd Miller</t>
  </si>
  <si>
    <t>Montana utilizes  salt mixed with abrasives (sand) typically 10% by weight. We use very little straight salt.</t>
  </si>
  <si>
    <t>FY was our worst winter on record for maintenance cost. we actually reduced % per mile plowed but plowed substantially more miles.</t>
  </si>
  <si>
    <t>Highway Operations Assistant Division Manager</t>
  </si>
  <si>
    <t>ty200402@yahoo.com</t>
  </si>
  <si>
    <t>David.Gray@dot.nh.gov</t>
  </si>
  <si>
    <t>606-419-9017</t>
  </si>
  <si>
    <t>Rick Padilla</t>
  </si>
  <si>
    <t>rick.padilla@state.nm.us</t>
  </si>
  <si>
    <t>505-490-1168</t>
  </si>
  <si>
    <t>NMDOT has about a 1M tons of rock salt and ganular mag on the ground.</t>
  </si>
  <si>
    <t>Average cost, depends on location from source.</t>
  </si>
  <si>
    <t>Only salt brine in produced in-house.</t>
  </si>
  <si>
    <t>Total maintenance costs information is not available.</t>
  </si>
  <si>
    <t>Brandon Beise</t>
  </si>
  <si>
    <t>Maintenance Operations Engineer</t>
  </si>
  <si>
    <t>bbeise@nd.gov</t>
  </si>
  <si>
    <t>701 328 4359</t>
  </si>
  <si>
    <t>Ag-base Product: (Beet 55); desugared sugar beet molasses; 80/20 brine/ag-based product.  NDDOT buys ag-based product and blends with salt brine. Blending done in-house.  Salt brine and ag-based product totals are calculated from direct liquid applications and prewetting of granular applications.</t>
  </si>
  <si>
    <t>NDDOT 5-year average annual snow and ice control costs: $21,729,172.  NDDOT is not a 24-hour operation except for very small crews in three metro areas.</t>
  </si>
  <si>
    <t>Scott E. Lucas</t>
  </si>
  <si>
    <t>AquaSalina</t>
  </si>
  <si>
    <t>We use corrosion inhibitor when we apply PNS approved products to mix with brine to pre-wet our rock salt.</t>
  </si>
  <si>
    <t>We have seen a 66.18% increase in cost of salt from last year to this year.</t>
  </si>
  <si>
    <t>ODOT pre-wets solid salt with corrosion inhibited magnesium chloride</t>
  </si>
  <si>
    <t xml:space="preserve">$74 is an average of the prices we pay based on delivery location and delivery timeframe (different prices for 15 day, 30 day, or early/off season fill). </t>
  </si>
  <si>
    <t>Joseph A. Bucci</t>
  </si>
  <si>
    <t>State Highway Maintenance Operations Engineer</t>
  </si>
  <si>
    <t>The contractors assist our state forces with the winter maintenance. There are no roads totally contracted out to vendors. We use vendors on an hourly basis as needed to plow and treat our roads.</t>
  </si>
  <si>
    <t>Anthony Ondricek</t>
  </si>
  <si>
    <t>Operations Maintenance Engineer</t>
  </si>
  <si>
    <t>tony.ondricek@state.sd.us</t>
  </si>
  <si>
    <t>605-773-2615</t>
  </si>
  <si>
    <t>We have 14 truck mounted blowers and 51 loader blowers  Percentage of lanes by private contractors is less than 1% and percentage of lane with local governments is less than 1%</t>
  </si>
  <si>
    <t>Abrasives ~ Salt/sand mixture various rates</t>
  </si>
  <si>
    <t>percentage produced in house is 100% for Brine, 100% of the mag chloride is produced by vendors, Mag Chloride has corrosion inhibitor, salt brine does not</t>
  </si>
  <si>
    <t>James Stevenson</t>
  </si>
  <si>
    <t>Deputy Director Maintenance Division</t>
  </si>
  <si>
    <t>james.stevenson@txdot.gov</t>
  </si>
  <si>
    <t>512-416-3056</t>
  </si>
  <si>
    <t>Ryan Ferrin</t>
  </si>
  <si>
    <t>Maintenance Methods Engineer</t>
  </si>
  <si>
    <t>Rferrin@utah.gov</t>
  </si>
  <si>
    <t>801-910-2562</t>
  </si>
  <si>
    <t>MgCl has organic- sugar additive</t>
  </si>
  <si>
    <t>The MgCl has a corrosion inhibitor and most salt brine will include MgCl liquid de-icer</t>
  </si>
  <si>
    <t>Jim Andersen</t>
  </si>
  <si>
    <t>Snow and Ice Manager</t>
  </si>
  <si>
    <t>janders@wsdot.wa.gov</t>
  </si>
  <si>
    <t>360-705-7852</t>
  </si>
  <si>
    <t>Assist Director - Equipment Division</t>
  </si>
  <si>
    <t>304-473-5356</t>
  </si>
  <si>
    <t>Varies by District  $63.40 - $107.96  (Average $88.46)</t>
  </si>
  <si>
    <t>MgCl blend = "AMP", Ag byproduct = "BeetHeet"</t>
  </si>
  <si>
    <t>Many Salt brine blend combinations used. They are reported as individual components but not as a blend total quantity.</t>
  </si>
  <si>
    <t>An 8.7% increase in average state salt price this year despite increased bidding competition. (7.7% if you include the local quantities who also participate on our bid.)</t>
  </si>
  <si>
    <r>
      <rPr>
        <b/>
        <sz val="8"/>
        <rFont val="Verdana"/>
        <family val="2"/>
      </rPr>
      <t>AVERAGE across four winter seaons</t>
    </r>
    <r>
      <rPr>
        <b/>
        <sz val="8"/>
        <color theme="4"/>
        <rFont val="Verdana"/>
        <family val="2"/>
      </rPr>
      <t xml:space="preserve">
2014-15 to 2017-2018</t>
    </r>
  </si>
  <si>
    <t>WINTER MAINTENANCE RESOURCES</t>
  </si>
  <si>
    <t>4. Average Values - Four Years</t>
  </si>
  <si>
    <t>This sheet presents running averages across the four years of the survey. It only shows a value when data are available for at least least two of the last four years.</t>
  </si>
  <si>
    <r>
      <rPr>
        <b/>
        <sz val="8"/>
        <color theme="4"/>
        <rFont val="Verdana"/>
        <family val="2"/>
      </rPr>
      <t xml:space="preserve">2016-2017
</t>
    </r>
    <r>
      <rPr>
        <b/>
        <sz val="8"/>
        <rFont val="Verdana"/>
        <family val="2"/>
      </rPr>
      <t>WINTER SEASON</t>
    </r>
  </si>
  <si>
    <r>
      <rPr>
        <b/>
        <sz val="8"/>
        <color theme="4"/>
        <rFont val="Verdana"/>
        <family val="2"/>
      </rPr>
      <t xml:space="preserve">2017-2018
</t>
    </r>
    <r>
      <rPr>
        <b/>
        <sz val="8"/>
        <rFont val="Verdana"/>
        <family val="2"/>
      </rPr>
      <t>WINTER SEASON</t>
    </r>
  </si>
  <si>
    <r>
      <rPr>
        <b/>
        <sz val="8"/>
        <rFont val="Verdana"/>
        <family val="2"/>
      </rPr>
      <t>CHANGE across most recent winter seasons</t>
    </r>
    <r>
      <rPr>
        <b/>
        <sz val="8"/>
        <color theme="4"/>
        <rFont val="Verdana"/>
        <family val="2"/>
      </rPr>
      <t xml:space="preserve">
2016-17 to 2017-2018</t>
    </r>
  </si>
  <si>
    <t>Change 2016-17 to 2017-18</t>
  </si>
  <si>
    <t>Winter 2017-18</t>
  </si>
  <si>
    <t>4-Year Average (2014-15 to 2017-18)</t>
  </si>
  <si>
    <t>39,919</t>
  </si>
  <si>
    <t>24,482</t>
  </si>
  <si>
    <t>63,500</t>
  </si>
  <si>
    <t>17,143</t>
  </si>
  <si>
    <t>15,436</t>
  </si>
  <si>
    <t>30,585</t>
  </si>
  <si>
    <t>77,570</t>
  </si>
  <si>
    <t>30,942</t>
  </si>
  <si>
    <t>44,472</t>
  </si>
  <si>
    <t>17,256</t>
  </si>
  <si>
    <t>3,185</t>
  </si>
  <si>
    <t>188,128</t>
  </si>
  <si>
    <t>24,500</t>
  </si>
  <si>
    <t>34,678</t>
  </si>
  <si>
    <t>815</t>
  </si>
  <si>
    <t>550</t>
  </si>
  <si>
    <t>310,000</t>
  </si>
  <si>
    <t>383,500</t>
  </si>
  <si>
    <t>$1,744,374</t>
  </si>
  <si>
    <t>$938,461</t>
  </si>
  <si>
    <t>$1,203,719</t>
  </si>
  <si>
    <t>$4,009,810</t>
  </si>
  <si>
    <t>549</t>
  </si>
  <si>
    <t>301</t>
  </si>
  <si>
    <t>284</t>
  </si>
  <si>
    <t>83</t>
  </si>
  <si>
    <t>215,000</t>
  </si>
  <si>
    <t>114,500</t>
  </si>
  <si>
    <t>1,119,000</t>
  </si>
  <si>
    <t>1,219,000</t>
  </si>
  <si>
    <t>$2,685,082</t>
  </si>
  <si>
    <t>548</t>
  </si>
  <si>
    <t>80,250</t>
  </si>
  <si>
    <t>391,000</t>
  </si>
  <si>
    <t>160,493</t>
  </si>
  <si>
    <t>198,956</t>
  </si>
  <si>
    <t>$1,030,539</t>
  </si>
  <si>
    <t>$1,720,717</t>
  </si>
  <si>
    <t>$1,420,645</t>
  </si>
  <si>
    <t>$4,171,902</t>
  </si>
  <si>
    <t>6,014</t>
  </si>
  <si>
    <t>1,081</t>
  </si>
  <si>
    <t>80,000</t>
  </si>
  <si>
    <t>112,000</t>
  </si>
  <si>
    <t>900,000</t>
  </si>
  <si>
    <t>1,350,000</t>
  </si>
  <si>
    <t>$33,374,541</t>
  </si>
  <si>
    <t>1,378</t>
  </si>
  <si>
    <t>817</t>
  </si>
  <si>
    <t>7,500,000</t>
  </si>
  <si>
    <t>338</t>
  </si>
  <si>
    <t>1,204,444</t>
  </si>
  <si>
    <t>11,470,846</t>
  </si>
  <si>
    <t>$15,467,402</t>
  </si>
  <si>
    <t>$11,319,503</t>
  </si>
  <si>
    <t>$36,099,692</t>
  </si>
  <si>
    <t>$62,886,598</t>
  </si>
  <si>
    <t>1,280</t>
  </si>
  <si>
    <t>884</t>
  </si>
  <si>
    <t>221,450</t>
  </si>
  <si>
    <t>302,400</t>
  </si>
  <si>
    <t>1,534,050</t>
  </si>
  <si>
    <t>$22,871,800</t>
  </si>
  <si>
    <t>$2,491,200</t>
  </si>
  <si>
    <t>$13,946,000</t>
  </si>
  <si>
    <t>$39,309,000</t>
  </si>
  <si>
    <t>346</t>
  </si>
  <si>
    <t>322,000</t>
  </si>
  <si>
    <t>108,000</t>
  </si>
  <si>
    <t>2,539,000</t>
  </si>
  <si>
    <t>$4,545,652</t>
  </si>
  <si>
    <t>$5,342,739</t>
  </si>
  <si>
    <t>$3,718,982</t>
  </si>
  <si>
    <t>$14,470,840</t>
  </si>
  <si>
    <t>1,938</t>
  </si>
  <si>
    <t>126</t>
  </si>
  <si>
    <t>55,000</t>
  </si>
  <si>
    <t>600,000</t>
  </si>
  <si>
    <t>$2,896,777</t>
  </si>
  <si>
    <t>$2,858,018</t>
  </si>
  <si>
    <t>$2,814,817</t>
  </si>
  <si>
    <t>$8,569,613</t>
  </si>
  <si>
    <t>485</t>
  </si>
  <si>
    <t>405</t>
  </si>
  <si>
    <t>129</t>
  </si>
  <si>
    <t>108</t>
  </si>
  <si>
    <t>1,620,000</t>
  </si>
  <si>
    <t>2,181</t>
  </si>
  <si>
    <t>7,395,559</t>
  </si>
  <si>
    <t>9,345,846</t>
  </si>
  <si>
    <t>$3,591,193</t>
  </si>
  <si>
    <t>$6,948,553</t>
  </si>
  <si>
    <t>$10,993,136</t>
  </si>
  <si>
    <t>$21,532,882</t>
  </si>
  <si>
    <t>1,027</t>
  </si>
  <si>
    <t>561</t>
  </si>
  <si>
    <t>223,000</t>
  </si>
  <si>
    <t>42,008</t>
  </si>
  <si>
    <t>32,386,191</t>
  </si>
  <si>
    <t>32,418,982</t>
  </si>
  <si>
    <t>$13,500,000</t>
  </si>
  <si>
    <t>$6,000,000</t>
  </si>
  <si>
    <t>$15,100,000</t>
  </si>
  <si>
    <t>$34,600,000</t>
  </si>
  <si>
    <t>3,944,000</t>
  </si>
  <si>
    <t>$5,437,000</t>
  </si>
  <si>
    <t>$4,425,000</t>
  </si>
  <si>
    <t>$4,701,000</t>
  </si>
  <si>
    <t>$14,574,000</t>
  </si>
  <si>
    <t>860</t>
  </si>
  <si>
    <t>1,415</t>
  </si>
  <si>
    <t>370,000</t>
  </si>
  <si>
    <t>241,000</t>
  </si>
  <si>
    <t>686,300</t>
  </si>
  <si>
    <t>1,494,800</t>
  </si>
  <si>
    <t>$13,800,000</t>
  </si>
  <si>
    <t>$20,100,000</t>
  </si>
  <si>
    <t>$21,500,000</t>
  </si>
  <si>
    <t>$56,000,000</t>
  </si>
  <si>
    <t>422</t>
  </si>
  <si>
    <t>11,791</t>
  </si>
  <si>
    <t>521,828</t>
  </si>
  <si>
    <t>1,246,503</t>
  </si>
  <si>
    <t>$15,142,000</t>
  </si>
  <si>
    <t>$15,445,000</t>
  </si>
  <si>
    <t>$13,820,000</t>
  </si>
  <si>
    <t>$44,407,000</t>
  </si>
  <si>
    <t>770</t>
  </si>
  <si>
    <t>2,711</t>
  </si>
  <si>
    <t>87</t>
  </si>
  <si>
    <t>1,460,000</t>
  </si>
  <si>
    <t>19,544</t>
  </si>
  <si>
    <t>3,008,000</t>
  </si>
  <si>
    <t>3,017,870</t>
  </si>
  <si>
    <t>$26,100,000</t>
  </si>
  <si>
    <t>$45,900,000</t>
  </si>
  <si>
    <t>$14,700,000</t>
  </si>
  <si>
    <t>$86,700,000</t>
  </si>
  <si>
    <t>354,000</t>
  </si>
  <si>
    <t>1,060,000</t>
  </si>
  <si>
    <t>17,500</t>
  </si>
  <si>
    <t>100,000</t>
  </si>
  <si>
    <t>1,772,200</t>
  </si>
  <si>
    <t>$12,317,325</t>
  </si>
  <si>
    <t>$72,846,838</t>
  </si>
  <si>
    <t>$31,370,000</t>
  </si>
  <si>
    <t>$116,341,043</t>
  </si>
  <si>
    <t>358</t>
  </si>
  <si>
    <t>110,180</t>
  </si>
  <si>
    <t>1,794,885</t>
  </si>
  <si>
    <t>2,361,691</t>
  </si>
  <si>
    <t>1,813</t>
  </si>
  <si>
    <t>840</t>
  </si>
  <si>
    <t>345,168</t>
  </si>
  <si>
    <t>39,009</t>
  </si>
  <si>
    <t>4,103,496</t>
  </si>
  <si>
    <t>4,323,266</t>
  </si>
  <si>
    <t>$658,858</t>
  </si>
  <si>
    <t>$47,120,000</t>
  </si>
  <si>
    <t>$34,720,000</t>
  </si>
  <si>
    <t>$124,000,000</t>
  </si>
  <si>
    <t>2,435</t>
  </si>
  <si>
    <t>1,500</t>
  </si>
  <si>
    <t>220,000</t>
  </si>
  <si>
    <t>89,000</t>
  </si>
  <si>
    <t>3,371,000</t>
  </si>
  <si>
    <t>4,574,000</t>
  </si>
  <si>
    <t>$17,559,000</t>
  </si>
  <si>
    <t>$8,743,000</t>
  </si>
  <si>
    <t>$15,082,000</t>
  </si>
  <si>
    <t>$41,384,000</t>
  </si>
  <si>
    <t>282,800</t>
  </si>
  <si>
    <t>7,089,690</t>
  </si>
  <si>
    <t>10,177,885</t>
  </si>
  <si>
    <t>$12,438,267</t>
  </si>
  <si>
    <t>$7,216,189</t>
  </si>
  <si>
    <t>$11,658,285</t>
  </si>
  <si>
    <t>$31,368,486</t>
  </si>
  <si>
    <t>697</t>
  </si>
  <si>
    <t>187,550</t>
  </si>
  <si>
    <t>7,331,000</t>
  </si>
  <si>
    <t>104,729</t>
  </si>
  <si>
    <t>1,545,349</t>
  </si>
  <si>
    <t>$4,978,149</t>
  </si>
  <si>
    <t>$13,273,712</t>
  </si>
  <si>
    <t>$11,446,140</t>
  </si>
  <si>
    <t>$29,698,002</t>
  </si>
  <si>
    <t>756</t>
  </si>
  <si>
    <t>32,664</t>
  </si>
  <si>
    <t>315,760</t>
  </si>
  <si>
    <t>386,011</t>
  </si>
  <si>
    <t>$16,560,603</t>
  </si>
  <si>
    <t>$4,385,532</t>
  </si>
  <si>
    <t>$57,462,811</t>
  </si>
  <si>
    <t>852</t>
  </si>
  <si>
    <t>3,576</t>
  </si>
  <si>
    <t>1,474</t>
  </si>
  <si>
    <t>18,195</t>
  </si>
  <si>
    <t>939,000</t>
  </si>
  <si>
    <t>1,115,360</t>
  </si>
  <si>
    <t>354</t>
  </si>
  <si>
    <t>20,437</t>
  </si>
  <si>
    <t>2,562,457</t>
  </si>
  <si>
    <t>3,232,629</t>
  </si>
  <si>
    <t>$10,231,764</t>
  </si>
  <si>
    <t>$8,964,264</t>
  </si>
  <si>
    <t>$4,994,937</t>
  </si>
  <si>
    <t>$23,467,844</t>
  </si>
  <si>
    <t>410</t>
  </si>
  <si>
    <t>1,635</t>
  </si>
  <si>
    <t>231</t>
  </si>
  <si>
    <t>777,247</t>
  </si>
  <si>
    <t>3,640</t>
  </si>
  <si>
    <t>10,628,625</t>
  </si>
  <si>
    <t>13,012,009</t>
  </si>
  <si>
    <t>$27,300,000</t>
  </si>
  <si>
    <t>$38,200,000</t>
  </si>
  <si>
    <t>$49,800,000</t>
  </si>
  <si>
    <t>$115,563,467</t>
  </si>
  <si>
    <t>13,600</t>
  </si>
  <si>
    <t>106</t>
  </si>
  <si>
    <t>2,043,000</t>
  </si>
  <si>
    <t>4,558</t>
  </si>
  <si>
    <t>7,600,000</t>
  </si>
  <si>
    <t>$13,159,725</t>
  </si>
  <si>
    <t>$4,243,924</t>
  </si>
  <si>
    <t>$7,987,146</t>
  </si>
  <si>
    <t>$25,390,795</t>
  </si>
  <si>
    <t>3,862</t>
  </si>
  <si>
    <t>614</t>
  </si>
  <si>
    <t>832,230</t>
  </si>
  <si>
    <t>630,000</t>
  </si>
  <si>
    <t>11,800,000</t>
  </si>
  <si>
    <t>$128,000,000</t>
  </si>
  <si>
    <t>$69,000,000</t>
  </si>
  <si>
    <t>$77,000,000</t>
  </si>
  <si>
    <t>$303,000,000</t>
  </si>
  <si>
    <t>230</t>
  </si>
  <si>
    <t>50,000</t>
  </si>
  <si>
    <t>14,800</t>
  </si>
  <si>
    <t>$1,770,000</t>
  </si>
  <si>
    <t>$9,700,000</t>
  </si>
  <si>
    <t>$17,500,000</t>
  </si>
  <si>
    <t>7,426</t>
  </si>
  <si>
    <t>1,575,146</t>
  </si>
  <si>
    <t>1,992,040</t>
  </si>
  <si>
    <t>$3,939,972</t>
  </si>
  <si>
    <t>$9,638,741</t>
  </si>
  <si>
    <t>$6,118,631</t>
  </si>
  <si>
    <t>$19,228,004</t>
  </si>
  <si>
    <t>625</t>
  </si>
  <si>
    <t>392</t>
  </si>
  <si>
    <t>22,230</t>
  </si>
  <si>
    <t>5,815,454</t>
  </si>
  <si>
    <t>$6,194,920</t>
  </si>
  <si>
    <t>$3,312,013</t>
  </si>
  <si>
    <t>$5,737,959</t>
  </si>
  <si>
    <t>$17,150,969</t>
  </si>
  <si>
    <t>535</t>
  </si>
  <si>
    <t>26,351</t>
  </si>
  <si>
    <t>282,077</t>
  </si>
  <si>
    <t>$9,713,405</t>
  </si>
  <si>
    <t>$8,445,692</t>
  </si>
  <si>
    <t>$9,457,872</t>
  </si>
  <si>
    <t>$27,616,969</t>
  </si>
  <si>
    <t>130,000</t>
  </si>
  <si>
    <t>8,565</t>
  </si>
  <si>
    <t>2,639,940</t>
  </si>
  <si>
    <t>2,853,974</t>
  </si>
  <si>
    <t>$11,321,183</t>
  </si>
  <si>
    <t>$15,407,599</t>
  </si>
  <si>
    <t>$13,819,332</t>
  </si>
  <si>
    <t>$40,548,114</t>
  </si>
  <si>
    <t>90,800</t>
  </si>
  <si>
    <t>1,858,000</t>
  </si>
  <si>
    <t>1,746,800</t>
  </si>
  <si>
    <t>$19,600,000</t>
  </si>
  <si>
    <t>$13,400,000</t>
  </si>
  <si>
    <t>$13,700,000</t>
  </si>
  <si>
    <t>$48,700,000</t>
  </si>
  <si>
    <t>1,464</t>
  </si>
  <si>
    <t>218</t>
  </si>
  <si>
    <t>81,546</t>
  </si>
  <si>
    <t>982,730</t>
  </si>
  <si>
    <t>1,093,151</t>
  </si>
  <si>
    <t>$24,361,290</t>
  </si>
  <si>
    <t>$7,250,323</t>
  </si>
  <si>
    <t>$55,630,318</t>
  </si>
  <si>
    <t>3,052</t>
  </si>
  <si>
    <t>269</t>
  </si>
  <si>
    <t>545,496</t>
  </si>
  <si>
    <t>310</t>
  </si>
  <si>
    <t>1,147,952</t>
  </si>
  <si>
    <t>19,955</t>
  </si>
  <si>
    <t>5,742,575</t>
  </si>
  <si>
    <t>6,480,667</t>
  </si>
  <si>
    <t>$26,868,058</t>
  </si>
  <si>
    <t>$29,216,884</t>
  </si>
  <si>
    <t>$41,746,145</t>
  </si>
  <si>
    <t>$97,831,087</t>
  </si>
  <si>
    <t>$135</t>
  </si>
  <si>
    <t>$117</t>
  </si>
  <si>
    <t>$136</t>
  </si>
  <si>
    <t>$46</t>
  </si>
  <si>
    <t>$40</t>
  </si>
  <si>
    <t>$89</t>
  </si>
  <si>
    <t>$124</t>
  </si>
  <si>
    <t>663</t>
  </si>
  <si>
    <t>12,767</t>
  </si>
  <si>
    <t>498,925</t>
  </si>
  <si>
    <t>5,257</t>
  </si>
  <si>
    <t>17,165</t>
  </si>
  <si>
    <t>1,153</t>
  </si>
  <si>
    <t>180,883</t>
  </si>
  <si>
    <t>228,789</t>
  </si>
  <si>
    <t>$1,605,939</t>
  </si>
  <si>
    <t>$620,318</t>
  </si>
  <si>
    <t>$891,597</t>
  </si>
  <si>
    <t>$3,179,481</t>
  </si>
  <si>
    <t>$159</t>
  </si>
  <si>
    <t>12,844</t>
  </si>
  <si>
    <t>313</t>
  </si>
  <si>
    <t>286</t>
  </si>
  <si>
    <t>7,876</t>
  </si>
  <si>
    <t>156,333</t>
  </si>
  <si>
    <t>$1,342,541</t>
  </si>
  <si>
    <t>$157</t>
  </si>
  <si>
    <t>426</t>
  </si>
  <si>
    <t>39,853</t>
  </si>
  <si>
    <t>373,500</t>
  </si>
  <si>
    <t>20,256</t>
  </si>
  <si>
    <t>20,261</t>
  </si>
  <si>
    <t>116,873</t>
  </si>
  <si>
    <t>222,489</t>
  </si>
  <si>
    <t>$1,982,635</t>
  </si>
  <si>
    <t>$2,494,429</t>
  </si>
  <si>
    <t>$2,210,661</t>
  </si>
  <si>
    <t>$6,612,726</t>
  </si>
  <si>
    <t>40,016</t>
  </si>
  <si>
    <t>2,715</t>
  </si>
  <si>
    <t>1,039</t>
  </si>
  <si>
    <t>151</t>
  </si>
  <si>
    <t>16,667</t>
  </si>
  <si>
    <t>61,667</t>
  </si>
  <si>
    <t>18,020</t>
  </si>
  <si>
    <t>30,425</t>
  </si>
  <si>
    <t>91,249</t>
  </si>
  <si>
    <t>782,318</t>
  </si>
  <si>
    <t>944,994</t>
  </si>
  <si>
    <t>$32,026,029</t>
  </si>
  <si>
    <t>$5,754,025</t>
  </si>
  <si>
    <t>$4,887,454</t>
  </si>
  <si>
    <t>$35,154,727</t>
  </si>
  <si>
    <t>$123</t>
  </si>
  <si>
    <t>1,743</t>
  </si>
  <si>
    <t>870</t>
  </si>
  <si>
    <t>212,538</t>
  </si>
  <si>
    <t>348</t>
  </si>
  <si>
    <t>7,371,857</t>
  </si>
  <si>
    <t>150,816</t>
  </si>
  <si>
    <t>207,547</t>
  </si>
  <si>
    <t>1,073</t>
  </si>
  <si>
    <t>3,423,796</t>
  </si>
  <si>
    <t>12,827,263</t>
  </si>
  <si>
    <t>$18,661,838</t>
  </si>
  <si>
    <t>$14,178,809</t>
  </si>
  <si>
    <t>$26,921,057</t>
  </si>
  <si>
    <t>$60,650,816</t>
  </si>
  <si>
    <t>$91</t>
  </si>
  <si>
    <t>1,327</t>
  </si>
  <si>
    <t>554,250</t>
  </si>
  <si>
    <t>188,753</t>
  </si>
  <si>
    <t>275,650</t>
  </si>
  <si>
    <t>1,382,730</t>
  </si>
  <si>
    <t>$20,218,086</t>
  </si>
  <si>
    <t>$2,519,561</t>
  </si>
  <si>
    <t>$15,289,139</t>
  </si>
  <si>
    <t>$39,391,750</t>
  </si>
  <si>
    <t>356</t>
  </si>
  <si>
    <t>50,725</t>
  </si>
  <si>
    <t>288,350</t>
  </si>
  <si>
    <t>62,086</t>
  </si>
  <si>
    <t>$2,897,179</t>
  </si>
  <si>
    <t>$2,541,133</t>
  </si>
  <si>
    <t>$3,323,171</t>
  </si>
  <si>
    <t>$10,400,188</t>
  </si>
  <si>
    <t>12,308</t>
  </si>
  <si>
    <t>503</t>
  </si>
  <si>
    <t>89,114</t>
  </si>
  <si>
    <t>10,872</t>
  </si>
  <si>
    <t>8,470,078</t>
  </si>
  <si>
    <t>9,893,346</t>
  </si>
  <si>
    <t>5,048,007</t>
  </si>
  <si>
    <t>511</t>
  </si>
  <si>
    <t>897</t>
  </si>
  <si>
    <t>222,163</t>
  </si>
  <si>
    <t>2,211,250</t>
  </si>
  <si>
    <t>141,861</t>
  </si>
  <si>
    <t>143,510</t>
  </si>
  <si>
    <t>22,682</t>
  </si>
  <si>
    <t>23,253,328</t>
  </si>
  <si>
    <t>23,291,562</t>
  </si>
  <si>
    <t>$12,010,906</t>
  </si>
  <si>
    <t>$5,594,575</t>
  </si>
  <si>
    <t>$11,637,252</t>
  </si>
  <si>
    <t>$29,442,734</t>
  </si>
  <si>
    <t>1,225</t>
  </si>
  <si>
    <t>155,000</t>
  </si>
  <si>
    <t>1,725,000</t>
  </si>
  <si>
    <t>78,250</t>
  </si>
  <si>
    <t>27,500</t>
  </si>
  <si>
    <t>3,737,500</t>
  </si>
  <si>
    <t>3,774,000</t>
  </si>
  <si>
    <t>$5,392,075</t>
  </si>
  <si>
    <t>$4,332,005</t>
  </si>
  <si>
    <t>$3,908,225</t>
  </si>
  <si>
    <t>$13,617,828</t>
  </si>
  <si>
    <t>$48</t>
  </si>
  <si>
    <t>62,167</t>
  </si>
  <si>
    <t>2,008</t>
  </si>
  <si>
    <t>387</t>
  </si>
  <si>
    <t>1,418</t>
  </si>
  <si>
    <t>333,000</t>
  </si>
  <si>
    <t>186,047</t>
  </si>
  <si>
    <t>881,252</t>
  </si>
  <si>
    <t>1,529,532</t>
  </si>
  <si>
    <t>$11,864,753</t>
  </si>
  <si>
    <t>$18,610,510</t>
  </si>
  <si>
    <t>$15,720,630</t>
  </si>
  <si>
    <t>$46,566,153</t>
  </si>
  <si>
    <t>133,664</t>
  </si>
  <si>
    <t>133,674</t>
  </si>
  <si>
    <t>16,690</t>
  </si>
  <si>
    <t>562,671</t>
  </si>
  <si>
    <t>1,151,350</t>
  </si>
  <si>
    <t>$10,523,679</t>
  </si>
  <si>
    <t>$11,255,454</t>
  </si>
  <si>
    <t>$10,513,975</t>
  </si>
  <si>
    <t>$34,431,927</t>
  </si>
  <si>
    <t>17,138</t>
  </si>
  <si>
    <t>2,678</t>
  </si>
  <si>
    <t>390,000</t>
  </si>
  <si>
    <t>1,430,000</t>
  </si>
  <si>
    <t>138,186</t>
  </si>
  <si>
    <t>17,376</t>
  </si>
  <si>
    <t>2,088,920</t>
  </si>
  <si>
    <t>2,093,855</t>
  </si>
  <si>
    <t>$22,219,073</t>
  </si>
  <si>
    <t>$25,536,759</t>
  </si>
  <si>
    <t>$10,871,971</t>
  </si>
  <si>
    <t>$70,211,280</t>
  </si>
  <si>
    <t>17,109</t>
  </si>
  <si>
    <t>531</t>
  </si>
  <si>
    <t>3,625</t>
  </si>
  <si>
    <t>364,750</t>
  </si>
  <si>
    <t>745,000</t>
  </si>
  <si>
    <t>488,418</t>
  </si>
  <si>
    <t>488,798</t>
  </si>
  <si>
    <t>10,785</t>
  </si>
  <si>
    <t>2,044,487</t>
  </si>
  <si>
    <t>$12,943,881</t>
  </si>
  <si>
    <t>$75,458,223</t>
  </si>
  <si>
    <t>$31,726,667</t>
  </si>
  <si>
    <t>$123,571,579</t>
  </si>
  <si>
    <t>31,604</t>
  </si>
  <si>
    <t>496,225</t>
  </si>
  <si>
    <t>86,506</t>
  </si>
  <si>
    <t>1,538,137</t>
  </si>
  <si>
    <t>2,011,478</t>
  </si>
  <si>
    <t>$54</t>
  </si>
  <si>
    <t>30,570</t>
  </si>
  <si>
    <t>1,664</t>
  </si>
  <si>
    <t>195,134</t>
  </si>
  <si>
    <t>418,326</t>
  </si>
  <si>
    <t>39,159</t>
  </si>
  <si>
    <t>2,122,838</t>
  </si>
  <si>
    <t>2,289,578</t>
  </si>
  <si>
    <t>$22,105,300</t>
  </si>
  <si>
    <t>$40,072,720</t>
  </si>
  <si>
    <t>$28,223,445</t>
  </si>
  <si>
    <t>$102,024,667</t>
  </si>
  <si>
    <t>77,143</t>
  </si>
  <si>
    <t>2,655</t>
  </si>
  <si>
    <t>522</t>
  </si>
  <si>
    <t>1,555</t>
  </si>
  <si>
    <t>253,750</t>
  </si>
  <si>
    <t>3,100,000</t>
  </si>
  <si>
    <t>101,225</t>
  </si>
  <si>
    <t>101,550</t>
  </si>
  <si>
    <t>65,350</t>
  </si>
  <si>
    <t>2,359,500</t>
  </si>
  <si>
    <t>2,972,600</t>
  </si>
  <si>
    <t>$15,114,750</t>
  </si>
  <si>
    <t>$7,960,750</t>
  </si>
  <si>
    <t>$13,020,500</t>
  </si>
  <si>
    <t>$36,183,500</t>
  </si>
  <si>
    <t>569</t>
  </si>
  <si>
    <t>253,748</t>
  </si>
  <si>
    <t>$8,843,876</t>
  </si>
  <si>
    <t>$5,546,983</t>
  </si>
  <si>
    <t>$9,881,169</t>
  </si>
  <si>
    <t>$24,475,364</t>
  </si>
  <si>
    <t>23,376</t>
  </si>
  <si>
    <t>333</t>
  </si>
  <si>
    <t>678</t>
  </si>
  <si>
    <t>173,719</t>
  </si>
  <si>
    <t>6,990,250</t>
  </si>
  <si>
    <t>107,865</t>
  </si>
  <si>
    <t>112,376</t>
  </si>
  <si>
    <t>1,971,175</t>
  </si>
  <si>
    <t>$3,992,878</t>
  </si>
  <si>
    <t>$9,594,215</t>
  </si>
  <si>
    <t>$9,798,107</t>
  </si>
  <si>
    <t>$26,361,588</t>
  </si>
  <si>
    <t>9,359</t>
  </si>
  <si>
    <t>741</t>
  </si>
  <si>
    <t>194,033</t>
  </si>
  <si>
    <t>244,356</t>
  </si>
  <si>
    <t>34,996</t>
  </si>
  <si>
    <t>108,947</t>
  </si>
  <si>
    <t>270,820</t>
  </si>
  <si>
    <t>$14,721,323</t>
  </si>
  <si>
    <t>$7,962,970</t>
  </si>
  <si>
    <t>$13,342,389</t>
  </si>
  <si>
    <t>$45,064,896</t>
  </si>
  <si>
    <t>43,820</t>
  </si>
  <si>
    <t>3,487</t>
  </si>
  <si>
    <t>318</t>
  </si>
  <si>
    <t>1,468</t>
  </si>
  <si>
    <t>497,545</t>
  </si>
  <si>
    <t>207</t>
  </si>
  <si>
    <t>1,010,649</t>
  </si>
  <si>
    <t>11,474</t>
  </si>
  <si>
    <t>1,000,379</t>
  </si>
  <si>
    <t>1,183,805</t>
  </si>
  <si>
    <t>17,156</t>
  </si>
  <si>
    <t>92,713</t>
  </si>
  <si>
    <t>1,739,125</t>
  </si>
  <si>
    <t>37,549</t>
  </si>
  <si>
    <t>32,503</t>
  </si>
  <si>
    <t>1,829,228</t>
  </si>
  <si>
    <t>2,362,735</t>
  </si>
  <si>
    <t>$9,408,009</t>
  </si>
  <si>
    <t>$6,775,846</t>
  </si>
  <si>
    <t>$4,026,866</t>
  </si>
  <si>
    <t>$21,485,693</t>
  </si>
  <si>
    <t>43,321</t>
  </si>
  <si>
    <t>2,516</t>
  </si>
  <si>
    <t>374</t>
  </si>
  <si>
    <t>1,651</t>
  </si>
  <si>
    <t>741,836</t>
  </si>
  <si>
    <t>2,962,495</t>
  </si>
  <si>
    <t>769,462</t>
  </si>
  <si>
    <t>769,483</t>
  </si>
  <si>
    <t>5,374</t>
  </si>
  <si>
    <t>9,000,978</t>
  </si>
  <si>
    <t>11,089,063</t>
  </si>
  <si>
    <t>$20,940,348</t>
  </si>
  <si>
    <t>$24,390,220</t>
  </si>
  <si>
    <t>$47,925,988</t>
  </si>
  <si>
    <t>$98,382,543</t>
  </si>
  <si>
    <t>489</t>
  </si>
  <si>
    <t>4,150</t>
  </si>
  <si>
    <t>103</t>
  </si>
  <si>
    <t>2,034,675</t>
  </si>
  <si>
    <t>1,687</t>
  </si>
  <si>
    <t>215,918</t>
  </si>
  <si>
    <t>5,168,219</t>
  </si>
  <si>
    <t>$13,110,442</t>
  </si>
  <si>
    <t>$9,130,447</t>
  </si>
  <si>
    <t>$7,737,029</t>
  </si>
  <si>
    <t>$30,144,312</t>
  </si>
  <si>
    <t>4,367</t>
  </si>
  <si>
    <t>691</t>
  </si>
  <si>
    <t>2,726</t>
  </si>
  <si>
    <t>163</t>
  </si>
  <si>
    <t>52</t>
  </si>
  <si>
    <t>826,558</t>
  </si>
  <si>
    <t>2,580,750</t>
  </si>
  <si>
    <t>844,250</t>
  </si>
  <si>
    <t>598,750</t>
  </si>
  <si>
    <t>11,400,000</t>
  </si>
  <si>
    <t>$113,250,000</t>
  </si>
  <si>
    <t>$53,225,000</t>
  </si>
  <si>
    <t>$57,550,000</t>
  </si>
  <si>
    <t>$246,750,000</t>
  </si>
  <si>
    <t>3,243</t>
  </si>
  <si>
    <t>190</t>
  </si>
  <si>
    <t>473</t>
  </si>
  <si>
    <t>42,500</t>
  </si>
  <si>
    <t>110,000</t>
  </si>
  <si>
    <t>118,250</t>
  </si>
  <si>
    <t>17,400</t>
  </si>
  <si>
    <t>$1,235,000</t>
  </si>
  <si>
    <t>$4,750,000</t>
  </si>
  <si>
    <t>$7,500,000</t>
  </si>
  <si>
    <t>$13,450,000</t>
  </si>
  <si>
    <t>577</t>
  </si>
  <si>
    <t>147</t>
  </si>
  <si>
    <t>18,445</t>
  </si>
  <si>
    <t>92,700</t>
  </si>
  <si>
    <t>832,863</t>
  </si>
  <si>
    <t>54,979</t>
  </si>
  <si>
    <t>9,538</t>
  </si>
  <si>
    <t>1,226,869</t>
  </si>
  <si>
    <t>1,603,988</t>
  </si>
  <si>
    <t>$3,039,020</t>
  </si>
  <si>
    <t>$7,915,966</t>
  </si>
  <si>
    <t>$4,858,738</t>
  </si>
  <si>
    <t>$17,351,257</t>
  </si>
  <si>
    <t>833</t>
  </si>
  <si>
    <t>76</t>
  </si>
  <si>
    <t>193,064</t>
  </si>
  <si>
    <t>1,031</t>
  </si>
  <si>
    <t>417</t>
  </si>
  <si>
    <t>201</t>
  </si>
  <si>
    <t>1,190,667</t>
  </si>
  <si>
    <t>14,163</t>
  </si>
  <si>
    <t>14,891</t>
  </si>
  <si>
    <t>5,929,345</t>
  </si>
  <si>
    <t>5,945,345</t>
  </si>
  <si>
    <t>$3,097,460</t>
  </si>
  <si>
    <t>$1,656,006</t>
  </si>
  <si>
    <t>$2,868,979</t>
  </si>
  <si>
    <t>$11,656,299</t>
  </si>
  <si>
    <t>21,333</t>
  </si>
  <si>
    <t>209,546</t>
  </si>
  <si>
    <t>24,747</t>
  </si>
  <si>
    <t>261,483</t>
  </si>
  <si>
    <t>$9,138,755</t>
  </si>
  <si>
    <t>$8,305,162</t>
  </si>
  <si>
    <t>$9,169,222</t>
  </si>
  <si>
    <t>$26,612,590</t>
  </si>
  <si>
    <t>6,514</t>
  </si>
  <si>
    <t>128,500</t>
  </si>
  <si>
    <t>124,960</t>
  </si>
  <si>
    <t>6,138</t>
  </si>
  <si>
    <t>2,302,004</t>
  </si>
  <si>
    <t>2,487,614</t>
  </si>
  <si>
    <t>$9,815,107</t>
  </si>
  <si>
    <t>$12,467,161</t>
  </si>
  <si>
    <t>$10,075,182</t>
  </si>
  <si>
    <t>$32,357,452</t>
  </si>
  <si>
    <t>7,141</t>
  </si>
  <si>
    <t>527</t>
  </si>
  <si>
    <t>706,020</t>
  </si>
  <si>
    <t>18,750</t>
  </si>
  <si>
    <t>63,200</t>
  </si>
  <si>
    <t>1,289,500</t>
  </si>
  <si>
    <t>68,993</t>
  </si>
  <si>
    <t>2,306,908</t>
  </si>
  <si>
    <t>$16,914,899</t>
  </si>
  <si>
    <t>$12,180,025</t>
  </si>
  <si>
    <t>$12,563,724</t>
  </si>
  <si>
    <t>$43,529,671</t>
  </si>
  <si>
    <t>1,307</t>
  </si>
  <si>
    <t>212</t>
  </si>
  <si>
    <t>833,850</t>
  </si>
  <si>
    <t>222,673</t>
  </si>
  <si>
    <t>222,879</t>
  </si>
  <si>
    <t>230,690</t>
  </si>
  <si>
    <t>696,067</t>
  </si>
  <si>
    <t>792,235</t>
  </si>
  <si>
    <t>$46,505,910</t>
  </si>
  <si>
    <t>34,580</t>
  </si>
  <si>
    <t>2,659</t>
  </si>
  <si>
    <t>462</t>
  </si>
  <si>
    <t>539,720</t>
  </si>
  <si>
    <t>271</t>
  </si>
  <si>
    <t>1,772,757</t>
  </si>
  <si>
    <t>470,180</t>
  </si>
  <si>
    <t>470,249</t>
  </si>
  <si>
    <t>18,725</t>
  </si>
  <si>
    <t>4,373,652</t>
  </si>
  <si>
    <t>4,756,271</t>
  </si>
  <si>
    <t>$22,294,860</t>
  </si>
  <si>
    <t>$24,667,144</t>
  </si>
  <si>
    <t>$36,000,643</t>
  </si>
  <si>
    <t>$82,962,647</t>
  </si>
  <si>
    <t>If you selected "Other," please list all other solid materials applied</t>
  </si>
  <si>
    <t>v</t>
  </si>
  <si>
    <t>1,700</t>
  </si>
  <si>
    <t>330</t>
  </si>
  <si>
    <t>77,350</t>
  </si>
  <si>
    <t>102,910</t>
  </si>
  <si>
    <t>$276,870</t>
  </si>
  <si>
    <t>$636,287</t>
  </si>
  <si>
    <t>$624,245</t>
  </si>
  <si>
    <t>$1,660,658</t>
  </si>
  <si>
    <t>-2,814</t>
  </si>
  <si>
    <t>88,000</t>
  </si>
  <si>
    <t>1,250</t>
  </si>
  <si>
    <t>-30,000</t>
  </si>
  <si>
    <t>-29,997</t>
  </si>
  <si>
    <t>-49,507</t>
  </si>
  <si>
    <t>-203,044</t>
  </si>
  <si>
    <t>-$1,469,461</t>
  </si>
  <si>
    <t>-$1,436,283</t>
  </si>
  <si>
    <t>-$1,601,355</t>
  </si>
  <si>
    <t>-$4,507,098</t>
  </si>
  <si>
    <t>41,619</t>
  </si>
  <si>
    <t>4,069</t>
  </si>
  <si>
    <t>4,364</t>
  </si>
  <si>
    <t>-5,737</t>
  </si>
  <si>
    <t>54,724</t>
  </si>
  <si>
    <t>504,724</t>
  </si>
  <si>
    <t>-$30,513,152</t>
  </si>
  <si>
    <t>-487</t>
  </si>
  <si>
    <t>-75</t>
  </si>
  <si>
    <t>6,950</t>
  </si>
  <si>
    <t>104,358</t>
  </si>
  <si>
    <t>-27,722</t>
  </si>
  <si>
    <t>-34,371</t>
  </si>
  <si>
    <t>-848</t>
  </si>
  <si>
    <t>-9,806,163</t>
  </si>
  <si>
    <t>-873,709</t>
  </si>
  <si>
    <t>-$3,426,818</t>
  </si>
  <si>
    <t>-$4,026,079</t>
  </si>
  <si>
    <t>$13,226,510</t>
  </si>
  <si>
    <t>$4,929,604</t>
  </si>
  <si>
    <t>-165</t>
  </si>
  <si>
    <t>32,840</t>
  </si>
  <si>
    <t>-140,500</t>
  </si>
  <si>
    <t>-72,120</t>
  </si>
  <si>
    <t>$3,849,800</t>
  </si>
  <si>
    <t>$47,300</t>
  </si>
  <si>
    <t>-$127,000</t>
  </si>
  <si>
    <t>$2,989,000</t>
  </si>
  <si>
    <t>5,500</t>
  </si>
  <si>
    <t>46,300</t>
  </si>
  <si>
    <t>86,270</t>
  </si>
  <si>
    <t>2,219,000</t>
  </si>
  <si>
    <t>$2,691,652</t>
  </si>
  <si>
    <t>$2,742,739</t>
  </si>
  <si>
    <t>$1,371,982</t>
  </si>
  <si>
    <t>$9,196,840</t>
  </si>
  <si>
    <t>-67</t>
  </si>
  <si>
    <t>5,359</t>
  </si>
  <si>
    <t>-25,621</t>
  </si>
  <si>
    <t>-6,611,187</t>
  </si>
  <si>
    <t>-6,958,906</t>
  </si>
  <si>
    <t>-$8</t>
  </si>
  <si>
    <t>53,914</t>
  </si>
  <si>
    <t>54,832</t>
  </si>
  <si>
    <t>30,798</t>
  </si>
  <si>
    <t>10,606,142</t>
  </si>
  <si>
    <t>10,599,562</t>
  </si>
  <si>
    <t>$2,602,742</t>
  </si>
  <si>
    <t>$1,084,092</t>
  </si>
  <si>
    <t>$4,582,528</t>
  </si>
  <si>
    <t>$8,269,362</t>
  </si>
  <si>
    <t>-180,000</t>
  </si>
  <si>
    <t>43,000</t>
  </si>
  <si>
    <t>396,000</t>
  </si>
  <si>
    <t>$1,361,702</t>
  </si>
  <si>
    <t>$1,120,982</t>
  </si>
  <si>
    <t>$1,952,099</t>
  </si>
  <si>
    <t>$4,327,687</t>
  </si>
  <si>
    <t>710</t>
  </si>
  <si>
    <t>56,000</t>
  </si>
  <si>
    <t>176,610</t>
  </si>
  <si>
    <t>-357,955</t>
  </si>
  <si>
    <t>218,705</t>
  </si>
  <si>
    <t>$6,696,740</t>
  </si>
  <si>
    <t>$6,265,370</t>
  </si>
  <si>
    <t>$14,378,110</t>
  </si>
  <si>
    <t>$27,429,440</t>
  </si>
  <si>
    <t>22,178</t>
  </si>
  <si>
    <t>22,192</t>
  </si>
  <si>
    <t>-6,077</t>
  </si>
  <si>
    <t>-88,217</t>
  </si>
  <si>
    <t>49,009</t>
  </si>
  <si>
    <t>$5,587,373</t>
  </si>
  <si>
    <t>$5,629,713</t>
  </si>
  <si>
    <t>$3,071,285</t>
  </si>
  <si>
    <t>$12,188,370</t>
  </si>
  <si>
    <t>93,383</t>
  </si>
  <si>
    <t>4,337</t>
  </si>
  <si>
    <t>1,838,161</t>
  </si>
  <si>
    <t>1,848,031</t>
  </si>
  <si>
    <t>$7,761,854</t>
  </si>
  <si>
    <t>$40,726,482</t>
  </si>
  <si>
    <t>$7,656,059</t>
  </si>
  <si>
    <t>$32,977,440</t>
  </si>
  <si>
    <t>-564</t>
  </si>
  <si>
    <t>-59,824</t>
  </si>
  <si>
    <t>-59,739</t>
  </si>
  <si>
    <t>1,862</t>
  </si>
  <si>
    <t>-267,800</t>
  </si>
  <si>
    <t>-$1,102,675</t>
  </si>
  <si>
    <t>-$9,059,162</t>
  </si>
  <si>
    <t>-$6,140,000</t>
  </si>
  <si>
    <t>-$16,496,113</t>
  </si>
  <si>
    <t>-9</t>
  </si>
  <si>
    <t>187,525</t>
  </si>
  <si>
    <t>22,101</t>
  </si>
  <si>
    <t>534,189</t>
  </si>
  <si>
    <t>702,880</t>
  </si>
  <si>
    <t>-$9</t>
  </si>
  <si>
    <t>54,001</t>
  </si>
  <si>
    <t>-12,003</t>
  </si>
  <si>
    <t>-6,787</t>
  </si>
  <si>
    <t>4,094,387</t>
  </si>
  <si>
    <t>4,238,589</t>
  </si>
  <si>
    <t>-$30,660,142</t>
  </si>
  <si>
    <t>$11,361,000</t>
  </si>
  <si>
    <t>$4,765,000</t>
  </si>
  <si>
    <t>-$15</t>
  </si>
  <si>
    <t>-38</t>
  </si>
  <si>
    <t>-87</t>
  </si>
  <si>
    <t>-45,000</t>
  </si>
  <si>
    <t>-129</t>
  </si>
  <si>
    <t>74,700</t>
  </si>
  <si>
    <t>51,000</t>
  </si>
  <si>
    <t>1,971,000</t>
  </si>
  <si>
    <t>3,034,000</t>
  </si>
  <si>
    <t>$6,559,000</t>
  </si>
  <si>
    <t>$3,143,000</t>
  </si>
  <si>
    <t>$3,582,000</t>
  </si>
  <si>
    <t>$13,034,000</t>
  </si>
  <si>
    <t>-$17</t>
  </si>
  <si>
    <t>26,929</t>
  </si>
  <si>
    <t>$2,961,743</t>
  </si>
  <si>
    <t>$1,019,670</t>
  </si>
  <si>
    <t>$1,528,232</t>
  </si>
  <si>
    <t>$5,451,938</t>
  </si>
  <si>
    <t>12,225</t>
  </si>
  <si>
    <t>$1,941,472</t>
  </si>
  <si>
    <t>$6,566,545</t>
  </si>
  <si>
    <t>-$530,998</t>
  </si>
  <si>
    <t>$7,977,020</t>
  </si>
  <si>
    <t>4,977</t>
  </si>
  <si>
    <t>12,997</t>
  </si>
  <si>
    <t>304,679</t>
  </si>
  <si>
    <t>298,981</t>
  </si>
  <si>
    <t>-$4,729,470</t>
  </si>
  <si>
    <t>-$13,344,153</t>
  </si>
  <si>
    <t>-$719,286</t>
  </si>
  <si>
    <t>$225,181</t>
  </si>
  <si>
    <t>190,000</t>
  </si>
  <si>
    <t>13,220</t>
  </si>
  <si>
    <t>-467,000</t>
  </si>
  <si>
    <t>-421,810</t>
  </si>
  <si>
    <t>2,750</t>
  </si>
  <si>
    <t>11,843</t>
  </si>
  <si>
    <t>-3,507</t>
  </si>
  <si>
    <t>1,297,777</t>
  </si>
  <si>
    <t>1,638,593</t>
  </si>
  <si>
    <t>-$470,751</t>
  </si>
  <si>
    <t>$1,281,770</t>
  </si>
  <si>
    <t>-$788,353</t>
  </si>
  <si>
    <t>25,247</t>
  </si>
  <si>
    <t>359,526</t>
  </si>
  <si>
    <t>359,608</t>
  </si>
  <si>
    <t>2,540</t>
  </si>
  <si>
    <t>985,461</t>
  </si>
  <si>
    <t>1,957,165</t>
  </si>
  <si>
    <t>$9,526,000</t>
  </si>
  <si>
    <t>$17,250,000</t>
  </si>
  <si>
    <t>$12,174,000</t>
  </si>
  <si>
    <t>$39,050,467</t>
  </si>
  <si>
    <t>12,600</t>
  </si>
  <si>
    <t>11,100</t>
  </si>
  <si>
    <t>3,340</t>
  </si>
  <si>
    <t>-434,243</t>
  </si>
  <si>
    <t>2,200,000</t>
  </si>
  <si>
    <t>-$5,993,700</t>
  </si>
  <si>
    <t>-$13,436,160</t>
  </si>
  <si>
    <t>-$2,696,049</t>
  </si>
  <si>
    <t>-$22,125,909</t>
  </si>
  <si>
    <t>-938</t>
  </si>
  <si>
    <t>-62</t>
  </si>
  <si>
    <t>518</t>
  </si>
  <si>
    <t>-5,770</t>
  </si>
  <si>
    <t>-22,000</t>
  </si>
  <si>
    <t>268,000</t>
  </si>
  <si>
    <t>98,000</t>
  </si>
  <si>
    <t>-5,200,000</t>
  </si>
  <si>
    <t>$8,000,000</t>
  </si>
  <si>
    <t>$64,500,000</t>
  </si>
  <si>
    <t>$49,000,000</t>
  </si>
  <si>
    <t>-51</t>
  </si>
  <si>
    <t>14,119</t>
  </si>
  <si>
    <t>1,482</t>
  </si>
  <si>
    <t>254,263</t>
  </si>
  <si>
    <t>330,994</t>
  </si>
  <si>
    <t>$1,771,024</t>
  </si>
  <si>
    <t>$2,297,033</t>
  </si>
  <si>
    <t>$1,679,858</t>
  </si>
  <si>
    <t>-$599,323</t>
  </si>
  <si>
    <t>-39</t>
  </si>
  <si>
    <t>8,849</t>
  </si>
  <si>
    <t>8,500</t>
  </si>
  <si>
    <t>-21,186</t>
  </si>
  <si>
    <t>-2,303</t>
  </si>
  <si>
    <t>-7,782</t>
  </si>
  <si>
    <t>-$245,295</t>
  </si>
  <si>
    <t>-$398,852</t>
  </si>
  <si>
    <t>-$632,016</t>
  </si>
  <si>
    <t>-$1,274,514</t>
  </si>
  <si>
    <t>45,983</t>
  </si>
  <si>
    <t>2,503</t>
  </si>
  <si>
    <t>-74,128</t>
  </si>
  <si>
    <t>139,906</t>
  </si>
  <si>
    <t>$768,601</t>
  </si>
  <si>
    <t>$568,801</t>
  </si>
  <si>
    <t>$2,822,367</t>
  </si>
  <si>
    <t>$4,159,759</t>
  </si>
  <si>
    <t>36,800</t>
  </si>
  <si>
    <t>758,000</t>
  </si>
  <si>
    <t>-43,170</t>
  </si>
  <si>
    <t>-223,103</t>
  </si>
  <si>
    <t>-$564,593</t>
  </si>
  <si>
    <t>$2,385,786</t>
  </si>
  <si>
    <t>-$4,272,971</t>
  </si>
  <si>
    <t>-$940,708</t>
  </si>
  <si>
    <t>-28</t>
  </si>
  <si>
    <t>124,763</t>
  </si>
  <si>
    <t>124,916</t>
  </si>
  <si>
    <t>-112,881</t>
  </si>
  <si>
    <t>387,245</t>
  </si>
  <si>
    <t>426,457</t>
  </si>
  <si>
    <t>$35,125,692</t>
  </si>
  <si>
    <t>-16,975</t>
  </si>
  <si>
    <t>-2,168,667</t>
  </si>
  <si>
    <t>42,324</t>
  </si>
  <si>
    <t>42,390</t>
  </si>
  <si>
    <t>5,488</t>
  </si>
  <si>
    <t>1,113,091</t>
  </si>
  <si>
    <t>1,288,823</t>
  </si>
  <si>
    <t>$3,641,373</t>
  </si>
  <si>
    <t>$4,303,178</t>
  </si>
  <si>
    <t>$2,049,843</t>
  </si>
  <si>
    <t>$9,994,394</t>
  </si>
  <si>
    <t>8,050</t>
  </si>
  <si>
    <t>6,200</t>
  </si>
  <si>
    <t>19,000</t>
  </si>
  <si>
    <t>172,325</t>
  </si>
  <si>
    <t>20,746</t>
  </si>
  <si>
    <t>116,828</t>
  </si>
  <si>
    <t>175,368</t>
  </si>
  <si>
    <t>164,360</t>
  </si>
  <si>
    <t>184,877</t>
  </si>
  <si>
    <t>455,800</t>
  </si>
  <si>
    <t>619,043</t>
  </si>
  <si>
    <t>251,418</t>
  </si>
  <si>
    <t>145,000</t>
  </si>
  <si>
    <t>231,257</t>
  </si>
  <si>
    <t>1,280,000</t>
  </si>
  <si>
    <t>43,865</t>
  </si>
  <si>
    <t>955,051</t>
  </si>
  <si>
    <t>154,000</t>
  </si>
  <si>
    <t>63,558</t>
  </si>
  <si>
    <t>20,944</t>
  </si>
  <si>
    <t>260,105</t>
  </si>
  <si>
    <t>173,365</t>
  </si>
  <si>
    <t>68,800</t>
  </si>
  <si>
    <t>281,118</t>
  </si>
  <si>
    <t>567,600</t>
  </si>
  <si>
    <t>26,260</t>
  </si>
  <si>
    <t>6,203</t>
  </si>
  <si>
    <t>19,008</t>
  </si>
  <si>
    <t>173,243</t>
  </si>
  <si>
    <t>20,863</t>
  </si>
  <si>
    <t>177,249</t>
  </si>
  <si>
    <t>164,384</t>
  </si>
  <si>
    <t>455,885</t>
  </si>
  <si>
    <t>441,608</t>
  </si>
  <si>
    <t>955,133</t>
  </si>
  <si>
    <t>281,342</t>
  </si>
  <si>
    <t>567,696</t>
  </si>
  <si>
    <t>24,243</t>
  </si>
  <si>
    <t>24,242</t>
  </si>
  <si>
    <t>1,858</t>
  </si>
  <si>
    <t>1,389</t>
  </si>
  <si>
    <t>9,187,701</t>
  </si>
  <si>
    <t>2,572</t>
  </si>
  <si>
    <t>469</t>
  </si>
  <si>
    <t>-2,435</t>
  </si>
  <si>
    <t>7,137,096</t>
  </si>
  <si>
    <t>6,549,757</t>
  </si>
  <si>
    <t>9,028,779</t>
  </si>
  <si>
    <t>-47,406</t>
  </si>
  <si>
    <t>990,184</t>
  </si>
  <si>
    <t>498,782</t>
  </si>
  <si>
    <t>-50,613</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</si>
</sst>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0.0%"/>
    <numFmt numFmtId="171" formatCode="&quot;$&quot;#,##0"/>
  </numFmts>
  <fonts count="45"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8"/>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i/>
      <sz val="10"/>
      <color theme="1"/>
      <name val="Calibri"/>
      <family val="2"/>
      <scheme val="minor"/>
    </font>
    <font>
      <b/>
      <sz val="8"/>
      <color theme="4"/>
      <name val="Verdana"/>
      <family val="2"/>
    </font>
    <font>
      <i/>
      <sz val="8"/>
      <color theme="4"/>
      <name val="Verdana"/>
      <family val="2"/>
    </font>
    <font>
      <sz val="8"/>
      <color theme="0" tint="-0.499984740745262"/>
      <name val="Verdana"/>
      <family val="2"/>
    </font>
    <font>
      <sz val="8"/>
      <color theme="1"/>
      <name val="Calibri"/>
      <family val="2"/>
      <scheme val="minor"/>
    </font>
    <font>
      <sz val="10"/>
      <color theme="0"/>
      <name val="MS Sans Serif"/>
      <family val="2"/>
    </font>
  </fonts>
  <fills count="10">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
      <patternFill patternType="solid">
        <fgColor rgb="FFFFFF00"/>
        <bgColor indexed="64"/>
      </patternFill>
    </fill>
    <fill>
      <patternFill patternType="solid">
        <fgColor rgb="FFC00000"/>
        <bgColor indexed="64"/>
      </patternFill>
    </fill>
  </fills>
  <borders count="101">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rgb="FFCCCCCC"/>
      </top>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
      <left style="thin">
        <color indexed="64"/>
      </left>
      <right style="thin">
        <color indexed="64"/>
      </right>
      <top style="thin">
        <color theme="0" tint="-0.24994659260841701"/>
      </top>
      <bottom style="thin">
        <color rgb="FFCCCCCC"/>
      </bottom>
      <diagonal/>
    </border>
    <border>
      <left style="thin">
        <color indexed="64"/>
      </left>
      <right/>
      <top style="thin">
        <color rgb="FFCCCCCC"/>
      </top>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rgb="FFCCCCCC"/>
      </bottom>
      <diagonal/>
    </border>
    <border>
      <left/>
      <right/>
      <top style="thin">
        <color indexed="64"/>
      </top>
      <bottom style="thin">
        <color rgb="FFCCCCCC"/>
      </bottom>
      <diagonal/>
    </border>
    <border>
      <left style="thin">
        <color indexed="64"/>
      </left>
      <right style="thin">
        <color rgb="FF000000"/>
      </right>
      <top style="thin">
        <color indexed="64"/>
      </top>
      <bottom style="thin">
        <color rgb="FFCCCCCC"/>
      </bottom>
      <diagonal/>
    </border>
    <border>
      <left style="thin">
        <color rgb="FF000000"/>
      </left>
      <right style="thin">
        <color indexed="64"/>
      </right>
      <top style="thin">
        <color indexed="64"/>
      </top>
      <bottom style="thin">
        <color rgb="FFCCCCCC"/>
      </bottom>
      <diagonal/>
    </border>
    <border>
      <left/>
      <right style="thin">
        <color indexed="64"/>
      </right>
      <top style="thin">
        <color indexed="64"/>
      </top>
      <bottom style="thin">
        <color rgb="FFCCCCCC"/>
      </bottom>
      <diagonal/>
    </border>
    <border>
      <left/>
      <right style="thin">
        <color indexed="64"/>
      </right>
      <top style="thin">
        <color rgb="FFCCCCCC"/>
      </top>
      <bottom style="thin">
        <color rgb="FFCCCCCC"/>
      </bottom>
      <diagonal/>
    </border>
    <border>
      <left/>
      <right style="thin">
        <color indexed="64"/>
      </right>
      <top style="thin">
        <color rgb="FFCCCCCC"/>
      </top>
      <bottom/>
      <diagonal/>
    </border>
    <border>
      <left style="thin">
        <color indexed="64"/>
      </left>
      <right/>
      <top style="thin">
        <color rgb="FFCCCCCC"/>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rgb="FF000000"/>
      </right>
      <top/>
      <bottom style="thin">
        <color rgb="FFCCCCCC"/>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rgb="FFCCCCCC"/>
      </top>
      <bottom style="thin">
        <color indexed="64"/>
      </bottom>
      <diagonal/>
    </border>
    <border>
      <left/>
      <right/>
      <top style="thin">
        <color rgb="FFCCCCCC"/>
      </top>
      <bottom style="thin">
        <color indexed="64"/>
      </bottom>
      <diagonal/>
    </border>
    <border>
      <left/>
      <right style="thin">
        <color indexed="64"/>
      </right>
      <top/>
      <bottom style="thin">
        <color rgb="FFCCCCCC"/>
      </bottom>
      <diagonal/>
    </border>
    <border>
      <left style="thin">
        <color indexed="64"/>
      </left>
      <right/>
      <top style="thin">
        <color theme="0" tint="-0.24994659260841701"/>
      </top>
      <bottom style="thin">
        <color rgb="FFCCCCCC"/>
      </bottom>
      <diagonal/>
    </border>
    <border>
      <left/>
      <right style="thin">
        <color indexed="64"/>
      </right>
      <top style="thin">
        <color rgb="FFCCCCCC"/>
      </top>
      <bottom style="thin">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xf numFmtId="0" fontId="5" fillId="0" borderId="0"/>
  </cellStyleXfs>
  <cellXfs count="456">
    <xf numFmtId="0" fontId="0" fillId="0" borderId="0" xfId="0"/>
    <xf numFmtId="0" fontId="3" fillId="2" borderId="0" xfId="4" applyFill="1" applyBorder="1"/>
    <xf numFmtId="0" fontId="3" fillId="0" borderId="0" xfId="4" applyFont="1" applyBorder="1"/>
    <xf numFmtId="0" fontId="3" fillId="0" borderId="0" xfId="4" applyBorder="1"/>
    <xf numFmtId="0" fontId="8" fillId="2" borderId="1" xfId="4" applyFont="1" applyFill="1" applyBorder="1"/>
    <xf numFmtId="164" fontId="8" fillId="2" borderId="1" xfId="5" applyNumberFormat="1" applyFont="1" applyFill="1" applyBorder="1" applyAlignment="1">
      <alignment horizontal="center"/>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3" fontId="18" fillId="2" borderId="0" xfId="4" applyNumberFormat="1" applyFont="1" applyFill="1" applyBorder="1"/>
    <xf numFmtId="0" fontId="18" fillId="2" borderId="0" xfId="4" applyFont="1" applyFill="1" applyBorder="1"/>
    <xf numFmtId="3" fontId="16" fillId="2" borderId="0" xfId="4" applyNumberFormat="1" applyFont="1" applyFill="1" applyBorder="1"/>
    <xf numFmtId="3" fontId="20" fillId="2" borderId="0" xfId="4" applyNumberFormat="1" applyFont="1" applyFill="1" applyBorder="1"/>
    <xf numFmtId="0" fontId="22" fillId="0" borderId="0" xfId="8" applyFont="1"/>
    <xf numFmtId="0" fontId="21" fillId="0" borderId="0" xfId="8" applyFont="1" applyAlignment="1"/>
    <xf numFmtId="0" fontId="23" fillId="0" borderId="0" xfId="8" applyFont="1" applyAlignment="1"/>
    <xf numFmtId="3" fontId="23" fillId="0" borderId="14" xfId="8" applyNumberFormat="1" applyFont="1" applyBorder="1" applyAlignment="1"/>
    <xf numFmtId="0" fontId="26" fillId="0" borderId="0" xfId="8" applyFont="1" applyAlignment="1"/>
    <xf numFmtId="0" fontId="34" fillId="0" borderId="0" xfId="8" applyFont="1" applyAlignment="1">
      <alignment vertical="top"/>
    </xf>
    <xf numFmtId="3" fontId="23" fillId="0" borderId="0" xfId="8" applyNumberFormat="1" applyFont="1"/>
    <xf numFmtId="3" fontId="21" fillId="0" borderId="0" xfId="8" applyNumberFormat="1" applyFont="1" applyAlignment="1"/>
    <xf numFmtId="3" fontId="34" fillId="0" borderId="0" xfId="8" applyNumberFormat="1" applyFont="1" applyAlignment="1">
      <alignment vertical="top"/>
    </xf>
    <xf numFmtId="3" fontId="22" fillId="0" borderId="0" xfId="8" applyNumberFormat="1" applyFont="1"/>
    <xf numFmtId="3" fontId="26" fillId="0" borderId="0" xfId="8" applyNumberFormat="1" applyFont="1" applyAlignment="1"/>
    <xf numFmtId="3" fontId="24" fillId="0" borderId="0" xfId="8" applyNumberFormat="1" applyFont="1" applyAlignment="1"/>
    <xf numFmtId="3" fontId="23" fillId="0" borderId="0" xfId="8" applyNumberFormat="1" applyFont="1" applyAlignment="1"/>
    <xf numFmtId="3" fontId="29" fillId="0" borderId="0" xfId="8" applyNumberFormat="1" applyFont="1" applyAlignment="1">
      <alignment vertical="center"/>
    </xf>
    <xf numFmtId="3" fontId="29"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13" xfId="8" applyNumberFormat="1" applyFont="1" applyBorder="1" applyAlignment="1"/>
    <xf numFmtId="3" fontId="28" fillId="4" borderId="13" xfId="8" applyNumberFormat="1" applyFont="1" applyFill="1" applyBorder="1" applyAlignment="1"/>
    <xf numFmtId="3" fontId="14" fillId="0" borderId="38" xfId="8" applyNumberFormat="1" applyFont="1" applyBorder="1" applyAlignment="1"/>
    <xf numFmtId="3" fontId="14" fillId="0" borderId="17" xfId="8" applyNumberFormat="1" applyFont="1" applyBorder="1" applyAlignment="1"/>
    <xf numFmtId="3" fontId="14" fillId="0" borderId="17" xfId="8" applyNumberFormat="1" applyFont="1" applyBorder="1" applyAlignment="1">
      <alignment horizontal="center"/>
    </xf>
    <xf numFmtId="3" fontId="14" fillId="0" borderId="37" xfId="8" applyNumberFormat="1" applyFont="1" applyBorder="1" applyAlignment="1"/>
    <xf numFmtId="3" fontId="14" fillId="0" borderId="36" xfId="8" applyNumberFormat="1" applyFont="1" applyBorder="1" applyAlignment="1"/>
    <xf numFmtId="3" fontId="28" fillId="4" borderId="36" xfId="8" applyNumberFormat="1" applyFont="1" applyFill="1" applyBorder="1" applyAlignment="1"/>
    <xf numFmtId="3" fontId="14" fillId="0" borderId="10" xfId="8" applyNumberFormat="1" applyFont="1" applyBorder="1" applyAlignment="1"/>
    <xf numFmtId="3" fontId="14" fillId="0" borderId="7" xfId="8" applyNumberFormat="1" applyFont="1" applyBorder="1" applyAlignment="1"/>
    <xf numFmtId="3" fontId="14" fillId="0" borderId="10" xfId="8" quotePrefix="1" applyNumberFormat="1" applyFont="1" applyBorder="1" applyAlignment="1"/>
    <xf numFmtId="3" fontId="14" fillId="0" borderId="10" xfId="8" applyNumberFormat="1" applyFont="1" applyBorder="1" applyAlignment="1">
      <alignment horizontal="center"/>
    </xf>
    <xf numFmtId="3" fontId="29" fillId="0" borderId="0" xfId="8" applyNumberFormat="1" applyFont="1" applyAlignment="1"/>
    <xf numFmtId="3" fontId="14" fillId="0" borderId="8" xfId="8" applyNumberFormat="1" applyFont="1" applyBorder="1" applyAlignment="1"/>
    <xf numFmtId="3" fontId="28" fillId="4" borderId="8" xfId="8" applyNumberFormat="1" applyFont="1" applyFill="1" applyBorder="1" applyAlignment="1"/>
    <xf numFmtId="3" fontId="14" fillId="0" borderId="11" xfId="8" applyNumberFormat="1" applyFont="1" applyBorder="1" applyAlignment="1"/>
    <xf numFmtId="3" fontId="28" fillId="4" borderId="12" xfId="8" applyNumberFormat="1" applyFont="1" applyFill="1" applyBorder="1" applyAlignment="1"/>
    <xf numFmtId="3" fontId="14" fillId="0" borderId="0" xfId="8" applyNumberFormat="1" applyFont="1"/>
    <xf numFmtId="3" fontId="27" fillId="0" borderId="0" xfId="8" applyNumberFormat="1" applyFont="1"/>
    <xf numFmtId="3" fontId="24" fillId="0" borderId="0" xfId="8" applyNumberFormat="1" applyFont="1"/>
    <xf numFmtId="3" fontId="23" fillId="0" borderId="4" xfId="8" applyNumberFormat="1" applyFont="1" applyBorder="1" applyAlignment="1"/>
    <xf numFmtId="3" fontId="28" fillId="4" borderId="42" xfId="8" applyNumberFormat="1" applyFont="1" applyFill="1" applyBorder="1" applyAlignment="1"/>
    <xf numFmtId="3" fontId="23" fillId="0" borderId="39" xfId="8" applyNumberFormat="1" applyFont="1" applyBorder="1" applyAlignment="1"/>
    <xf numFmtId="3" fontId="14" fillId="0" borderId="46" xfId="8" applyNumberFormat="1" applyFont="1" applyBorder="1" applyAlignment="1"/>
    <xf numFmtId="165" fontId="14" fillId="0" borderId="47" xfId="8" applyNumberFormat="1" applyFont="1" applyBorder="1" applyAlignment="1"/>
    <xf numFmtId="165" fontId="14" fillId="0" borderId="48" xfId="8" applyNumberFormat="1" applyFont="1" applyBorder="1" applyAlignment="1"/>
    <xf numFmtId="165" fontId="14" fillId="0" borderId="49" xfId="8" applyNumberFormat="1" applyFont="1" applyBorder="1" applyAlignment="1"/>
    <xf numFmtId="3" fontId="14" fillId="0" borderId="45" xfId="8" applyNumberFormat="1" applyFont="1" applyBorder="1" applyAlignment="1"/>
    <xf numFmtId="3" fontId="14" fillId="0" borderId="50" xfId="8" applyNumberFormat="1" applyFont="1" applyBorder="1" applyAlignment="1"/>
    <xf numFmtId="3" fontId="14" fillId="0" borderId="51" xfId="8" applyNumberFormat="1" applyFont="1" applyBorder="1" applyAlignment="1"/>
    <xf numFmtId="3" fontId="28" fillId="4" borderId="51" xfId="8" applyNumberFormat="1" applyFont="1" applyFill="1" applyBorder="1" applyAlignment="1"/>
    <xf numFmtId="3" fontId="14" fillId="0" borderId="52" xfId="8" applyNumberFormat="1" applyFont="1" applyBorder="1" applyAlignment="1"/>
    <xf numFmtId="3" fontId="14" fillId="0" borderId="52" xfId="8" applyNumberFormat="1" applyFont="1" applyBorder="1" applyAlignment="1">
      <alignment horizontal="center"/>
    </xf>
    <xf numFmtId="166" fontId="14" fillId="0" borderId="45" xfId="8" applyNumberFormat="1" applyFont="1" applyBorder="1" applyAlignment="1"/>
    <xf numFmtId="167" fontId="14" fillId="0" borderId="45" xfId="8" applyNumberFormat="1" applyFont="1" applyBorder="1" applyAlignment="1"/>
    <xf numFmtId="168" fontId="14" fillId="0" borderId="45" xfId="8" applyNumberFormat="1" applyFont="1" applyBorder="1" applyAlignment="1"/>
    <xf numFmtId="166" fontId="14" fillId="0" borderId="10" xfId="8" applyNumberFormat="1" applyFont="1" applyBorder="1" applyAlignment="1"/>
    <xf numFmtId="166" fontId="14" fillId="0" borderId="52" xfId="8" applyNumberFormat="1" applyFont="1" applyBorder="1" applyAlignment="1"/>
    <xf numFmtId="166" fontId="14" fillId="0" borderId="42" xfId="8" applyNumberFormat="1" applyFont="1" applyBorder="1" applyAlignment="1"/>
    <xf numFmtId="169" fontId="14" fillId="0" borderId="10" xfId="8" applyNumberFormat="1" applyFont="1" applyBorder="1" applyAlignment="1"/>
    <xf numFmtId="169" fontId="14" fillId="0" borderId="52" xfId="8" applyNumberFormat="1" applyFont="1" applyBorder="1" applyAlignment="1"/>
    <xf numFmtId="167" fontId="14" fillId="0" borderId="10" xfId="8" applyNumberFormat="1" applyFont="1" applyBorder="1" applyAlignment="1"/>
    <xf numFmtId="3" fontId="5" fillId="0" borderId="0" xfId="8" applyNumberFormat="1" applyFont="1" applyAlignment="1"/>
    <xf numFmtId="0" fontId="21" fillId="0" borderId="0" xfId="8" applyFont="1" applyAlignment="1">
      <alignment horizontal="center"/>
    </xf>
    <xf numFmtId="3" fontId="23" fillId="0" borderId="39" xfId="8" applyNumberFormat="1" applyFont="1" applyBorder="1" applyAlignment="1">
      <alignment horizontal="center"/>
    </xf>
    <xf numFmtId="165" fontId="14" fillId="0" borderId="49" xfId="8" applyNumberFormat="1" applyFont="1" applyBorder="1" applyAlignment="1">
      <alignment horizontal="center"/>
    </xf>
    <xf numFmtId="3" fontId="14" fillId="0" borderId="9" xfId="8" applyNumberFormat="1" applyFont="1" applyBorder="1" applyAlignment="1"/>
    <xf numFmtId="3" fontId="14" fillId="0" borderId="53" xfId="8" applyNumberFormat="1" applyFont="1" applyBorder="1" applyAlignment="1"/>
    <xf numFmtId="3" fontId="14" fillId="0" borderId="54" xfId="8" applyNumberFormat="1" applyFont="1" applyBorder="1" applyAlignment="1"/>
    <xf numFmtId="3" fontId="14" fillId="0" borderId="55"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9" xfId="8" applyNumberFormat="1" applyFont="1" applyBorder="1" applyAlignment="1">
      <alignment horizontal="center"/>
    </xf>
    <xf numFmtId="3" fontId="14" fillId="0" borderId="53" xfId="8" applyNumberFormat="1" applyFont="1" applyBorder="1" applyAlignment="1">
      <alignment horizontal="center"/>
    </xf>
    <xf numFmtId="3" fontId="14" fillId="0" borderId="41" xfId="8" applyNumberFormat="1" applyFont="1" applyBorder="1" applyAlignment="1"/>
    <xf numFmtId="3" fontId="32" fillId="6" borderId="19" xfId="8" applyNumberFormat="1" applyFont="1" applyFill="1" applyBorder="1" applyAlignment="1">
      <alignment horizontal="center" vertical="center" wrapText="1"/>
    </xf>
    <xf numFmtId="3" fontId="27" fillId="6" borderId="30" xfId="8" applyNumberFormat="1" applyFont="1" applyFill="1" applyBorder="1" applyAlignment="1">
      <alignment horizontal="center" vertical="center" wrapText="1"/>
    </xf>
    <xf numFmtId="3" fontId="25" fillId="6" borderId="35" xfId="8" applyNumberFormat="1" applyFont="1" applyFill="1" applyBorder="1" applyAlignment="1">
      <alignment horizontal="center" vertical="center" wrapText="1"/>
    </xf>
    <xf numFmtId="3" fontId="27" fillId="6" borderId="19" xfId="8" applyNumberFormat="1" applyFont="1" applyFill="1" applyBorder="1" applyAlignment="1">
      <alignment vertical="center" wrapText="1"/>
    </xf>
    <xf numFmtId="3" fontId="27" fillId="6" borderId="4" xfId="8" applyNumberFormat="1" applyFont="1" applyFill="1" applyBorder="1" applyAlignment="1">
      <alignment horizontal="left" vertical="center" wrapText="1"/>
    </xf>
    <xf numFmtId="3" fontId="27" fillId="6" borderId="34" xfId="8" applyNumberFormat="1" applyFont="1" applyFill="1" applyBorder="1" applyAlignment="1">
      <alignment vertical="center"/>
    </xf>
    <xf numFmtId="3" fontId="27" fillId="6" borderId="35" xfId="8" applyNumberFormat="1" applyFont="1" applyFill="1" applyBorder="1" applyAlignment="1">
      <alignment vertical="center" wrapText="1"/>
    </xf>
    <xf numFmtId="3" fontId="27" fillId="6" borderId="22" xfId="8" applyNumberFormat="1" applyFont="1" applyFill="1" applyBorder="1" applyAlignment="1">
      <alignment vertical="center" wrapText="1"/>
    </xf>
    <xf numFmtId="3" fontId="25" fillId="6" borderId="34" xfId="8" applyNumberFormat="1" applyFont="1" applyFill="1" applyBorder="1" applyAlignment="1">
      <alignment vertical="center"/>
    </xf>
    <xf numFmtId="3" fontId="25" fillId="6" borderId="26" xfId="8" applyNumberFormat="1" applyFont="1" applyFill="1" applyBorder="1" applyAlignment="1">
      <alignment horizontal="left" vertical="center" wrapText="1"/>
    </xf>
    <xf numFmtId="3" fontId="32" fillId="6" borderId="6" xfId="8" applyNumberFormat="1" applyFont="1" applyFill="1" applyBorder="1" applyAlignment="1">
      <alignment horizontal="center" vertical="center" wrapText="1"/>
    </xf>
    <xf numFmtId="3" fontId="27" fillId="6" borderId="6" xfId="8" applyNumberFormat="1" applyFont="1" applyFill="1" applyBorder="1" applyAlignment="1">
      <alignment horizontal="center" vertical="center" wrapText="1"/>
    </xf>
    <xf numFmtId="3" fontId="25" fillId="6" borderId="16" xfId="8" applyNumberFormat="1" applyFont="1" applyFill="1" applyBorder="1" applyAlignment="1">
      <alignment horizontal="center" vertical="center" wrapText="1"/>
    </xf>
    <xf numFmtId="3" fontId="27" fillId="6" borderId="16" xfId="8" applyNumberFormat="1" applyFont="1" applyFill="1" applyBorder="1" applyAlignment="1">
      <alignment horizontal="center" vertical="center" wrapText="1"/>
    </xf>
    <xf numFmtId="3" fontId="25" fillId="6" borderId="15" xfId="8" applyNumberFormat="1" applyFont="1" applyFill="1" applyBorder="1" applyAlignment="1">
      <alignment horizontal="center" vertical="center" wrapText="1"/>
    </xf>
    <xf numFmtId="3" fontId="27" fillId="6" borderId="15" xfId="8" applyNumberFormat="1" applyFont="1" applyFill="1" applyBorder="1" applyAlignment="1">
      <alignment horizontal="center" vertical="center" wrapText="1"/>
    </xf>
    <xf numFmtId="3" fontId="27" fillId="6" borderId="18" xfId="8" applyNumberFormat="1" applyFont="1" applyFill="1" applyBorder="1" applyAlignment="1">
      <alignment horizontal="center" vertical="center" wrapText="1"/>
    </xf>
    <xf numFmtId="3" fontId="27" fillId="6" borderId="17" xfId="8" applyNumberFormat="1" applyFont="1" applyFill="1" applyBorder="1" applyAlignment="1">
      <alignment horizontal="center" vertical="center" wrapText="1"/>
    </xf>
    <xf numFmtId="3" fontId="25" fillId="6" borderId="27" xfId="8" applyNumberFormat="1" applyFont="1" applyFill="1" applyBorder="1" applyAlignment="1">
      <alignment horizontal="left" vertical="center"/>
    </xf>
    <xf numFmtId="3" fontId="33" fillId="6" borderId="8"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27" fillId="6" borderId="27" xfId="8" applyNumberFormat="1" applyFont="1" applyFill="1" applyBorder="1" applyAlignment="1">
      <alignment vertical="center" wrapText="1"/>
    </xf>
    <xf numFmtId="3" fontId="31" fillId="6" borderId="19" xfId="8" applyNumberFormat="1" applyFont="1" applyFill="1" applyBorder="1" applyAlignment="1">
      <alignment horizontal="left" vertical="center" wrapText="1"/>
    </xf>
    <xf numFmtId="3" fontId="25" fillId="6" borderId="44" xfId="8" applyNumberFormat="1" applyFont="1" applyFill="1" applyBorder="1" applyAlignment="1">
      <alignment horizontal="center" vertical="center" wrapText="1"/>
    </xf>
    <xf numFmtId="3" fontId="27" fillId="6" borderId="58" xfId="8" applyNumberFormat="1" applyFont="1" applyFill="1" applyBorder="1" applyAlignment="1">
      <alignment horizontal="center" vertical="center" wrapText="1"/>
    </xf>
    <xf numFmtId="3" fontId="27" fillId="6" borderId="59" xfId="8" applyNumberFormat="1" applyFont="1" applyFill="1" applyBorder="1" applyAlignment="1">
      <alignment horizontal="center" vertical="center" wrapText="1"/>
    </xf>
    <xf numFmtId="3" fontId="14" fillId="0" borderId="44" xfId="8" applyNumberFormat="1" applyFont="1" applyBorder="1" applyAlignment="1"/>
    <xf numFmtId="3" fontId="14" fillId="0" borderId="61" xfId="8" applyNumberFormat="1" applyFont="1" applyBorder="1" applyAlignment="1"/>
    <xf numFmtId="3" fontId="14" fillId="0" borderId="62" xfId="8" applyNumberFormat="1" applyFont="1" applyBorder="1" applyAlignment="1"/>
    <xf numFmtId="3" fontId="14" fillId="0" borderId="61" xfId="8" quotePrefix="1" applyNumberFormat="1" applyFont="1" applyBorder="1" applyAlignment="1"/>
    <xf numFmtId="3" fontId="14" fillId="0" borderId="63" xfId="8" applyNumberFormat="1" applyFont="1" applyBorder="1" applyAlignment="1"/>
    <xf numFmtId="3" fontId="14" fillId="0" borderId="64" xfId="8" applyNumberFormat="1" applyFont="1" applyBorder="1" applyAlignment="1"/>
    <xf numFmtId="3" fontId="14" fillId="0" borderId="65" xfId="8" applyNumberFormat="1" applyFont="1" applyBorder="1" applyAlignment="1"/>
    <xf numFmtId="3" fontId="14" fillId="0" borderId="40" xfId="8" applyNumberFormat="1" applyFont="1" applyBorder="1" applyAlignment="1"/>
    <xf numFmtId="3" fontId="14" fillId="0" borderId="66" xfId="8" applyNumberFormat="1" applyFont="1" applyBorder="1" applyAlignment="1"/>
    <xf numFmtId="3" fontId="14" fillId="0" borderId="8" xfId="8" applyNumberFormat="1" applyFont="1" applyFill="1" applyBorder="1" applyAlignment="1"/>
    <xf numFmtId="3" fontId="14" fillId="0" borderId="10" xfId="8" applyNumberFormat="1" applyFont="1" applyFill="1" applyBorder="1" applyAlignment="1"/>
    <xf numFmtId="167" fontId="14" fillId="0" borderId="10" xfId="8" applyNumberFormat="1" applyFont="1" applyFill="1" applyBorder="1" applyAlignment="1"/>
    <xf numFmtId="3" fontId="14" fillId="0" borderId="9" xfId="8" applyNumberFormat="1" applyFont="1" applyFill="1" applyBorder="1" applyAlignment="1"/>
    <xf numFmtId="3" fontId="14" fillId="0" borderId="55" xfId="8" applyNumberFormat="1" applyFont="1" applyFill="1" applyBorder="1" applyAlignment="1"/>
    <xf numFmtId="3" fontId="14" fillId="0" borderId="61" xfId="8" applyNumberFormat="1" applyFont="1" applyFill="1" applyBorder="1" applyAlignment="1"/>
    <xf numFmtId="3" fontId="14" fillId="0" borderId="62" xfId="8" applyNumberFormat="1" applyFont="1" applyFill="1" applyBorder="1" applyAlignment="1"/>
    <xf numFmtId="3" fontId="14" fillId="0" borderId="10" xfId="8" applyNumberFormat="1" applyFont="1" applyFill="1" applyBorder="1" applyAlignment="1">
      <alignment horizontal="center"/>
    </xf>
    <xf numFmtId="3" fontId="14" fillId="0" borderId="9" xfId="8" applyNumberFormat="1" applyFont="1" applyFill="1" applyBorder="1" applyAlignment="1">
      <alignment horizontal="center"/>
    </xf>
    <xf numFmtId="169" fontId="14" fillId="0" borderId="10" xfId="8" applyNumberFormat="1" applyFont="1" applyFill="1" applyBorder="1" applyAlignment="1"/>
    <xf numFmtId="166" fontId="14" fillId="0" borderId="10" xfId="8" applyNumberFormat="1" applyFont="1" applyFill="1" applyBorder="1" applyAlignment="1"/>
    <xf numFmtId="3" fontId="29" fillId="0" borderId="0" xfId="8" applyNumberFormat="1" applyFont="1" applyFill="1" applyAlignment="1"/>
    <xf numFmtId="3" fontId="14" fillId="0" borderId="52" xfId="8" applyNumberFormat="1" applyFont="1" applyFill="1" applyBorder="1" applyAlignment="1"/>
    <xf numFmtId="3" fontId="14" fillId="0" borderId="17" xfId="8" applyNumberFormat="1" applyFont="1" applyFill="1" applyBorder="1" applyAlignment="1"/>
    <xf numFmtId="3" fontId="28" fillId="2" borderId="13" xfId="8" applyNumberFormat="1" applyFont="1" applyFill="1" applyBorder="1" applyAlignment="1"/>
    <xf numFmtId="3" fontId="28" fillId="2" borderId="23" xfId="8" applyNumberFormat="1" applyFont="1" applyFill="1" applyBorder="1" applyAlignment="1"/>
    <xf numFmtId="3" fontId="36" fillId="6" borderId="19" xfId="8" applyNumberFormat="1" applyFont="1" applyFill="1" applyBorder="1" applyAlignment="1">
      <alignment horizontal="left" vertical="center" wrapText="1"/>
    </xf>
    <xf numFmtId="3" fontId="14" fillId="2" borderId="36" xfId="8" applyNumberFormat="1" applyFont="1" applyFill="1" applyBorder="1" applyAlignment="1"/>
    <xf numFmtId="167" fontId="14" fillId="0" borderId="52" xfId="8" applyNumberFormat="1" applyFont="1" applyBorder="1" applyAlignment="1"/>
    <xf numFmtId="3" fontId="37" fillId="0" borderId="15" xfId="8" applyNumberFormat="1" applyFont="1" applyBorder="1" applyAlignment="1"/>
    <xf numFmtId="3" fontId="37" fillId="0" borderId="37" xfId="8" applyNumberFormat="1" applyFont="1" applyBorder="1" applyAlignment="1"/>
    <xf numFmtId="3" fontId="37" fillId="0" borderId="50" xfId="8" applyNumberFormat="1" applyFont="1" applyBorder="1" applyAlignment="1"/>
    <xf numFmtId="3" fontId="37" fillId="0" borderId="7" xfId="8" applyNumberFormat="1" applyFont="1" applyBorder="1" applyAlignment="1"/>
    <xf numFmtId="0" fontId="19" fillId="0" borderId="0" xfId="0" applyFont="1" applyBorder="1" applyAlignment="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0" fontId="13" fillId="0" borderId="68" xfId="0" applyNumberFormat="1" applyFont="1" applyBorder="1"/>
    <xf numFmtId="0" fontId="18" fillId="2" borderId="0" xfId="0" applyFont="1" applyFill="1" applyBorder="1"/>
    <xf numFmtId="0" fontId="13" fillId="0" borderId="69" xfId="0" applyNumberFormat="1" applyFont="1" applyBorder="1"/>
    <xf numFmtId="0" fontId="13" fillId="0" borderId="67" xfId="0" applyNumberFormat="1" applyFont="1" applyBorder="1" applyAlignment="1">
      <alignment horizontal="center"/>
    </xf>
    <xf numFmtId="0" fontId="4" fillId="3" borderId="70" xfId="4" applyFont="1" applyFill="1" applyBorder="1" applyAlignment="1">
      <alignment horizontal="center" vertical="top" wrapText="1"/>
    </xf>
    <xf numFmtId="0" fontId="13" fillId="0" borderId="71" xfId="0" applyNumberFormat="1" applyFont="1" applyBorder="1" applyAlignment="1">
      <alignment horizontal="center"/>
    </xf>
    <xf numFmtId="0" fontId="4" fillId="3" borderId="72" xfId="4" applyFont="1" applyFill="1" applyBorder="1" applyAlignment="1">
      <alignment horizontal="center" vertical="top" wrapText="1"/>
    </xf>
    <xf numFmtId="0" fontId="13" fillId="0" borderId="73" xfId="0" applyNumberFormat="1" applyFont="1" applyBorder="1" applyAlignment="1">
      <alignment horizontal="center"/>
    </xf>
    <xf numFmtId="0" fontId="4" fillId="3" borderId="74" xfId="4" applyFont="1" applyFill="1" applyBorder="1" applyAlignment="1">
      <alignment horizontal="center" vertical="top" wrapText="1"/>
    </xf>
    <xf numFmtId="2" fontId="13" fillId="0" borderId="75"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76" xfId="0" applyNumberFormat="1" applyFont="1" applyBorder="1" applyAlignment="1">
      <alignment horizontal="center"/>
    </xf>
    <xf numFmtId="0" fontId="4" fillId="3" borderId="77" xfId="4" applyFont="1" applyFill="1" applyBorder="1" applyAlignment="1">
      <alignment horizontal="center" vertical="top" wrapText="1"/>
    </xf>
    <xf numFmtId="2" fontId="13" fillId="0" borderId="78" xfId="0" applyNumberFormat="1" applyFont="1" applyBorder="1" applyAlignment="1">
      <alignment horizontal="center"/>
    </xf>
    <xf numFmtId="0" fontId="26" fillId="0" borderId="0" xfId="9" applyFont="1" applyAlignment="1"/>
    <xf numFmtId="3" fontId="25" fillId="6" borderId="34" xfId="8" applyNumberFormat="1" applyFont="1" applyFill="1" applyBorder="1" applyAlignment="1">
      <alignment horizontal="left" vertical="center" wrapText="1"/>
    </xf>
    <xf numFmtId="3" fontId="14" fillId="4" borderId="36" xfId="8" applyNumberFormat="1" applyFont="1" applyFill="1" applyBorder="1" applyAlignment="1"/>
    <xf numFmtId="3" fontId="14" fillId="4" borderId="8" xfId="8" applyNumberFormat="1" applyFont="1" applyFill="1" applyBorder="1" applyAlignment="1"/>
    <xf numFmtId="3" fontId="14" fillId="4" borderId="51" xfId="8" applyNumberFormat="1" applyFont="1" applyFill="1" applyBorder="1" applyAlignment="1"/>
    <xf numFmtId="3" fontId="27" fillId="6" borderId="35" xfId="8" applyNumberFormat="1" applyFont="1" applyFill="1" applyBorder="1" applyAlignment="1">
      <alignment horizontal="center" vertical="center" wrapText="1"/>
    </xf>
    <xf numFmtId="3" fontId="27" fillId="6" borderId="28" xfId="8" applyNumberFormat="1" applyFont="1" applyFill="1" applyBorder="1" applyAlignment="1">
      <alignment vertical="center" wrapText="1"/>
    </xf>
    <xf numFmtId="3" fontId="27" fillId="6" borderId="43" xfId="8" applyNumberFormat="1" applyFont="1" applyFill="1" applyBorder="1" applyAlignment="1">
      <alignment vertical="center" wrapText="1"/>
    </xf>
    <xf numFmtId="3" fontId="14" fillId="0" borderId="0" xfId="8" applyNumberFormat="1" applyFont="1" applyAlignment="1"/>
    <xf numFmtId="3" fontId="14" fillId="0" borderId="0" xfId="8" applyNumberFormat="1" applyFont="1" applyFill="1" applyAlignment="1"/>
    <xf numFmtId="3" fontId="25" fillId="6" borderId="19" xfId="8" applyNumberFormat="1" applyFont="1" applyFill="1" applyBorder="1" applyAlignment="1">
      <alignment horizontal="left" vertical="center" wrapText="1"/>
    </xf>
    <xf numFmtId="3" fontId="27" fillId="6" borderId="26" xfId="8" applyNumberFormat="1" applyFont="1" applyFill="1" applyBorder="1" applyAlignment="1">
      <alignment horizontal="left" vertical="center" wrapText="1"/>
    </xf>
    <xf numFmtId="3" fontId="23" fillId="0" borderId="26" xfId="8" applyNumberFormat="1" applyFont="1" applyBorder="1" applyAlignment="1"/>
    <xf numFmtId="3" fontId="14" fillId="0" borderId="79" xfId="8" applyNumberFormat="1" applyFont="1" applyBorder="1" applyAlignment="1"/>
    <xf numFmtId="3" fontId="40" fillId="6" borderId="19" xfId="8" applyNumberFormat="1" applyFont="1" applyFill="1" applyBorder="1" applyAlignment="1">
      <alignment horizontal="left" vertical="center" wrapText="1"/>
    </xf>
    <xf numFmtId="170" fontId="14" fillId="0" borderId="36" xfId="8" applyNumberFormat="1" applyFont="1" applyBorder="1" applyAlignment="1"/>
    <xf numFmtId="170" fontId="14" fillId="0" borderId="10" xfId="8" applyNumberFormat="1" applyFont="1" applyBorder="1" applyAlignment="1"/>
    <xf numFmtId="0" fontId="14" fillId="0" borderId="56" xfId="0" applyFont="1" applyBorder="1"/>
    <xf numFmtId="3" fontId="42" fillId="0" borderId="56" xfId="9" applyNumberFormat="1" applyFont="1" applyBorder="1" applyAlignment="1"/>
    <xf numFmtId="0" fontId="14" fillId="0" borderId="9" xfId="0" applyFont="1" applyBorder="1"/>
    <xf numFmtId="3" fontId="42" fillId="0" borderId="9" xfId="9" applyNumberFormat="1" applyFont="1" applyBorder="1" applyAlignment="1"/>
    <xf numFmtId="0" fontId="14" fillId="0" borderId="55" xfId="0" applyFont="1" applyBorder="1"/>
    <xf numFmtId="3" fontId="25" fillId="6" borderId="26" xfId="8" applyNumberFormat="1" applyFont="1" applyFill="1" applyBorder="1" applyAlignment="1">
      <alignment horizontal="left" vertical="center"/>
    </xf>
    <xf numFmtId="3" fontId="33" fillId="6" borderId="51" xfId="8" applyNumberFormat="1" applyFont="1" applyFill="1" applyBorder="1" applyAlignment="1">
      <alignment horizontal="center" vertical="center" wrapText="1"/>
    </xf>
    <xf numFmtId="3" fontId="23" fillId="6" borderId="51" xfId="8" applyNumberFormat="1" applyFont="1" applyFill="1" applyBorder="1" applyAlignment="1">
      <alignment horizontal="center" vertical="center" wrapText="1"/>
    </xf>
    <xf numFmtId="3" fontId="14" fillId="6" borderId="51" xfId="8" applyNumberFormat="1" applyFont="1" applyFill="1" applyBorder="1" applyAlignment="1">
      <alignment horizontal="center" vertical="center" wrapText="1"/>
    </xf>
    <xf numFmtId="3" fontId="14" fillId="6" borderId="50" xfId="8" applyNumberFormat="1" applyFont="1" applyFill="1" applyBorder="1" applyAlignment="1">
      <alignment horizontal="center" vertical="center" wrapText="1"/>
    </xf>
    <xf numFmtId="3" fontId="14" fillId="6" borderId="80" xfId="8" applyNumberFormat="1" applyFont="1" applyFill="1" applyBorder="1" applyAlignment="1">
      <alignment horizontal="center" vertical="center" wrapText="1"/>
    </xf>
    <xf numFmtId="3" fontId="14" fillId="6" borderId="53" xfId="8" applyNumberFormat="1" applyFont="1" applyFill="1" applyBorder="1" applyAlignment="1">
      <alignment horizontal="center" vertical="center" wrapText="1"/>
    </xf>
    <xf numFmtId="3" fontId="14" fillId="6" borderId="52" xfId="8" applyNumberFormat="1" applyFont="1" applyFill="1" applyBorder="1" applyAlignment="1">
      <alignment horizontal="center" vertical="center" wrapText="1"/>
    </xf>
    <xf numFmtId="3" fontId="27" fillId="6" borderId="26" xfId="8" applyNumberFormat="1" applyFont="1" applyFill="1" applyBorder="1" applyAlignment="1">
      <alignment vertical="center" wrapText="1"/>
    </xf>
    <xf numFmtId="3" fontId="23" fillId="0" borderId="20" xfId="8" applyNumberFormat="1" applyFont="1" applyBorder="1" applyAlignment="1"/>
    <xf numFmtId="3" fontId="28" fillId="4" borderId="81" xfId="8" applyNumberFormat="1" applyFont="1" applyFill="1" applyBorder="1" applyAlignment="1"/>
    <xf numFmtId="3" fontId="23" fillId="0" borderId="81" xfId="8" applyNumberFormat="1" applyFont="1" applyBorder="1" applyAlignment="1"/>
    <xf numFmtId="3" fontId="23" fillId="0" borderId="82" xfId="8" applyNumberFormat="1" applyFont="1" applyBorder="1" applyAlignment="1"/>
    <xf numFmtId="3" fontId="14" fillId="0" borderId="83" xfId="8" applyNumberFormat="1" applyFont="1" applyBorder="1" applyAlignment="1"/>
    <xf numFmtId="3" fontId="14" fillId="0" borderId="84" xfId="8" applyNumberFormat="1" applyFont="1" applyBorder="1" applyAlignment="1"/>
    <xf numFmtId="3" fontId="14" fillId="0" borderId="85" xfId="8" applyNumberFormat="1" applyFont="1" applyBorder="1" applyAlignment="1"/>
    <xf numFmtId="3" fontId="14" fillId="0" borderId="86" xfId="8" applyNumberFormat="1" applyFont="1" applyBorder="1" applyAlignment="1"/>
    <xf numFmtId="3" fontId="14" fillId="0" borderId="83" xfId="8" applyNumberFormat="1" applyFont="1" applyBorder="1" applyAlignment="1">
      <alignment horizontal="center"/>
    </xf>
    <xf numFmtId="3" fontId="14" fillId="0" borderId="83" xfId="8" applyNumberFormat="1" applyFont="1" applyFill="1" applyBorder="1" applyAlignment="1"/>
    <xf numFmtId="3" fontId="14" fillId="0" borderId="87" xfId="8" applyNumberFormat="1" applyFont="1" applyBorder="1" applyAlignment="1">
      <alignment horizontal="center"/>
    </xf>
    <xf numFmtId="3" fontId="14" fillId="0" borderId="88" xfId="8" applyNumberFormat="1" applyFont="1" applyBorder="1" applyAlignment="1">
      <alignment horizontal="center"/>
    </xf>
    <xf numFmtId="3" fontId="14" fillId="0" borderId="88" xfId="8" applyNumberFormat="1" applyFont="1" applyFill="1" applyBorder="1" applyAlignment="1">
      <alignment horizontal="center"/>
    </xf>
    <xf numFmtId="3" fontId="14" fillId="0" borderId="89" xfId="8" applyNumberFormat="1" applyFont="1" applyBorder="1" applyAlignment="1">
      <alignment horizontal="center"/>
    </xf>
    <xf numFmtId="3" fontId="14" fillId="0" borderId="80" xfId="8" applyNumberFormat="1" applyFont="1" applyBorder="1" applyAlignment="1"/>
    <xf numFmtId="3" fontId="14" fillId="0" borderId="90" xfId="8" applyNumberFormat="1" applyFont="1" applyBorder="1" applyAlignment="1"/>
    <xf numFmtId="3" fontId="14" fillId="0" borderId="47" xfId="8" applyNumberFormat="1" applyFont="1" applyBorder="1" applyAlignment="1"/>
    <xf numFmtId="3" fontId="14" fillId="0" borderId="49" xfId="8" applyNumberFormat="1" applyFont="1" applyBorder="1" applyAlignment="1"/>
    <xf numFmtId="0" fontId="18" fillId="2" borderId="91" xfId="4" applyFont="1" applyFill="1" applyBorder="1"/>
    <xf numFmtId="164" fontId="18" fillId="2" borderId="91" xfId="5" applyNumberFormat="1" applyFont="1" applyFill="1" applyBorder="1" applyAlignment="1">
      <alignment horizontal="right"/>
    </xf>
    <xf numFmtId="1" fontId="18" fillId="2" borderId="91" xfId="4" applyNumberFormat="1" applyFont="1" applyFill="1" applyBorder="1"/>
    <xf numFmtId="1" fontId="18" fillId="2" borderId="91" xfId="4" applyNumberFormat="1" applyFont="1" applyFill="1" applyBorder="1" applyAlignment="1">
      <alignment horizontal="center"/>
    </xf>
    <xf numFmtId="0" fontId="18" fillId="2" borderId="91" xfId="4" applyFont="1" applyFill="1" applyBorder="1" applyAlignment="1">
      <alignment horizontal="center"/>
    </xf>
    <xf numFmtId="164" fontId="18" fillId="2" borderId="91" xfId="5" applyNumberFormat="1" applyFont="1" applyFill="1" applyBorder="1" applyAlignment="1">
      <alignment horizontal="center"/>
    </xf>
    <xf numFmtId="0" fontId="19" fillId="0" borderId="91" xfId="0" applyFont="1" applyBorder="1" applyAlignment="1"/>
    <xf numFmtId="0" fontId="19" fillId="0" borderId="91" xfId="0" applyFont="1" applyBorder="1" applyAlignment="1">
      <alignment horizontal="right"/>
    </xf>
    <xf numFmtId="0" fontId="8" fillId="2" borderId="91" xfId="4" applyFont="1" applyFill="1" applyBorder="1"/>
    <xf numFmtId="1" fontId="4" fillId="5" borderId="91" xfId="4" applyNumberFormat="1" applyFont="1" applyFill="1" applyBorder="1" applyAlignment="1">
      <alignment horizontal="right"/>
    </xf>
    <xf numFmtId="1" fontId="4" fillId="5" borderId="91" xfId="4" applyNumberFormat="1" applyFont="1" applyFill="1" applyBorder="1" applyAlignment="1">
      <alignment horizontal="center"/>
    </xf>
    <xf numFmtId="0" fontId="8" fillId="2" borderId="91" xfId="4" applyFont="1" applyFill="1" applyBorder="1" applyAlignment="1">
      <alignment horizontal="center"/>
    </xf>
    <xf numFmtId="0" fontId="3" fillId="0" borderId="91" xfId="4" applyBorder="1"/>
    <xf numFmtId="37" fontId="4" fillId="5" borderId="91" xfId="5" applyNumberFormat="1" applyFont="1" applyFill="1" applyBorder="1" applyAlignment="1">
      <alignment horizontal="center"/>
    </xf>
    <xf numFmtId="3" fontId="3" fillId="0" borderId="91" xfId="4" applyNumberFormat="1" applyFont="1" applyBorder="1"/>
    <xf numFmtId="0" fontId="3" fillId="0" borderId="91" xfId="4" applyBorder="1" applyAlignment="1">
      <alignment horizontal="right"/>
    </xf>
    <xf numFmtId="1" fontId="8" fillId="2" borderId="91" xfId="4" applyNumberFormat="1" applyFont="1" applyFill="1" applyBorder="1" applyAlignment="1">
      <alignment horizontal="center"/>
    </xf>
    <xf numFmtId="0" fontId="8" fillId="0" borderId="91" xfId="4" applyFont="1" applyBorder="1"/>
    <xf numFmtId="0" fontId="4" fillId="4" borderId="91" xfId="4" applyFont="1" applyFill="1" applyBorder="1" applyAlignment="1">
      <alignment horizontal="right"/>
    </xf>
    <xf numFmtId="0" fontId="4" fillId="4" borderId="91" xfId="4" applyFont="1" applyFill="1" applyBorder="1" applyAlignment="1">
      <alignment horizontal="center"/>
    </xf>
    <xf numFmtId="0" fontId="8" fillId="4" borderId="91" xfId="4" applyFont="1" applyFill="1" applyBorder="1" applyAlignment="1">
      <alignment horizontal="right"/>
    </xf>
    <xf numFmtId="0" fontId="8" fillId="4" borderId="91" xfId="4" applyFont="1" applyFill="1" applyBorder="1" applyAlignment="1">
      <alignment horizontal="left"/>
    </xf>
    <xf numFmtId="0" fontId="4" fillId="4" borderId="91" xfId="4" applyFont="1" applyFill="1" applyBorder="1" applyAlignment="1">
      <alignment horizontal="left"/>
    </xf>
    <xf numFmtId="49" fontId="8" fillId="4" borderId="91" xfId="4" applyNumberFormat="1" applyFont="1" applyFill="1" applyBorder="1" applyAlignment="1">
      <alignment horizontal="left"/>
    </xf>
    <xf numFmtId="0" fontId="8" fillId="4" borderId="91" xfId="4" applyNumberFormat="1" applyFont="1" applyFill="1" applyBorder="1" applyAlignment="1">
      <alignment horizontal="left"/>
    </xf>
    <xf numFmtId="164" fontId="8" fillId="2" borderId="91" xfId="5" applyNumberFormat="1" applyFont="1" applyFill="1" applyBorder="1" applyAlignment="1">
      <alignment horizontal="right"/>
    </xf>
    <xf numFmtId="1" fontId="4" fillId="2" borderId="91" xfId="4" applyNumberFormat="1" applyFont="1" applyFill="1" applyBorder="1" applyAlignment="1">
      <alignment horizontal="center"/>
    </xf>
    <xf numFmtId="164" fontId="8" fillId="2" borderId="91" xfId="5" applyNumberFormat="1" applyFont="1" applyFill="1" applyBorder="1" applyAlignment="1">
      <alignment horizontal="center"/>
    </xf>
    <xf numFmtId="0" fontId="8" fillId="3" borderId="91" xfId="4" applyFont="1" applyFill="1" applyBorder="1" applyAlignment="1">
      <alignment horizontal="center" vertical="top" wrapText="1"/>
    </xf>
    <xf numFmtId="49" fontId="13" fillId="0" borderId="91" xfId="0" applyNumberFormat="1" applyFont="1" applyBorder="1" applyAlignment="1">
      <alignment horizontal="right"/>
    </xf>
    <xf numFmtId="1" fontId="8" fillId="2" borderId="91" xfId="4" applyNumberFormat="1" applyFont="1" applyFill="1" applyBorder="1" applyAlignment="1">
      <alignment horizontal="left"/>
    </xf>
    <xf numFmtId="0" fontId="8" fillId="2" borderId="91" xfId="4" applyFont="1" applyFill="1" applyBorder="1" applyAlignment="1">
      <alignment horizontal="left"/>
    </xf>
    <xf numFmtId="0" fontId="13" fillId="0" borderId="91" xfId="0" applyNumberFormat="1" applyFont="1" applyBorder="1" applyAlignment="1">
      <alignment horizontal="right"/>
    </xf>
    <xf numFmtId="49" fontId="8" fillId="2" borderId="91" xfId="4" applyNumberFormat="1" applyFont="1" applyFill="1" applyBorder="1" applyAlignment="1">
      <alignment horizontal="right" wrapText="1"/>
    </xf>
    <xf numFmtId="49" fontId="8" fillId="0" borderId="91" xfId="4" applyNumberFormat="1" applyFont="1" applyBorder="1" applyAlignment="1">
      <alignment horizontal="right" wrapText="1"/>
    </xf>
    <xf numFmtId="49" fontId="8" fillId="0" borderId="91" xfId="4" applyNumberFormat="1" applyFont="1" applyBorder="1" applyAlignment="1">
      <alignment wrapText="1"/>
    </xf>
    <xf numFmtId="49" fontId="8" fillId="2" borderId="91" xfId="4" applyNumberFormat="1" applyFont="1" applyFill="1" applyBorder="1" applyAlignment="1">
      <alignment horizontal="center" wrapText="1"/>
    </xf>
    <xf numFmtId="3" fontId="13" fillId="0" borderId="91" xfId="0" applyNumberFormat="1" applyFont="1" applyBorder="1" applyAlignment="1">
      <alignment horizontal="right"/>
    </xf>
    <xf numFmtId="3" fontId="0" fillId="0" borderId="91" xfId="0" quotePrefix="1" applyNumberFormat="1" applyBorder="1" applyAlignment="1">
      <alignment horizontal="right"/>
    </xf>
    <xf numFmtId="49" fontId="14" fillId="0" borderId="91" xfId="8" applyNumberFormat="1" applyFont="1" applyBorder="1" applyAlignment="1"/>
    <xf numFmtId="0" fontId="3" fillId="0" borderId="91" xfId="4" applyFont="1" applyBorder="1"/>
    <xf numFmtId="0" fontId="0" fillId="0" borderId="91" xfId="0" applyBorder="1" applyAlignment="1">
      <alignment vertical="center"/>
    </xf>
    <xf numFmtId="0" fontId="0" fillId="0" borderId="91" xfId="0" applyBorder="1"/>
    <xf numFmtId="0" fontId="8" fillId="3" borderId="91" xfId="4" applyFont="1" applyFill="1" applyBorder="1" applyAlignment="1">
      <alignment horizontal="right" vertical="top" wrapText="1"/>
    </xf>
    <xf numFmtId="1" fontId="8" fillId="2" borderId="91" xfId="5" applyNumberFormat="1" applyFont="1" applyFill="1" applyBorder="1" applyAlignment="1">
      <alignment horizontal="left" indent="2"/>
    </xf>
    <xf numFmtId="1" fontId="8" fillId="2" borderId="91" xfId="5" applyNumberFormat="1" applyFont="1" applyFill="1" applyBorder="1" applyAlignment="1">
      <alignment horizontal="center"/>
    </xf>
    <xf numFmtId="9" fontId="8" fillId="2" borderId="91" xfId="2" applyFont="1" applyFill="1" applyBorder="1" applyAlignment="1">
      <alignment horizontal="center"/>
    </xf>
    <xf numFmtId="164" fontId="8" fillId="2" borderId="91" xfId="1" applyNumberFormat="1" applyFont="1" applyFill="1" applyBorder="1" applyAlignment="1">
      <alignment horizontal="center"/>
    </xf>
    <xf numFmtId="0" fontId="8" fillId="0" borderId="91" xfId="4" applyFont="1" applyBorder="1" applyAlignment="1">
      <alignment horizontal="right"/>
    </xf>
    <xf numFmtId="49" fontId="14" fillId="0" borderId="91" xfId="8" quotePrefix="1" applyNumberFormat="1" applyFont="1" applyBorder="1" applyAlignment="1"/>
    <xf numFmtId="1" fontId="8" fillId="2" borderId="91" xfId="4" applyNumberFormat="1" applyFont="1" applyFill="1" applyBorder="1"/>
    <xf numFmtId="0" fontId="3" fillId="2" borderId="91" xfId="4" applyFill="1" applyBorder="1"/>
    <xf numFmtId="0" fontId="13" fillId="0" borderId="68" xfId="0" applyNumberFormat="1" applyFont="1" applyBorder="1" applyAlignment="1">
      <alignment horizontal="left"/>
    </xf>
    <xf numFmtId="0" fontId="13" fillId="0" borderId="2" xfId="0" applyNumberFormat="1" applyFont="1" applyBorder="1" applyAlignment="1">
      <alignment horizontal="left"/>
    </xf>
    <xf numFmtId="3" fontId="30" fillId="0" borderId="0" xfId="8" applyNumberFormat="1" applyFont="1" applyAlignment="1"/>
    <xf numFmtId="171" fontId="0" fillId="0" borderId="91" xfId="0" quotePrefix="1" applyNumberFormat="1" applyBorder="1" applyAlignment="1">
      <alignment horizontal="right"/>
    </xf>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5" fillId="6" borderId="34" xfId="8" applyNumberFormat="1" applyFont="1" applyFill="1" applyBorder="1" applyAlignment="1">
      <alignment horizontal="left" vertical="center" wrapText="1"/>
    </xf>
    <xf numFmtId="3" fontId="14" fillId="0" borderId="56" xfId="9" applyNumberFormat="1" applyFont="1" applyBorder="1" applyAlignment="1"/>
    <xf numFmtId="3" fontId="42" fillId="0" borderId="51" xfId="8" applyNumberFormat="1" applyFont="1" applyBorder="1" applyAlignment="1"/>
    <xf numFmtId="3" fontId="42" fillId="4" borderId="51" xfId="8" applyNumberFormat="1" applyFont="1" applyFill="1" applyBorder="1" applyAlignment="1"/>
    <xf numFmtId="3" fontId="42" fillId="0" borderId="52" xfId="8" applyNumberFormat="1" applyFont="1" applyBorder="1" applyAlignment="1"/>
    <xf numFmtId="167" fontId="42" fillId="0" borderId="52" xfId="8" applyNumberFormat="1" applyFont="1" applyBorder="1" applyAlignment="1"/>
    <xf numFmtId="3" fontId="42" fillId="0" borderId="53" xfId="8" applyNumberFormat="1" applyFont="1" applyBorder="1" applyAlignment="1"/>
    <xf numFmtId="3" fontId="42" fillId="0" borderId="56" xfId="8" applyNumberFormat="1" applyFont="1" applyBorder="1" applyAlignment="1"/>
    <xf numFmtId="3" fontId="42" fillId="0" borderId="63" xfId="8" applyNumberFormat="1" applyFont="1" applyBorder="1" applyAlignment="1"/>
    <xf numFmtId="3" fontId="42" fillId="0" borderId="64" xfId="8" applyNumberFormat="1" applyFont="1" applyBorder="1" applyAlignment="1"/>
    <xf numFmtId="3" fontId="42" fillId="0" borderId="52" xfId="8" applyNumberFormat="1" applyFont="1" applyBorder="1" applyAlignment="1">
      <alignment horizontal="center"/>
    </xf>
    <xf numFmtId="169" fontId="42" fillId="0" borderId="52" xfId="8" applyNumberFormat="1" applyFont="1" applyBorder="1" applyAlignment="1"/>
    <xf numFmtId="166" fontId="42" fillId="0" borderId="52" xfId="8" applyNumberFormat="1" applyFont="1" applyBorder="1" applyAlignment="1"/>
    <xf numFmtId="3" fontId="42" fillId="0" borderId="52" xfId="8" applyNumberFormat="1" applyFont="1" applyFill="1" applyBorder="1" applyAlignment="1"/>
    <xf numFmtId="3" fontId="42" fillId="0" borderId="0" xfId="8" applyNumberFormat="1" applyFont="1" applyAlignment="1"/>
    <xf numFmtId="0" fontId="42" fillId="0" borderId="56" xfId="0" applyFont="1" applyBorder="1"/>
    <xf numFmtId="3" fontId="42" fillId="0" borderId="10" xfId="8" applyNumberFormat="1" applyFont="1" applyBorder="1" applyAlignment="1"/>
    <xf numFmtId="3" fontId="42" fillId="0" borderId="8" xfId="8" applyNumberFormat="1" applyFont="1" applyBorder="1" applyAlignment="1"/>
    <xf numFmtId="3" fontId="42" fillId="4" borderId="8" xfId="8" applyNumberFormat="1" applyFont="1" applyFill="1" applyBorder="1" applyAlignment="1"/>
    <xf numFmtId="167" fontId="42" fillId="0" borderId="10" xfId="8" applyNumberFormat="1" applyFont="1" applyBorder="1" applyAlignment="1"/>
    <xf numFmtId="3" fontId="42" fillId="0" borderId="9" xfId="8" applyNumberFormat="1" applyFont="1" applyBorder="1" applyAlignment="1"/>
    <xf numFmtId="3" fontId="42" fillId="0" borderId="55" xfId="8" applyNumberFormat="1" applyFont="1" applyBorder="1" applyAlignment="1"/>
    <xf numFmtId="3" fontId="42" fillId="0" borderId="61" xfId="8" applyNumberFormat="1" applyFont="1" applyBorder="1" applyAlignment="1"/>
    <xf numFmtId="3" fontId="42" fillId="0" borderId="62" xfId="8" applyNumberFormat="1" applyFont="1" applyBorder="1" applyAlignment="1"/>
    <xf numFmtId="3" fontId="42" fillId="0" borderId="10" xfId="8" applyNumberFormat="1" applyFont="1" applyBorder="1" applyAlignment="1">
      <alignment horizontal="center"/>
    </xf>
    <xf numFmtId="169" fontId="42" fillId="0" borderId="10" xfId="8" applyNumberFormat="1" applyFont="1" applyBorder="1" applyAlignment="1"/>
    <xf numFmtId="166" fontId="42" fillId="0" borderId="10" xfId="8" applyNumberFormat="1" applyFont="1" applyBorder="1" applyAlignment="1"/>
    <xf numFmtId="3" fontId="42" fillId="0" borderId="10" xfId="8" applyNumberFormat="1" applyFont="1" applyFill="1" applyBorder="1" applyAlignment="1"/>
    <xf numFmtId="3" fontId="14" fillId="0" borderId="9" xfId="8" applyNumberFormat="1" applyFont="1" applyBorder="1" applyAlignment="1">
      <alignment horizontal="left"/>
    </xf>
    <xf numFmtId="3" fontId="42" fillId="0" borderId="9" xfId="8" applyNumberFormat="1" applyFont="1" applyBorder="1" applyAlignment="1">
      <alignment horizontal="left"/>
    </xf>
    <xf numFmtId="3" fontId="14" fillId="0" borderId="9" xfId="8" applyNumberFormat="1" applyFont="1" applyFill="1" applyBorder="1" applyAlignment="1">
      <alignment horizontal="left"/>
    </xf>
    <xf numFmtId="3" fontId="14" fillId="0" borderId="53" xfId="8" applyNumberFormat="1" applyFont="1" applyBorder="1" applyAlignment="1">
      <alignment horizontal="left"/>
    </xf>
    <xf numFmtId="3" fontId="42" fillId="0" borderId="53" xfId="8" applyNumberFormat="1" applyFont="1" applyBorder="1" applyAlignment="1">
      <alignment horizontal="left"/>
    </xf>
    <xf numFmtId="3" fontId="14" fillId="0" borderId="18" xfId="8" applyNumberFormat="1" applyFont="1" applyBorder="1" applyAlignment="1"/>
    <xf numFmtId="3" fontId="14" fillId="0" borderId="93" xfId="8" applyNumberFormat="1" applyFont="1" applyBorder="1" applyAlignment="1"/>
    <xf numFmtId="3" fontId="14" fillId="0" borderId="18" xfId="8" applyNumberFormat="1" applyFont="1" applyBorder="1" applyAlignment="1">
      <alignment horizontal="left"/>
    </xf>
    <xf numFmtId="3" fontId="33" fillId="6" borderId="42" xfId="8" applyNumberFormat="1" applyFont="1" applyFill="1" applyBorder="1" applyAlignment="1">
      <alignment horizontal="center" vertical="center" wrapText="1"/>
    </xf>
    <xf numFmtId="3" fontId="23" fillId="6" borderId="42" xfId="8" applyNumberFormat="1" applyFont="1" applyFill="1" applyBorder="1" applyAlignment="1">
      <alignment horizontal="center" vertical="center" wrapText="1"/>
    </xf>
    <xf numFmtId="3" fontId="14" fillId="6" borderId="42" xfId="8" applyNumberFormat="1" applyFont="1" applyFill="1" applyBorder="1" applyAlignment="1">
      <alignment horizontal="center" vertical="center" wrapText="1"/>
    </xf>
    <xf numFmtId="3" fontId="14" fillId="6" borderId="96" xfId="8" applyNumberFormat="1" applyFont="1" applyFill="1" applyBorder="1" applyAlignment="1">
      <alignment horizontal="center" vertical="center" wrapText="1"/>
    </xf>
    <xf numFmtId="3" fontId="14" fillId="6" borderId="90" xfId="8" applyNumberFormat="1" applyFont="1" applyFill="1" applyBorder="1" applyAlignment="1">
      <alignment horizontal="center" vertical="center" wrapText="1"/>
    </xf>
    <xf numFmtId="3" fontId="14" fillId="6" borderId="97" xfId="8" applyNumberFormat="1" applyFont="1" applyFill="1" applyBorder="1" applyAlignment="1">
      <alignment horizontal="center" vertical="center" wrapText="1"/>
    </xf>
    <xf numFmtId="3" fontId="14" fillId="6" borderId="40" xfId="8" applyNumberFormat="1" applyFont="1" applyFill="1" applyBorder="1" applyAlignment="1">
      <alignment horizontal="center" vertical="center" wrapText="1"/>
    </xf>
    <xf numFmtId="3" fontId="14" fillId="0" borderId="98" xfId="8" applyNumberFormat="1" applyFont="1" applyBorder="1" applyAlignment="1">
      <alignment horizontal="center"/>
    </xf>
    <xf numFmtId="3" fontId="37" fillId="0" borderId="99" xfId="8" applyNumberFormat="1" applyFont="1" applyBorder="1" applyAlignment="1"/>
    <xf numFmtId="3" fontId="37" fillId="0" borderId="43" xfId="8" applyNumberFormat="1" applyFont="1" applyBorder="1" applyAlignment="1"/>
    <xf numFmtId="3" fontId="14" fillId="0" borderId="99" xfId="8" applyNumberFormat="1" applyFont="1" applyBorder="1" applyAlignment="1"/>
    <xf numFmtId="3" fontId="37" fillId="0" borderId="80" xfId="8" applyNumberFormat="1" applyFont="1" applyBorder="1" applyAlignment="1"/>
    <xf numFmtId="3" fontId="14" fillId="0" borderId="80" xfId="8" applyNumberFormat="1" applyFont="1" applyFill="1" applyBorder="1" applyAlignment="1"/>
    <xf numFmtId="3" fontId="37" fillId="0" borderId="60" xfId="8" applyNumberFormat="1" applyFont="1" applyBorder="1" applyAlignment="1"/>
    <xf numFmtId="3" fontId="14" fillId="0" borderId="60" xfId="8" applyNumberFormat="1" applyFont="1" applyBorder="1" applyAlignment="1"/>
    <xf numFmtId="3" fontId="14" fillId="0" borderId="42" xfId="8" applyNumberFormat="1" applyFont="1" applyBorder="1" applyAlignment="1"/>
    <xf numFmtId="3" fontId="14" fillId="0" borderId="97" xfId="8" applyNumberFormat="1" applyFont="1" applyBorder="1" applyAlignment="1"/>
    <xf numFmtId="3" fontId="14" fillId="0" borderId="40" xfId="8" applyNumberFormat="1" applyFont="1" applyBorder="1" applyAlignment="1">
      <alignment horizontal="center"/>
    </xf>
    <xf numFmtId="3" fontId="14" fillId="0" borderId="97" xfId="8" applyNumberFormat="1" applyFont="1" applyBorder="1" applyAlignment="1">
      <alignment horizontal="center"/>
    </xf>
    <xf numFmtId="166" fontId="14" fillId="0" borderId="40" xfId="8" applyNumberFormat="1" applyFont="1" applyBorder="1" applyAlignment="1"/>
    <xf numFmtId="3" fontId="14" fillId="0" borderId="100" xfId="8" applyNumberFormat="1" applyFont="1" applyBorder="1" applyAlignment="1">
      <alignment horizontal="center"/>
    </xf>
    <xf numFmtId="0" fontId="14" fillId="0" borderId="60" xfId="0" applyFont="1" applyBorder="1"/>
    <xf numFmtId="3" fontId="42" fillId="0" borderId="60" xfId="9" applyNumberFormat="1" applyFont="1" applyBorder="1" applyAlignment="1"/>
    <xf numFmtId="3" fontId="42" fillId="0" borderId="88" xfId="8" applyNumberFormat="1" applyFont="1" applyBorder="1" applyAlignment="1">
      <alignment horizontal="center"/>
    </xf>
    <xf numFmtId="3" fontId="14" fillId="0" borderId="60" xfId="9" applyNumberFormat="1" applyFont="1" applyBorder="1" applyAlignment="1"/>
    <xf numFmtId="3" fontId="42" fillId="0" borderId="89" xfId="8" applyNumberFormat="1" applyFont="1" applyBorder="1" applyAlignment="1">
      <alignment horizontal="center"/>
    </xf>
    <xf numFmtId="3" fontId="14" fillId="0" borderId="97" xfId="8" applyNumberFormat="1" applyFont="1" applyBorder="1" applyAlignment="1">
      <alignment horizontal="left"/>
    </xf>
    <xf numFmtId="3" fontId="27" fillId="6" borderId="35" xfId="8" applyNumberFormat="1" applyFont="1" applyFill="1" applyBorder="1" applyAlignment="1">
      <alignment horizontal="center" vertical="center" wrapText="1"/>
    </xf>
    <xf numFmtId="167" fontId="14" fillId="0" borderId="10" xfId="8" quotePrefix="1" applyNumberFormat="1" applyFont="1" applyBorder="1" applyAlignment="1"/>
    <xf numFmtId="0" fontId="4" fillId="8" borderId="91" xfId="4" applyFont="1" applyFill="1" applyBorder="1" applyAlignment="1">
      <alignment horizontal="center"/>
    </xf>
    <xf numFmtId="0" fontId="3" fillId="8" borderId="91" xfId="4" applyFill="1" applyBorder="1"/>
    <xf numFmtId="49" fontId="43" fillId="0" borderId="91" xfId="0" quotePrefix="1" applyNumberFormat="1" applyFont="1" applyBorder="1" applyAlignment="1">
      <alignment horizontal="right"/>
    </xf>
    <xf numFmtId="3" fontId="32" fillId="6" borderId="16" xfId="8" applyNumberFormat="1" applyFont="1" applyFill="1" applyBorder="1" applyAlignment="1">
      <alignment horizontal="center" vertical="center" wrapText="1"/>
    </xf>
    <xf numFmtId="3" fontId="28" fillId="4" borderId="23" xfId="8" applyNumberFormat="1" applyFont="1" applyFill="1" applyBorder="1" applyAlignment="1"/>
    <xf numFmtId="3" fontId="32" fillId="6" borderId="4" xfId="8" applyNumberFormat="1" applyFont="1" applyFill="1" applyBorder="1" applyAlignment="1">
      <alignment horizontal="center" vertical="center" wrapText="1"/>
    </xf>
    <xf numFmtId="3" fontId="32" fillId="6" borderId="0" xfId="8" applyNumberFormat="1" applyFont="1" applyFill="1" applyBorder="1" applyAlignment="1">
      <alignment horizontal="center" vertical="center" wrapText="1"/>
    </xf>
    <xf numFmtId="3" fontId="14" fillId="4" borderId="16" xfId="8" applyNumberFormat="1" applyFont="1" applyFill="1" applyBorder="1" applyAlignment="1"/>
    <xf numFmtId="3" fontId="14" fillId="4" borderId="13" xfId="8" applyNumberFormat="1" applyFont="1" applyFill="1" applyBorder="1" applyAlignment="1"/>
    <xf numFmtId="3" fontId="27" fillId="6" borderId="35"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14" fillId="0" borderId="38" xfId="9" applyNumberFormat="1" applyFont="1" applyBorder="1" applyAlignment="1"/>
    <xf numFmtId="3" fontId="14" fillId="0" borderId="36" xfId="9" applyNumberFormat="1" applyFont="1" applyBorder="1" applyAlignment="1"/>
    <xf numFmtId="3" fontId="14" fillId="4" borderId="36" xfId="9" applyNumberFormat="1" applyFont="1" applyFill="1" applyBorder="1" applyAlignment="1"/>
    <xf numFmtId="3" fontId="14" fillId="0" borderId="10" xfId="9" applyNumberFormat="1" applyFont="1" applyBorder="1" applyAlignment="1"/>
    <xf numFmtId="167" fontId="14" fillId="0" borderId="10" xfId="9" applyNumberFormat="1" applyFont="1" applyBorder="1" applyAlignment="1"/>
    <xf numFmtId="3" fontId="14" fillId="0" borderId="9" xfId="9" applyNumberFormat="1" applyFont="1" applyBorder="1" applyAlignment="1"/>
    <xf numFmtId="3" fontId="14" fillId="0" borderId="55" xfId="9" applyNumberFormat="1" applyFont="1" applyBorder="1" applyAlignment="1"/>
    <xf numFmtId="3" fontId="14" fillId="0" borderId="61" xfId="9" applyNumberFormat="1" applyFont="1" applyBorder="1" applyAlignment="1"/>
    <xf numFmtId="3" fontId="14" fillId="0" borderId="62" xfId="9" applyNumberFormat="1" applyFont="1" applyBorder="1" applyAlignment="1"/>
    <xf numFmtId="3" fontId="14" fillId="0" borderId="10" xfId="9" applyNumberFormat="1" applyFont="1" applyBorder="1" applyAlignment="1">
      <alignment horizontal="center"/>
    </xf>
    <xf numFmtId="3" fontId="14" fillId="0" borderId="9" xfId="9" applyNumberFormat="1" applyFont="1" applyBorder="1" applyAlignment="1">
      <alignment horizontal="center"/>
    </xf>
    <xf numFmtId="169" fontId="14" fillId="0" borderId="10" xfId="9" applyNumberFormat="1" applyFont="1" applyBorder="1" applyAlignment="1"/>
    <xf numFmtId="166" fontId="14" fillId="0" borderId="10" xfId="9" applyNumberFormat="1" applyFont="1" applyBorder="1" applyAlignment="1"/>
    <xf numFmtId="3" fontId="14" fillId="0" borderId="10" xfId="9" applyNumberFormat="1" applyFont="1" applyFill="1" applyBorder="1" applyAlignment="1"/>
    <xf numFmtId="3" fontId="14" fillId="0" borderId="8" xfId="9" applyNumberFormat="1" applyFont="1" applyBorder="1" applyAlignment="1"/>
    <xf numFmtId="3" fontId="14" fillId="4" borderId="8" xfId="9" applyNumberFormat="1" applyFont="1" applyFill="1" applyBorder="1" applyAlignment="1"/>
    <xf numFmtId="3" fontId="14" fillId="0" borderId="51" xfId="9" applyNumberFormat="1" applyFont="1" applyBorder="1" applyAlignment="1"/>
    <xf numFmtId="3" fontId="14" fillId="0" borderId="8" xfId="9" applyNumberFormat="1" applyFont="1" applyFill="1" applyBorder="1" applyAlignment="1"/>
    <xf numFmtId="167" fontId="14" fillId="0" borderId="10" xfId="9" applyNumberFormat="1" applyFont="1" applyFill="1" applyBorder="1" applyAlignment="1"/>
    <xf numFmtId="3" fontId="14" fillId="0" borderId="9" xfId="9" applyNumberFormat="1" applyFont="1" applyFill="1" applyBorder="1" applyAlignment="1"/>
    <xf numFmtId="3" fontId="14" fillId="0" borderId="55" xfId="9" applyNumberFormat="1" applyFont="1" applyFill="1" applyBorder="1" applyAlignment="1"/>
    <xf numFmtId="3" fontId="14" fillId="0" borderId="61" xfId="9" applyNumberFormat="1" applyFont="1" applyFill="1" applyBorder="1" applyAlignment="1"/>
    <xf numFmtId="3" fontId="14" fillId="0" borderId="62" xfId="9" applyNumberFormat="1" applyFont="1" applyFill="1" applyBorder="1" applyAlignment="1"/>
    <xf numFmtId="3" fontId="14" fillId="0" borderId="10" xfId="9" applyNumberFormat="1" applyFont="1" applyFill="1" applyBorder="1" applyAlignment="1">
      <alignment horizontal="center"/>
    </xf>
    <xf numFmtId="3" fontId="14" fillId="0" borderId="9" xfId="9" applyNumberFormat="1" applyFont="1" applyFill="1" applyBorder="1" applyAlignment="1">
      <alignment horizontal="center"/>
    </xf>
    <xf numFmtId="169" fontId="14" fillId="0" borderId="10" xfId="9" applyNumberFormat="1" applyFont="1" applyFill="1" applyBorder="1" applyAlignment="1"/>
    <xf numFmtId="166" fontId="14" fillId="0" borderId="10" xfId="9" applyNumberFormat="1" applyFont="1" applyFill="1" applyBorder="1" applyAlignment="1"/>
    <xf numFmtId="0" fontId="42" fillId="0" borderId="60" xfId="0" applyFont="1" applyBorder="1"/>
    <xf numFmtId="0" fontId="14" fillId="0" borderId="60" xfId="0" applyFont="1" applyFill="1" applyBorder="1"/>
    <xf numFmtId="3" fontId="42" fillId="0" borderId="60" xfId="9" applyNumberFormat="1" applyFont="1" applyFill="1" applyBorder="1" applyAlignment="1"/>
    <xf numFmtId="0" fontId="14" fillId="0" borderId="55" xfId="0" applyFont="1" applyFill="1" applyBorder="1"/>
    <xf numFmtId="3" fontId="14" fillId="0" borderId="60" xfId="9" applyNumberFormat="1" applyFont="1" applyFill="1" applyBorder="1" applyAlignment="1"/>
    <xf numFmtId="3" fontId="14" fillId="0" borderId="10" xfId="9" quotePrefix="1" applyNumberFormat="1" applyFont="1" applyBorder="1" applyAlignment="1"/>
    <xf numFmtId="167" fontId="14" fillId="0" borderId="10" xfId="9" quotePrefix="1" applyNumberFormat="1" applyFont="1" applyBorder="1" applyAlignment="1"/>
    <xf numFmtId="3" fontId="14" fillId="0" borderId="61" xfId="9" quotePrefix="1" applyNumberFormat="1" applyFont="1" applyBorder="1" applyAlignment="1"/>
    <xf numFmtId="3" fontId="14" fillId="0" borderId="56" xfId="9" applyNumberFormat="1" applyFont="1" applyFill="1" applyBorder="1" applyAlignment="1"/>
    <xf numFmtId="0" fontId="14" fillId="0" borderId="56" xfId="0" applyFont="1" applyFill="1" applyBorder="1"/>
    <xf numFmtId="169" fontId="14" fillId="0" borderId="10" xfId="9" quotePrefix="1" applyNumberFormat="1" applyFont="1" applyBorder="1" applyAlignment="1"/>
    <xf numFmtId="3" fontId="14" fillId="0" borderId="52" xfId="9" applyNumberFormat="1" applyFont="1" applyBorder="1" applyAlignment="1"/>
    <xf numFmtId="3" fontId="14" fillId="4" borderId="51" xfId="9" applyNumberFormat="1" applyFont="1" applyFill="1" applyBorder="1" applyAlignment="1"/>
    <xf numFmtId="3" fontId="14" fillId="0" borderId="53" xfId="9" applyNumberFormat="1" applyFont="1" applyBorder="1" applyAlignment="1"/>
    <xf numFmtId="3" fontId="14" fillId="0" borderId="63" xfId="9" applyNumberFormat="1" applyFont="1" applyBorder="1" applyAlignment="1"/>
    <xf numFmtId="3" fontId="14" fillId="0" borderId="64" xfId="9" applyNumberFormat="1" applyFont="1" applyBorder="1" applyAlignment="1"/>
    <xf numFmtId="3" fontId="14" fillId="0" borderId="52" xfId="9" applyNumberFormat="1" applyFont="1" applyBorder="1" applyAlignment="1">
      <alignment horizontal="center"/>
    </xf>
    <xf numFmtId="3" fontId="14" fillId="0" borderId="53" xfId="9" applyNumberFormat="1" applyFont="1" applyBorder="1" applyAlignment="1">
      <alignment horizontal="center"/>
    </xf>
    <xf numFmtId="169" fontId="14" fillId="0" borderId="52" xfId="9" applyNumberFormat="1" applyFont="1" applyBorder="1" applyAlignment="1"/>
    <xf numFmtId="166" fontId="14" fillId="0" borderId="52" xfId="9" applyNumberFormat="1" applyFont="1" applyBorder="1" applyAlignment="1"/>
    <xf numFmtId="3" fontId="14" fillId="0" borderId="52" xfId="9" applyNumberFormat="1" applyFont="1" applyFill="1" applyBorder="1" applyAlignment="1"/>
    <xf numFmtId="167" fontId="14" fillId="0" borderId="52" xfId="9" applyNumberFormat="1" applyFont="1" applyBorder="1" applyAlignment="1"/>
    <xf numFmtId="3" fontId="28" fillId="4" borderId="51" xfId="9" applyNumberFormat="1" applyFont="1" applyFill="1" applyBorder="1" applyAlignment="1"/>
    <xf numFmtId="0" fontId="44" fillId="9" borderId="91" xfId="4" applyFont="1" applyFill="1" applyBorder="1"/>
    <xf numFmtId="49" fontId="5" fillId="0" borderId="0" xfId="9" applyNumberFormat="1" applyFont="1" applyAlignment="1"/>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4" fillId="2" borderId="0" xfId="4" applyNumberFormat="1" applyFont="1" applyFill="1" applyBorder="1" applyAlignment="1">
      <alignment horizontal="center"/>
    </xf>
    <xf numFmtId="3" fontId="11" fillId="2" borderId="0" xfId="4" applyNumberFormat="1" applyFont="1" applyFill="1" applyBorder="1" applyAlignment="1">
      <alignment horizontal="center"/>
    </xf>
    <xf numFmtId="3" fontId="27" fillId="6" borderId="29" xfId="8" applyNumberFormat="1" applyFont="1" applyFill="1" applyBorder="1" applyAlignment="1">
      <alignment horizontal="left" vertical="center" wrapText="1"/>
    </xf>
    <xf numFmtId="3" fontId="27" fillId="6" borderId="24" xfId="8" applyNumberFormat="1" applyFont="1" applyFill="1" applyBorder="1" applyAlignment="1">
      <alignment horizontal="left" vertical="center" wrapText="1"/>
    </xf>
    <xf numFmtId="3" fontId="14" fillId="6" borderId="5"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wrapText="1"/>
    </xf>
    <xf numFmtId="3" fontId="14" fillId="6" borderId="32" xfId="8" applyNumberFormat="1" applyFont="1" applyFill="1" applyBorder="1" applyAlignment="1">
      <alignment horizontal="left" vertical="center"/>
    </xf>
    <xf numFmtId="3" fontId="14" fillId="7" borderId="32" xfId="8" applyNumberFormat="1" applyFont="1" applyFill="1" applyBorder="1" applyAlignment="1">
      <alignment horizontal="left" vertical="center"/>
    </xf>
    <xf numFmtId="3" fontId="14" fillId="7" borderId="33" xfId="8" applyNumberFormat="1" applyFont="1" applyFill="1" applyBorder="1" applyAlignment="1">
      <alignment horizontal="left" vertical="center"/>
    </xf>
    <xf numFmtId="3" fontId="27" fillId="6" borderId="94" xfId="8" applyNumberFormat="1" applyFont="1" applyFill="1" applyBorder="1" applyAlignment="1">
      <alignment horizontal="left" vertical="center" wrapText="1"/>
    </xf>
    <xf numFmtId="3" fontId="27" fillId="6" borderId="9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wrapText="1"/>
    </xf>
    <xf numFmtId="3" fontId="14" fillId="6" borderId="35"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14" fillId="7" borderId="22" xfId="8" applyNumberFormat="1" applyFont="1" applyFill="1" applyBorder="1" applyAlignment="1">
      <alignment horizontal="left" vertical="center"/>
    </xf>
    <xf numFmtId="3" fontId="27" fillId="6" borderId="14" xfId="8" applyNumberFormat="1" applyFont="1" applyFill="1" applyBorder="1" applyAlignment="1">
      <alignment horizontal="left" vertical="center" wrapText="1"/>
    </xf>
    <xf numFmtId="3" fontId="27" fillId="6" borderId="25" xfId="8" applyNumberFormat="1" applyFont="1" applyFill="1" applyBorder="1" applyAlignment="1">
      <alignment horizontal="left" vertical="center" wrapText="1"/>
    </xf>
    <xf numFmtId="3" fontId="27" fillId="6" borderId="13" xfId="8" applyNumberFormat="1" applyFont="1" applyFill="1" applyBorder="1" applyAlignment="1">
      <alignment horizontal="left" vertical="center" wrapText="1"/>
    </xf>
    <xf numFmtId="3" fontId="27" fillId="6" borderId="23" xfId="8" applyNumberFormat="1" applyFont="1" applyFill="1" applyBorder="1" applyAlignment="1">
      <alignment horizontal="left" vertical="center" wrapText="1"/>
    </xf>
    <xf numFmtId="3" fontId="27" fillId="6" borderId="26" xfId="8" applyNumberFormat="1" applyFont="1" applyFill="1" applyBorder="1" applyAlignment="1">
      <alignment horizontal="center" vertical="center" wrapText="1"/>
    </xf>
    <xf numFmtId="3" fontId="27" fillId="6" borderId="41" xfId="8" applyNumberFormat="1" applyFont="1" applyFill="1" applyBorder="1" applyAlignment="1">
      <alignment horizontal="center" vertical="center" wrapText="1"/>
    </xf>
    <xf numFmtId="3" fontId="25" fillId="6" borderId="34" xfId="8" applyNumberFormat="1" applyFont="1" applyFill="1" applyBorder="1" applyAlignment="1">
      <alignment horizontal="center" vertical="center" wrapText="1"/>
    </xf>
    <xf numFmtId="3" fontId="27" fillId="6" borderId="35" xfId="8" applyNumberFormat="1" applyFont="1" applyFill="1" applyBorder="1" applyAlignment="1">
      <alignment horizontal="center" vertical="center" wrapText="1"/>
    </xf>
    <xf numFmtId="3" fontId="27" fillId="6" borderId="34" xfId="8" applyNumberFormat="1" applyFont="1" applyFill="1" applyBorder="1" applyAlignment="1">
      <alignment horizontal="left" vertical="center" wrapText="1"/>
    </xf>
    <xf numFmtId="3" fontId="27" fillId="6" borderId="35" xfId="8" applyNumberFormat="1" applyFont="1" applyFill="1" applyBorder="1" applyAlignment="1">
      <alignment horizontal="left" vertical="center" wrapText="1"/>
    </xf>
    <xf numFmtId="3" fontId="27" fillId="6" borderId="22" xfId="8" applyNumberFormat="1" applyFont="1" applyFill="1" applyBorder="1" applyAlignment="1">
      <alignment horizontal="left" vertical="center" wrapText="1"/>
    </xf>
    <xf numFmtId="3" fontId="27" fillId="6" borderId="20" xfId="8" applyNumberFormat="1" applyFont="1" applyFill="1" applyBorder="1" applyAlignment="1">
      <alignment horizontal="center" vertical="center" wrapText="1"/>
    </xf>
    <xf numFmtId="3" fontId="27" fillId="6" borderId="27" xfId="8" applyNumberFormat="1" applyFont="1" applyFill="1" applyBorder="1" applyAlignment="1">
      <alignment horizontal="center" vertical="center" wrapText="1"/>
    </xf>
    <xf numFmtId="3" fontId="25" fillId="6" borderId="19" xfId="8" applyNumberFormat="1" applyFont="1" applyFill="1" applyBorder="1" applyAlignment="1">
      <alignment horizontal="center" vertical="center" wrapText="1"/>
    </xf>
    <xf numFmtId="3" fontId="27" fillId="6" borderId="19" xfId="8" applyNumberFormat="1" applyFont="1" applyFill="1" applyBorder="1" applyAlignment="1">
      <alignment horizontal="center" vertical="center" wrapText="1"/>
    </xf>
    <xf numFmtId="3" fontId="27" fillId="6" borderId="34" xfId="8" applyNumberFormat="1" applyFont="1" applyFill="1" applyBorder="1" applyAlignment="1">
      <alignment horizontal="center" vertical="center" wrapText="1"/>
    </xf>
    <xf numFmtId="3" fontId="27" fillId="6" borderId="28" xfId="8" applyNumberFormat="1" applyFont="1" applyFill="1" applyBorder="1" applyAlignment="1">
      <alignment horizontal="center" vertical="center" wrapText="1"/>
    </xf>
    <xf numFmtId="3" fontId="27" fillId="6" borderId="4" xfId="8" applyNumberFormat="1" applyFont="1" applyFill="1" applyBorder="1" applyAlignment="1">
      <alignment horizontal="center" vertical="center" wrapText="1"/>
    </xf>
    <xf numFmtId="3" fontId="27" fillId="6" borderId="31" xfId="8" applyNumberFormat="1" applyFont="1" applyFill="1" applyBorder="1" applyAlignment="1">
      <alignment horizontal="center" vertical="center" wrapText="1"/>
    </xf>
    <xf numFmtId="3" fontId="25" fillId="6" borderId="20" xfId="8" applyNumberFormat="1" applyFont="1" applyFill="1" applyBorder="1" applyAlignment="1">
      <alignment horizontal="center" vertical="center" wrapText="1"/>
    </xf>
    <xf numFmtId="3" fontId="27" fillId="6" borderId="32" xfId="8" applyNumberFormat="1" applyFont="1" applyFill="1" applyBorder="1" applyAlignment="1">
      <alignment horizontal="center" vertical="center" wrapText="1"/>
    </xf>
    <xf numFmtId="3" fontId="25" fillId="6" borderId="34" xfId="8" applyNumberFormat="1" applyFont="1" applyFill="1" applyBorder="1" applyAlignment="1">
      <alignment horizontal="left" vertical="center" wrapText="1"/>
    </xf>
    <xf numFmtId="3" fontId="27" fillId="6" borderId="22" xfId="8" applyNumberFormat="1" applyFont="1" applyFill="1" applyBorder="1" applyAlignment="1">
      <alignment horizontal="center" vertical="center" wrapText="1"/>
    </xf>
    <xf numFmtId="3" fontId="25" fillId="6" borderId="35" xfId="8" applyNumberFormat="1" applyFont="1" applyFill="1" applyBorder="1" applyAlignment="1">
      <alignment horizontal="left" vertical="center" wrapText="1"/>
    </xf>
    <xf numFmtId="3" fontId="14" fillId="6" borderId="31" xfId="8" applyNumberFormat="1" applyFont="1" applyFill="1" applyBorder="1" applyAlignment="1">
      <alignment horizontal="left" vertical="center" wrapText="1"/>
    </xf>
    <xf numFmtId="3" fontId="14" fillId="6" borderId="34" xfId="8" applyNumberFormat="1" applyFont="1" applyFill="1" applyBorder="1" applyAlignment="1">
      <alignment horizontal="left" vertical="center" wrapText="1"/>
    </xf>
    <xf numFmtId="3" fontId="25" fillId="6" borderId="22" xfId="8" applyNumberFormat="1" applyFont="1" applyFill="1" applyBorder="1" applyAlignment="1">
      <alignment horizontal="left" vertical="center" wrapText="1"/>
    </xf>
    <xf numFmtId="3" fontId="31" fillId="6" borderId="34" xfId="8" applyNumberFormat="1" applyFont="1" applyFill="1" applyBorder="1" applyAlignment="1">
      <alignment horizontal="left" vertical="center" wrapText="1"/>
    </xf>
    <xf numFmtId="3" fontId="31" fillId="6" borderId="22" xfId="8" applyNumberFormat="1" applyFont="1" applyFill="1" applyBorder="1" applyAlignment="1">
      <alignment horizontal="left" vertical="center" wrapText="1"/>
    </xf>
    <xf numFmtId="3" fontId="31" fillId="6" borderId="35" xfId="8" applyNumberFormat="1" applyFont="1" applyFill="1" applyBorder="1" applyAlignment="1">
      <alignment horizontal="left" vertical="center" wrapText="1"/>
    </xf>
    <xf numFmtId="3" fontId="27" fillId="6" borderId="21" xfId="8" applyNumberFormat="1" applyFont="1" applyFill="1" applyBorder="1" applyAlignment="1">
      <alignment horizontal="left" vertical="center" wrapText="1"/>
    </xf>
    <xf numFmtId="3" fontId="27" fillId="6" borderId="5" xfId="8" applyNumberFormat="1" applyFont="1" applyFill="1" applyBorder="1" applyAlignment="1">
      <alignment horizontal="left" vertical="center" wrapText="1"/>
    </xf>
    <xf numFmtId="0" fontId="38" fillId="0" borderId="68" xfId="0" applyNumberFormat="1" applyFont="1" applyBorder="1" applyAlignment="1">
      <alignment horizontal="left"/>
    </xf>
    <xf numFmtId="0" fontId="38" fillId="0" borderId="92" xfId="0" applyNumberFormat="1" applyFont="1" applyBorder="1" applyAlignment="1">
      <alignment horizontal="left"/>
    </xf>
  </cellXfs>
  <cellStyles count="10">
    <cellStyle name="Comma" xfId="1" builtinId="3"/>
    <cellStyle name="Comma 2" xfId="5"/>
    <cellStyle name="Normal" xfId="0" builtinId="0"/>
    <cellStyle name="Normal 2" xfId="3"/>
    <cellStyle name="Normal 3" xfId="4"/>
    <cellStyle name="Normal 4" xfId="6"/>
    <cellStyle name="Normal 5" xfId="8"/>
    <cellStyle name="Normal 5 2" xfId="9"/>
    <cellStyle name="Percent" xfId="2" builtinId="5"/>
    <cellStyle name="Percent 2" xfId="7"/>
  </cellStyles>
  <dxfs count="37">
    <dxf>
      <numFmt numFmtId="3" formatCode="#,##0"/>
    </dxf>
    <dxf>
      <font>
        <color rgb="FFFF0000"/>
      </font>
    </dxf>
    <dxf>
      <font>
        <color rgb="FFFF0000"/>
      </font>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B2B2B2"/>
      <color rgb="FF008000"/>
      <color rgb="FFECEADC"/>
      <color rgb="FFE4E0CA"/>
      <color rgb="FF800080"/>
      <color rgb="FFCC3300"/>
      <color rgb="FFFFFFCC"/>
      <color rgb="FFD1C9A2"/>
      <color rgb="FFE2DD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16" sel="1" val="0"/>
</file>

<file path=xl/ctrlProps/ctrlProp2.xml><?xml version="1.0" encoding="utf-8"?>
<formControlPr xmlns="http://schemas.microsoft.com/office/spreadsheetml/2009/9/main" objectType="List" dx="16" fmlaLink="$AF$6" fmlaRange="$AE$9:$AE$28" sel="11" val="0"/>
</file>

<file path=xl/ctrlProps/ctrlProp3.xml><?xml version="1.0" encoding="utf-8"?>
<formControlPr xmlns="http://schemas.microsoft.com/office/spreadsheetml/2009/9/main" objectType="List" dx="16" fmlaLink="$AF$106" fmlaRange="$AE$109:$AE$129" sel="20" val="0"/>
</file>

<file path=xl/ctrlProps/ctrlProp4.xml><?xml version="1.0" encoding="utf-8"?>
<formControlPr xmlns="http://schemas.microsoft.com/office/spreadsheetml/2009/9/main" objectType="List" dx="22" fmlaLink="$AD$106" fmlaRange="$AD$109:$AD$116" sel="1" val="0"/>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6" Type="http://schemas.openxmlformats.org/officeDocument/2006/relationships/image" Target="../media/image7.jpg"/><Relationship Id="rId5" Type="http://schemas.openxmlformats.org/officeDocument/2006/relationships/image" Target="../media/image6.jpg"/><Relationship Id="rId4" Type="http://schemas.openxmlformats.org/officeDocument/2006/relationships/image" Target="../media/image5.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18927"/>
          <a:ext cx="10231374" cy="6723603"/>
        </a:xfrm>
        <a:prstGeom prst="rect">
          <a:avLst/>
        </a:prstGeom>
      </xdr:spPr>
    </xdr:pic>
    <xdr:clientData/>
  </xdr:twoCellAnchor>
  <xdr:twoCellAnchor>
    <xdr:from>
      <xdr:col>19</xdr:col>
      <xdr:colOff>95242</xdr:colOff>
      <xdr:row>0</xdr:row>
      <xdr:rowOff>107154</xdr:rowOff>
    </xdr:from>
    <xdr:to>
      <xdr:col>25</xdr:col>
      <xdr:colOff>83336</xdr:colOff>
      <xdr:row>1</xdr:row>
      <xdr:rowOff>204018</xdr:rowOff>
    </xdr:to>
    <xdr:sp macro="" textlink="">
      <xdr:nvSpPr>
        <xdr:cNvPr id="80" name="TextBox 79"/>
        <xdr:cNvSpPr txBox="1"/>
      </xdr:nvSpPr>
      <xdr:spPr>
        <a:xfrm>
          <a:off x="11215680"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Time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frame for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Metric</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19</xdr:col>
      <xdr:colOff>95242</xdr:colOff>
      <xdr:row>7</xdr:row>
      <xdr:rowOff>84350</xdr:rowOff>
    </xdr:from>
    <xdr:to>
      <xdr:col>25</xdr:col>
      <xdr:colOff>104768</xdr:colOff>
      <xdr:row>9</xdr:row>
      <xdr:rowOff>88710</xdr:rowOff>
    </xdr:to>
    <xdr:sp macro="" textlink="">
      <xdr:nvSpPr>
        <xdr:cNvPr id="105" name="TextBox 104"/>
        <xdr:cNvSpPr txBox="1"/>
      </xdr:nvSpPr>
      <xdr:spPr>
        <a:xfrm>
          <a:off x="11215680" y="1548819"/>
          <a:ext cx="3652838" cy="361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Blue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19</xdr:col>
          <xdr:colOff>95250</xdr:colOff>
          <xdr:row>1</xdr:row>
          <xdr:rowOff>190500</xdr:rowOff>
        </xdr:from>
        <xdr:to>
          <xdr:col>25</xdr:col>
          <xdr:colOff>66675</xdr:colOff>
          <xdr:row>7</xdr:row>
          <xdr:rowOff>38100</xdr:rowOff>
        </xdr:to>
        <xdr:sp macro="" textlink="">
          <xdr:nvSpPr>
            <xdr:cNvPr id="3111" name="List Box 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9</xdr:row>
          <xdr:rowOff>57150</xdr:rowOff>
        </xdr:from>
        <xdr:to>
          <xdr:col>25</xdr:col>
          <xdr:colOff>95250</xdr:colOff>
          <xdr:row>24</xdr:row>
          <xdr:rowOff>95250</xdr:rowOff>
        </xdr:to>
        <xdr:sp macro="" textlink="">
          <xdr:nvSpPr>
            <xdr:cNvPr id="3115" name="List Box 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340074</xdr:colOff>
      <xdr:row>0</xdr:row>
      <xdr:rowOff>0</xdr:rowOff>
    </xdr:from>
    <xdr:to>
      <xdr:col>17</xdr:col>
      <xdr:colOff>227896</xdr:colOff>
      <xdr:row>1</xdr:row>
      <xdr:rowOff>26732</xdr:rowOff>
    </xdr:to>
    <xdr:sp macro="" textlink="$AD$34">
      <xdr:nvSpPr>
        <xdr:cNvPr id="63" name="TextBox 62"/>
        <xdr:cNvSpPr txBox="1"/>
      </xdr:nvSpPr>
      <xdr:spPr>
        <a:xfrm>
          <a:off x="4757293" y="0"/>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Winter 2017-18</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221,450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231,257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154,000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455,800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0</xdr:row>
      <xdr:rowOff>184148</xdr:rowOff>
    </xdr:from>
    <xdr:to>
      <xdr:col>18</xdr:col>
      <xdr:colOff>201208</xdr:colOff>
      <xdr:row>1</xdr:row>
      <xdr:rowOff>241835</xdr:rowOff>
    </xdr:to>
    <xdr:sp macro="" textlink="$AD$35">
      <xdr:nvSpPr>
        <xdr:cNvPr id="64" name="TextBox 63"/>
        <xdr:cNvSpPr txBox="1"/>
      </xdr:nvSpPr>
      <xdr:spPr>
        <a:xfrm>
          <a:off x="4757293" y="184148"/>
          <a:ext cx="5957134" cy="307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2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2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68778</xdr:colOff>
      <xdr:row>5</xdr:row>
      <xdr:rowOff>51175</xdr:rowOff>
    </xdr:from>
    <xdr:to>
      <xdr:col>18</xdr:col>
      <xdr:colOff>536115</xdr:colOff>
      <xdr:row>36</xdr:row>
      <xdr:rowOff>11131</xdr:rowOff>
    </xdr:to>
    <xdr:grpSp>
      <xdr:nvGrpSpPr>
        <xdr:cNvPr id="6" name="Group 5"/>
        <xdr:cNvGrpSpPr/>
      </xdr:nvGrpSpPr>
      <xdr:grpSpPr>
        <a:xfrm>
          <a:off x="68778" y="1158456"/>
          <a:ext cx="10980556" cy="6115488"/>
          <a:chOff x="59253" y="1146550"/>
          <a:chExt cx="11001997" cy="6103581"/>
        </a:xfrm>
      </xdr:grpSpPr>
      <xdr:sp macro="" textlink="$AD$38">
        <xdr:nvSpPr>
          <xdr:cNvPr id="181" name="Text Box 81"/>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19,000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955,051</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43,865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1,280,000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1,000,000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281,118</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20,944</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567,600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173,365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619,043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164,360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6,200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8,050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172,325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25,000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20,746</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241,000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96,000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175,368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116,828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1,858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145,000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4,558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63,558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104,729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68,800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260,105</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251,418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108,000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184,877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3</xdr:col>
      <xdr:colOff>311110</xdr:colOff>
      <xdr:row>23</xdr:row>
      <xdr:rowOff>165608</xdr:rowOff>
    </xdr:from>
    <xdr:to>
      <xdr:col>5</xdr:col>
      <xdr:colOff>115042</xdr:colOff>
      <xdr:row>25</xdr:row>
      <xdr:rowOff>127560</xdr:rowOff>
    </xdr:to>
    <xdr:sp macro="" textlink="$AD$138">
      <xdr:nvSpPr>
        <xdr:cNvPr id="120" name="Text Box 81"/>
        <xdr:cNvSpPr txBox="1">
          <a:spLocks noChangeArrowheads="1" noTextEdit="1"/>
        </xdr:cNvSpPr>
      </xdr:nvSpPr>
      <xdr:spPr bwMode="auto">
        <a:xfrm>
          <a:off x="1625560" y="4632833"/>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1083</xdr:colOff>
      <xdr:row>34</xdr:row>
      <xdr:rowOff>479935</xdr:rowOff>
    </xdr:from>
    <xdr:to>
      <xdr:col>8</xdr:col>
      <xdr:colOff>4068</xdr:colOff>
      <xdr:row>36</xdr:row>
      <xdr:rowOff>160809</xdr:rowOff>
    </xdr:to>
    <xdr:sp macro="" textlink="$AD$147">
      <xdr:nvSpPr>
        <xdr:cNvPr id="121" name="Text Box 81"/>
        <xdr:cNvSpPr txBox="1">
          <a:spLocks noChangeArrowheads="1" noTextEdit="1"/>
        </xdr:cNvSpPr>
      </xdr:nvSpPr>
      <xdr:spPr bwMode="auto">
        <a:xfrm>
          <a:off x="2534733" y="7042660"/>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519687</xdr:colOff>
      <xdr:row>32</xdr:row>
      <xdr:rowOff>133725</xdr:rowOff>
    </xdr:from>
    <xdr:to>
      <xdr:col>15</xdr:col>
      <xdr:colOff>148319</xdr:colOff>
      <xdr:row>34</xdr:row>
      <xdr:rowOff>19745</xdr:rowOff>
    </xdr:to>
    <xdr:sp macro="" textlink="$AD$145">
      <xdr:nvSpPr>
        <xdr:cNvPr id="122" name="Text Box 81"/>
        <xdr:cNvSpPr txBox="1">
          <a:spLocks noChangeArrowheads="1" noTextEdit="1"/>
        </xdr:cNvSpPr>
      </xdr:nvSpPr>
      <xdr:spPr bwMode="auto">
        <a:xfrm>
          <a:off x="7520562" y="6315450"/>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75775</xdr:colOff>
      <xdr:row>22</xdr:row>
      <xdr:rowOff>134539</xdr:rowOff>
    </xdr:from>
    <xdr:to>
      <xdr:col>18</xdr:col>
      <xdr:colOff>84406</xdr:colOff>
      <xdr:row>23</xdr:row>
      <xdr:rowOff>183837</xdr:rowOff>
    </xdr:to>
    <xdr:sp macro="" textlink="$AD$144">
      <xdr:nvSpPr>
        <xdr:cNvPr id="123" name="Text Box 81"/>
        <xdr:cNvSpPr txBox="1">
          <a:spLocks noChangeArrowheads="1" noTextEdit="1"/>
        </xdr:cNvSpPr>
      </xdr:nvSpPr>
      <xdr:spPr bwMode="auto">
        <a:xfrm>
          <a:off x="9391225" y="4411264"/>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394992</xdr:colOff>
      <xdr:row>19</xdr:row>
      <xdr:rowOff>4137</xdr:rowOff>
    </xdr:from>
    <xdr:to>
      <xdr:col>18</xdr:col>
      <xdr:colOff>210911</xdr:colOff>
      <xdr:row>20</xdr:row>
      <xdr:rowOff>54696</xdr:rowOff>
    </xdr:to>
    <xdr:sp macro="" textlink="$AD$143">
      <xdr:nvSpPr>
        <xdr:cNvPr id="124" name="Text Box 81"/>
        <xdr:cNvSpPr txBox="1">
          <a:spLocks noChangeArrowheads="1" noTextEdit="1"/>
        </xdr:cNvSpPr>
      </xdr:nvSpPr>
      <xdr:spPr bwMode="auto">
        <a:xfrm>
          <a:off x="9710442" y="3709362"/>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84124</xdr:colOff>
      <xdr:row>15</xdr:row>
      <xdr:rowOff>58205</xdr:rowOff>
    </xdr:from>
    <xdr:to>
      <xdr:col>19</xdr:col>
      <xdr:colOff>109144</xdr:colOff>
      <xdr:row>16</xdr:row>
      <xdr:rowOff>110882</xdr:rowOff>
    </xdr:to>
    <xdr:sp macro="" textlink="$AD$142">
      <xdr:nvSpPr>
        <xdr:cNvPr id="125" name="Text Box 81"/>
        <xdr:cNvSpPr txBox="1">
          <a:spLocks noChangeArrowheads="1" noTextEdit="1"/>
        </xdr:cNvSpPr>
      </xdr:nvSpPr>
      <xdr:spPr bwMode="auto">
        <a:xfrm>
          <a:off x="10009174" y="3001430"/>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193402</xdr:colOff>
      <xdr:row>9</xdr:row>
      <xdr:rowOff>150299</xdr:rowOff>
    </xdr:from>
    <xdr:to>
      <xdr:col>19</xdr:col>
      <xdr:colOff>329294</xdr:colOff>
      <xdr:row>11</xdr:row>
      <xdr:rowOff>5402</xdr:rowOff>
    </xdr:to>
    <xdr:sp macro="" textlink="$AD$165">
      <xdr:nvSpPr>
        <xdr:cNvPr id="126" name="Text Box 81"/>
        <xdr:cNvSpPr txBox="1">
          <a:spLocks noChangeArrowheads="1" noTextEdit="1"/>
        </xdr:cNvSpPr>
      </xdr:nvSpPr>
      <xdr:spPr bwMode="auto">
        <a:xfrm>
          <a:off x="10118452" y="1950524"/>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316733</xdr:colOff>
      <xdr:row>20</xdr:row>
      <xdr:rowOff>167280</xdr:rowOff>
    </xdr:from>
    <xdr:to>
      <xdr:col>18</xdr:col>
      <xdr:colOff>24492</xdr:colOff>
      <xdr:row>22</xdr:row>
      <xdr:rowOff>19395</xdr:rowOff>
    </xdr:to>
    <xdr:sp macro="" textlink="$AD$156">
      <xdr:nvSpPr>
        <xdr:cNvPr id="127" name="Text Box 81"/>
        <xdr:cNvSpPr txBox="1">
          <a:spLocks noChangeArrowheads="1" noTextEdit="1"/>
        </xdr:cNvSpPr>
      </xdr:nvSpPr>
      <xdr:spPr bwMode="auto">
        <a:xfrm>
          <a:off x="9632183" y="4063005"/>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$80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543930</xdr:colOff>
      <xdr:row>17</xdr:row>
      <xdr:rowOff>53287</xdr:rowOff>
    </xdr:from>
    <xdr:to>
      <xdr:col>14</xdr:col>
      <xdr:colOff>178316</xdr:colOff>
      <xdr:row>18</xdr:row>
      <xdr:rowOff>172586</xdr:rowOff>
    </xdr:to>
    <xdr:sp macro="" textlink="$AD$171">
      <xdr:nvSpPr>
        <xdr:cNvPr id="128" name="Text Box 81"/>
        <xdr:cNvSpPr txBox="1">
          <a:spLocks noChangeArrowheads="1" noTextEdit="1"/>
        </xdr:cNvSpPr>
      </xdr:nvSpPr>
      <xdr:spPr bwMode="auto">
        <a:xfrm>
          <a:off x="6935205" y="3377512"/>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$40</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93706</xdr:colOff>
      <xdr:row>8</xdr:row>
      <xdr:rowOff>157475</xdr:rowOff>
    </xdr:from>
    <xdr:to>
      <xdr:col>8</xdr:col>
      <xdr:colOff>611907</xdr:colOff>
      <xdr:row>10</xdr:row>
      <xdr:rowOff>21187</xdr:rowOff>
    </xdr:to>
    <xdr:sp macro="" textlink="$AD$170">
      <xdr:nvSpPr>
        <xdr:cNvPr id="129" name="Text Box 81"/>
        <xdr:cNvSpPr txBox="1">
          <a:spLocks noChangeArrowheads="1" noTextEdit="1"/>
        </xdr:cNvSpPr>
      </xdr:nvSpPr>
      <xdr:spPr bwMode="auto">
        <a:xfrm>
          <a:off x="3865606" y="1767200"/>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182384</xdr:colOff>
      <xdr:row>12</xdr:row>
      <xdr:rowOff>122681</xdr:rowOff>
    </xdr:from>
    <xdr:to>
      <xdr:col>15</xdr:col>
      <xdr:colOff>608968</xdr:colOff>
      <xdr:row>14</xdr:row>
      <xdr:rowOff>15051</xdr:rowOff>
    </xdr:to>
    <xdr:sp macro="" textlink="$AD$168">
      <xdr:nvSpPr>
        <xdr:cNvPr id="130" name="Text Box 81"/>
        <xdr:cNvSpPr txBox="1">
          <a:spLocks noChangeArrowheads="1" noTextEdit="1"/>
        </xdr:cNvSpPr>
      </xdr:nvSpPr>
      <xdr:spPr bwMode="auto">
        <a:xfrm>
          <a:off x="8269109" y="2494406"/>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481871</xdr:colOff>
      <xdr:row>17</xdr:row>
      <xdr:rowOff>32657</xdr:rowOff>
    </xdr:from>
    <xdr:to>
      <xdr:col>18</xdr:col>
      <xdr:colOff>474890</xdr:colOff>
      <xdr:row>18</xdr:row>
      <xdr:rowOff>93137</xdr:rowOff>
    </xdr:to>
    <xdr:sp macro="" textlink="$AD$166">
      <xdr:nvSpPr>
        <xdr:cNvPr id="131" name="Text Box 81"/>
        <xdr:cNvSpPr txBox="1">
          <a:spLocks noChangeArrowheads="1" noTextEdit="1"/>
        </xdr:cNvSpPr>
      </xdr:nvSpPr>
      <xdr:spPr bwMode="auto">
        <a:xfrm>
          <a:off x="9797321" y="3356882"/>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313337</xdr:colOff>
      <xdr:row>15</xdr:row>
      <xdr:rowOff>105079</xdr:rowOff>
    </xdr:from>
    <xdr:to>
      <xdr:col>15</xdr:col>
      <xdr:colOff>300935</xdr:colOff>
      <xdr:row>17</xdr:row>
      <xdr:rowOff>18006</xdr:rowOff>
    </xdr:to>
    <xdr:sp macro="" textlink="$AD$174">
      <xdr:nvSpPr>
        <xdr:cNvPr id="132" name="Text Box 81"/>
        <xdr:cNvSpPr txBox="1">
          <a:spLocks noChangeArrowheads="1" noTextEdit="1"/>
        </xdr:cNvSpPr>
      </xdr:nvSpPr>
      <xdr:spPr bwMode="auto">
        <a:xfrm>
          <a:off x="7866662" y="3048304"/>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417521</xdr:colOff>
      <xdr:row>19</xdr:row>
      <xdr:rowOff>43440</xdr:rowOff>
    </xdr:from>
    <xdr:to>
      <xdr:col>14</xdr:col>
      <xdr:colOff>408593</xdr:colOff>
      <xdr:row>20</xdr:row>
      <xdr:rowOff>129216</xdr:rowOff>
    </xdr:to>
    <xdr:sp macro="" textlink="$AD$184">
      <xdr:nvSpPr>
        <xdr:cNvPr id="133" name="Text Box 81"/>
        <xdr:cNvSpPr txBox="1">
          <a:spLocks noChangeArrowheads="1" noTextEdit="1"/>
        </xdr:cNvSpPr>
      </xdr:nvSpPr>
      <xdr:spPr bwMode="auto">
        <a:xfrm>
          <a:off x="7418396" y="3748665"/>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$65</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94807</xdr:colOff>
      <xdr:row>28</xdr:row>
      <xdr:rowOff>161413</xdr:rowOff>
    </xdr:from>
    <xdr:to>
      <xdr:col>9</xdr:col>
      <xdr:colOff>205062</xdr:colOff>
      <xdr:row>30</xdr:row>
      <xdr:rowOff>109078</xdr:rowOff>
    </xdr:to>
    <xdr:sp macro="" textlink="$AD$179">
      <xdr:nvSpPr>
        <xdr:cNvPr id="134" name="Text Box 81"/>
        <xdr:cNvSpPr txBox="1">
          <a:spLocks noChangeArrowheads="1" noTextEdit="1"/>
        </xdr:cNvSpPr>
      </xdr:nvSpPr>
      <xdr:spPr bwMode="auto">
        <a:xfrm>
          <a:off x="3866707" y="5581138"/>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265711</xdr:colOff>
      <xdr:row>13</xdr:row>
      <xdr:rowOff>96868</xdr:rowOff>
    </xdr:from>
    <xdr:to>
      <xdr:col>19</xdr:col>
      <xdr:colOff>552629</xdr:colOff>
      <xdr:row>14</xdr:row>
      <xdr:rowOff>173383</xdr:rowOff>
    </xdr:to>
    <xdr:sp macro="" textlink="$AD$175">
      <xdr:nvSpPr>
        <xdr:cNvPr id="135" name="Text Box 81"/>
        <xdr:cNvSpPr txBox="1">
          <a:spLocks noChangeArrowheads="1" noTextEdit="1"/>
        </xdr:cNvSpPr>
      </xdr:nvSpPr>
      <xdr:spPr bwMode="auto">
        <a:xfrm>
          <a:off x="10190761" y="2659093"/>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452878</xdr:colOff>
      <xdr:row>20</xdr:row>
      <xdr:rowOff>114576</xdr:rowOff>
    </xdr:from>
    <xdr:to>
      <xdr:col>15</xdr:col>
      <xdr:colOff>275360</xdr:colOff>
      <xdr:row>21</xdr:row>
      <xdr:rowOff>160587</xdr:rowOff>
    </xdr:to>
    <xdr:sp macro="" textlink="$AD$182">
      <xdr:nvSpPr>
        <xdr:cNvPr id="136" name="Text Box 81"/>
        <xdr:cNvSpPr txBox="1">
          <a:spLocks noChangeArrowheads="1" noTextEdit="1"/>
        </xdr:cNvSpPr>
      </xdr:nvSpPr>
      <xdr:spPr bwMode="auto">
        <a:xfrm>
          <a:off x="8006203" y="4010301"/>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571051</xdr:colOff>
      <xdr:row>11</xdr:row>
      <xdr:rowOff>170392</xdr:rowOff>
    </xdr:from>
    <xdr:to>
      <xdr:col>11</xdr:col>
      <xdr:colOff>402001</xdr:colOff>
      <xdr:row>13</xdr:row>
      <xdr:rowOff>131732</xdr:rowOff>
    </xdr:to>
    <xdr:sp macro="" textlink="$AD$185">
      <xdr:nvSpPr>
        <xdr:cNvPr id="137" name="Text Box 81"/>
        <xdr:cNvSpPr txBox="1">
          <a:spLocks noChangeArrowheads="1" noTextEdit="1"/>
        </xdr:cNvSpPr>
      </xdr:nvSpPr>
      <xdr:spPr bwMode="auto">
        <a:xfrm>
          <a:off x="5685976" y="2351617"/>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135931</xdr:colOff>
      <xdr:row>8</xdr:row>
      <xdr:rowOff>177053</xdr:rowOff>
    </xdr:from>
    <xdr:to>
      <xdr:col>15</xdr:col>
      <xdr:colOff>25035</xdr:colOff>
      <xdr:row>9</xdr:row>
      <xdr:rowOff>130731</xdr:rowOff>
    </xdr:to>
    <xdr:sp macro="" textlink="$AD$181">
      <xdr:nvSpPr>
        <xdr:cNvPr id="138" name="Text Box 81"/>
        <xdr:cNvSpPr txBox="1">
          <a:spLocks noChangeArrowheads="1" noTextEdit="1"/>
        </xdr:cNvSpPr>
      </xdr:nvSpPr>
      <xdr:spPr bwMode="auto">
        <a:xfrm>
          <a:off x="7689256" y="1786778"/>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72742</xdr:colOff>
      <xdr:row>13</xdr:row>
      <xdr:rowOff>106748</xdr:rowOff>
    </xdr:from>
    <xdr:to>
      <xdr:col>13</xdr:col>
      <xdr:colOff>380072</xdr:colOff>
      <xdr:row>15</xdr:row>
      <xdr:rowOff>8295</xdr:rowOff>
    </xdr:to>
    <xdr:sp macro="" textlink="$AD$158">
      <xdr:nvSpPr>
        <xdr:cNvPr id="139" name="Text Box 81"/>
        <xdr:cNvSpPr txBox="1">
          <a:spLocks noChangeArrowheads="1" noTextEdit="1"/>
        </xdr:cNvSpPr>
      </xdr:nvSpPr>
      <xdr:spPr bwMode="auto">
        <a:xfrm>
          <a:off x="6464017" y="2668973"/>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418687</xdr:colOff>
      <xdr:row>8</xdr:row>
      <xdr:rowOff>113156</xdr:rowOff>
    </xdr:from>
    <xdr:to>
      <xdr:col>17</xdr:col>
      <xdr:colOff>204258</xdr:colOff>
      <xdr:row>9</xdr:row>
      <xdr:rowOff>121832</xdr:rowOff>
    </xdr:to>
    <xdr:sp macro="" textlink="AD155">
      <xdr:nvSpPr>
        <xdr:cNvPr id="140" name="Text Box 81"/>
        <xdr:cNvSpPr txBox="1">
          <a:spLocks noChangeArrowheads="1" noTextEdit="1"/>
        </xdr:cNvSpPr>
      </xdr:nvSpPr>
      <xdr:spPr bwMode="auto">
        <a:xfrm>
          <a:off x="9115012" y="1722881"/>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325341</xdr:colOff>
      <xdr:row>11</xdr:row>
      <xdr:rowOff>173914</xdr:rowOff>
    </xdr:from>
    <xdr:to>
      <xdr:col>19</xdr:col>
      <xdr:colOff>160565</xdr:colOff>
      <xdr:row>12</xdr:row>
      <xdr:rowOff>179873</xdr:rowOff>
    </xdr:to>
    <xdr:sp macro="" textlink="$AD$157">
      <xdr:nvSpPr>
        <xdr:cNvPr id="141" name="Text Box 81"/>
        <xdr:cNvSpPr txBox="1">
          <a:spLocks noChangeArrowheads="1" noTextEdit="1"/>
        </xdr:cNvSpPr>
      </xdr:nvSpPr>
      <xdr:spPr bwMode="auto">
        <a:xfrm>
          <a:off x="10250391" y="2355139"/>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49984</xdr:colOff>
      <xdr:row>13</xdr:row>
      <xdr:rowOff>51737</xdr:rowOff>
    </xdr:from>
    <xdr:to>
      <xdr:col>6</xdr:col>
      <xdr:colOff>567101</xdr:colOff>
      <xdr:row>14</xdr:row>
      <xdr:rowOff>186643</xdr:rowOff>
    </xdr:to>
    <xdr:sp macro="" textlink="$AD$186">
      <xdr:nvSpPr>
        <xdr:cNvPr id="142" name="Text Box 81"/>
        <xdr:cNvSpPr txBox="1">
          <a:spLocks noChangeArrowheads="1" noTextEdit="1"/>
        </xdr:cNvSpPr>
      </xdr:nvSpPr>
      <xdr:spPr bwMode="auto">
        <a:xfrm>
          <a:off x="2583634" y="2613962"/>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79641</xdr:colOff>
      <xdr:row>34</xdr:row>
      <xdr:rowOff>1360</xdr:rowOff>
    </xdr:from>
    <xdr:to>
      <xdr:col>4</xdr:col>
      <xdr:colOff>375509</xdr:colOff>
      <xdr:row>34</xdr:row>
      <xdr:rowOff>232666</xdr:rowOff>
    </xdr:to>
    <xdr:sp macro="" textlink="$AD$137">
      <xdr:nvSpPr>
        <xdr:cNvPr id="143" name="Text Box 81"/>
        <xdr:cNvSpPr txBox="1">
          <a:spLocks noChangeArrowheads="1" noTextEdit="1"/>
        </xdr:cNvSpPr>
      </xdr:nvSpPr>
      <xdr:spPr bwMode="auto">
        <a:xfrm>
          <a:off x="784491" y="6564085"/>
          <a:ext cx="1515068" cy="2313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$160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211754</xdr:colOff>
      <xdr:row>27</xdr:row>
      <xdr:rowOff>168274</xdr:rowOff>
    </xdr:from>
    <xdr:to>
      <xdr:col>12</xdr:col>
      <xdr:colOff>460060</xdr:colOff>
      <xdr:row>29</xdr:row>
      <xdr:rowOff>99190</xdr:rowOff>
    </xdr:to>
    <xdr:sp macro="" textlink="$AD$136">
      <xdr:nvSpPr>
        <xdr:cNvPr id="144" name="Text Box 81"/>
        <xdr:cNvSpPr txBox="1">
          <a:spLocks noChangeArrowheads="1" noTextEdit="1"/>
        </xdr:cNvSpPr>
      </xdr:nvSpPr>
      <xdr:spPr bwMode="auto">
        <a:xfrm>
          <a:off x="6603029" y="5397499"/>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316554</xdr:colOff>
      <xdr:row>18</xdr:row>
      <xdr:rowOff>179576</xdr:rowOff>
    </xdr:from>
    <xdr:to>
      <xdr:col>7</xdr:col>
      <xdr:colOff>146242</xdr:colOff>
      <xdr:row>20</xdr:row>
      <xdr:rowOff>114458</xdr:rowOff>
    </xdr:to>
    <xdr:sp macro="" textlink="$AD$141">
      <xdr:nvSpPr>
        <xdr:cNvPr id="145" name="Text Box 81"/>
        <xdr:cNvSpPr txBox="1">
          <a:spLocks noChangeArrowheads="1" noTextEdit="1"/>
        </xdr:cNvSpPr>
      </xdr:nvSpPr>
      <xdr:spPr bwMode="auto">
        <a:xfrm>
          <a:off x="2850204" y="3694301"/>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$117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72551</xdr:colOff>
      <xdr:row>19</xdr:row>
      <xdr:rowOff>129617</xdr:rowOff>
    </xdr:from>
    <xdr:to>
      <xdr:col>3</xdr:col>
      <xdr:colOff>157645</xdr:colOff>
      <xdr:row>21</xdr:row>
      <xdr:rowOff>107893</xdr:rowOff>
    </xdr:to>
    <xdr:sp macro="" textlink="$AD$140">
      <xdr:nvSpPr>
        <xdr:cNvPr id="146" name="Text Box 81"/>
        <xdr:cNvSpPr txBox="1">
          <a:spLocks noChangeArrowheads="1" noTextEdit="1"/>
        </xdr:cNvSpPr>
      </xdr:nvSpPr>
      <xdr:spPr bwMode="auto">
        <a:xfrm>
          <a:off x="167801" y="3834842"/>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194924</xdr:colOff>
      <xdr:row>24</xdr:row>
      <xdr:rowOff>141662</xdr:rowOff>
    </xdr:from>
    <xdr:to>
      <xdr:col>11</xdr:col>
      <xdr:colOff>100068</xdr:colOff>
      <xdr:row>25</xdr:row>
      <xdr:rowOff>172513</xdr:rowOff>
    </xdr:to>
    <xdr:sp macro="" textlink="$AD$139">
      <xdr:nvSpPr>
        <xdr:cNvPr id="147" name="Text Box 81"/>
        <xdr:cNvSpPr txBox="1">
          <a:spLocks noChangeArrowheads="1" noTextEdit="1"/>
        </xdr:cNvSpPr>
      </xdr:nvSpPr>
      <xdr:spPr bwMode="auto">
        <a:xfrm>
          <a:off x="5309849" y="4799387"/>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246807</xdr:colOff>
      <xdr:row>27</xdr:row>
      <xdr:rowOff>28940</xdr:rowOff>
    </xdr:from>
    <xdr:to>
      <xdr:col>14</xdr:col>
      <xdr:colOff>214593</xdr:colOff>
      <xdr:row>28</xdr:row>
      <xdr:rowOff>167886</xdr:rowOff>
    </xdr:to>
    <xdr:sp macro="" textlink="$AD$146">
      <xdr:nvSpPr>
        <xdr:cNvPr id="148" name="Text Box 81"/>
        <xdr:cNvSpPr txBox="1">
          <a:spLocks noChangeArrowheads="1" noTextEdit="1"/>
        </xdr:cNvSpPr>
      </xdr:nvSpPr>
      <xdr:spPr bwMode="auto">
        <a:xfrm>
          <a:off x="7247682" y="5258165"/>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431900</xdr:colOff>
      <xdr:row>30</xdr:row>
      <xdr:rowOff>117373</xdr:rowOff>
    </xdr:from>
    <xdr:to>
      <xdr:col>11</xdr:col>
      <xdr:colOff>16114</xdr:colOff>
      <xdr:row>32</xdr:row>
      <xdr:rowOff>110382</xdr:rowOff>
    </xdr:to>
    <xdr:sp macro="" textlink="$AD$154">
      <xdr:nvSpPr>
        <xdr:cNvPr id="149" name="Text Box 81"/>
        <xdr:cNvSpPr txBox="1">
          <a:spLocks noChangeArrowheads="1" noTextEdit="1"/>
        </xdr:cNvSpPr>
      </xdr:nvSpPr>
      <xdr:spPr bwMode="auto">
        <a:xfrm>
          <a:off x="5546825" y="5918098"/>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406369</xdr:colOff>
      <xdr:row>21</xdr:row>
      <xdr:rowOff>16355</xdr:rowOff>
    </xdr:from>
    <xdr:to>
      <xdr:col>13</xdr:col>
      <xdr:colOff>272177</xdr:colOff>
      <xdr:row>22</xdr:row>
      <xdr:rowOff>95887</xdr:rowOff>
    </xdr:to>
    <xdr:sp macro="" textlink="$AD$153">
      <xdr:nvSpPr>
        <xdr:cNvPr id="150" name="Text Box 81"/>
        <xdr:cNvSpPr txBox="1">
          <a:spLocks noChangeArrowheads="1" noTextEdit="1"/>
        </xdr:cNvSpPr>
      </xdr:nvSpPr>
      <xdr:spPr bwMode="auto">
        <a:xfrm>
          <a:off x="6797644" y="4102580"/>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418106</xdr:colOff>
      <xdr:row>20</xdr:row>
      <xdr:rowOff>52411</xdr:rowOff>
    </xdr:from>
    <xdr:to>
      <xdr:col>9</xdr:col>
      <xdr:colOff>296759</xdr:colOff>
      <xdr:row>21</xdr:row>
      <xdr:rowOff>148957</xdr:rowOff>
    </xdr:to>
    <xdr:sp macro="" textlink="$AD$152">
      <xdr:nvSpPr>
        <xdr:cNvPr id="151" name="Text Box 81"/>
        <xdr:cNvSpPr txBox="1">
          <a:spLocks noChangeArrowheads="1" noTextEdit="1"/>
        </xdr:cNvSpPr>
      </xdr:nvSpPr>
      <xdr:spPr bwMode="auto">
        <a:xfrm>
          <a:off x="4190006" y="3948136"/>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633939</xdr:colOff>
      <xdr:row>15</xdr:row>
      <xdr:rowOff>153287</xdr:rowOff>
    </xdr:from>
    <xdr:to>
      <xdr:col>10</xdr:col>
      <xdr:colOff>525263</xdr:colOff>
      <xdr:row>17</xdr:row>
      <xdr:rowOff>47162</xdr:rowOff>
    </xdr:to>
    <xdr:sp macro="" textlink="$AD$151">
      <xdr:nvSpPr>
        <xdr:cNvPr id="152" name="Text Box 81"/>
        <xdr:cNvSpPr txBox="1">
          <a:spLocks noChangeArrowheads="1" noTextEdit="1"/>
        </xdr:cNvSpPr>
      </xdr:nvSpPr>
      <xdr:spPr bwMode="auto">
        <a:xfrm>
          <a:off x="5063064" y="3096512"/>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131697</xdr:colOff>
      <xdr:row>18</xdr:row>
      <xdr:rowOff>129214</xdr:rowOff>
    </xdr:from>
    <xdr:to>
      <xdr:col>12</xdr:col>
      <xdr:colOff>489093</xdr:colOff>
      <xdr:row>20</xdr:row>
      <xdr:rowOff>27322</xdr:rowOff>
    </xdr:to>
    <xdr:sp macro="" textlink="$AD$150">
      <xdr:nvSpPr>
        <xdr:cNvPr id="153" name="Text Box 81"/>
        <xdr:cNvSpPr txBox="1">
          <a:spLocks noChangeArrowheads="1" noTextEdit="1"/>
        </xdr:cNvSpPr>
      </xdr:nvSpPr>
      <xdr:spPr bwMode="auto">
        <a:xfrm>
          <a:off x="6522972" y="3643939"/>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303572</xdr:colOff>
      <xdr:row>17</xdr:row>
      <xdr:rowOff>90192</xdr:rowOff>
    </xdr:from>
    <xdr:to>
      <xdr:col>11</xdr:col>
      <xdr:colOff>394672</xdr:colOff>
      <xdr:row>19</xdr:row>
      <xdr:rowOff>49682</xdr:rowOff>
    </xdr:to>
    <xdr:sp macro="" textlink="$AD$149">
      <xdr:nvSpPr>
        <xdr:cNvPr id="154" name="Text Box 81"/>
        <xdr:cNvSpPr txBox="1">
          <a:spLocks noChangeArrowheads="1" noTextEdit="1"/>
        </xdr:cNvSpPr>
      </xdr:nvSpPr>
      <xdr:spPr bwMode="auto">
        <a:xfrm>
          <a:off x="6028097" y="3414417"/>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211953</xdr:colOff>
      <xdr:row>11</xdr:row>
      <xdr:rowOff>172505</xdr:rowOff>
    </xdr:from>
    <xdr:to>
      <xdr:col>5</xdr:col>
      <xdr:colOff>70391</xdr:colOff>
      <xdr:row>13</xdr:row>
      <xdr:rowOff>131732</xdr:rowOff>
    </xdr:to>
    <xdr:sp macro="" textlink="$AD$148">
      <xdr:nvSpPr>
        <xdr:cNvPr id="155" name="Text Box 81"/>
        <xdr:cNvSpPr txBox="1">
          <a:spLocks noChangeArrowheads="1" noTextEdit="1"/>
        </xdr:cNvSpPr>
      </xdr:nvSpPr>
      <xdr:spPr bwMode="auto">
        <a:xfrm>
          <a:off x="1526403" y="2353730"/>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$57</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112653</xdr:colOff>
      <xdr:row>16</xdr:row>
      <xdr:rowOff>66138</xdr:rowOff>
    </xdr:from>
    <xdr:to>
      <xdr:col>4</xdr:col>
      <xdr:colOff>99953</xdr:colOff>
      <xdr:row>18</xdr:row>
      <xdr:rowOff>37269</xdr:rowOff>
    </xdr:to>
    <xdr:sp macro="" textlink="$AD$164">
      <xdr:nvSpPr>
        <xdr:cNvPr id="156" name="Text Box 81"/>
        <xdr:cNvSpPr txBox="1">
          <a:spLocks noChangeArrowheads="1" noTextEdit="1"/>
        </xdr:cNvSpPr>
      </xdr:nvSpPr>
      <xdr:spPr bwMode="auto">
        <a:xfrm>
          <a:off x="817503" y="3199863"/>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562813</xdr:colOff>
      <xdr:row>8</xdr:row>
      <xdr:rowOff>105424</xdr:rowOff>
    </xdr:from>
    <xdr:to>
      <xdr:col>6</xdr:col>
      <xdr:colOff>371480</xdr:colOff>
      <xdr:row>10</xdr:row>
      <xdr:rowOff>35280</xdr:rowOff>
    </xdr:to>
    <xdr:sp macro="" textlink="$AD$162">
      <xdr:nvSpPr>
        <xdr:cNvPr id="157" name="Text Box 81"/>
        <xdr:cNvSpPr txBox="1">
          <a:spLocks noChangeArrowheads="1" noTextEdit="1"/>
        </xdr:cNvSpPr>
      </xdr:nvSpPr>
      <xdr:spPr bwMode="auto">
        <a:xfrm>
          <a:off x="2486863" y="1715149"/>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200105</xdr:colOff>
      <xdr:row>20</xdr:row>
      <xdr:rowOff>42770</xdr:rowOff>
    </xdr:from>
    <xdr:to>
      <xdr:col>10</xdr:col>
      <xdr:colOff>563993</xdr:colOff>
      <xdr:row>21</xdr:row>
      <xdr:rowOff>128548</xdr:rowOff>
    </xdr:to>
    <xdr:sp macro="" textlink="$AD$161">
      <xdr:nvSpPr>
        <xdr:cNvPr id="158" name="Text Box 81"/>
        <xdr:cNvSpPr txBox="1">
          <a:spLocks noChangeArrowheads="1" noTextEdit="1"/>
        </xdr:cNvSpPr>
      </xdr:nvSpPr>
      <xdr:spPr bwMode="auto">
        <a:xfrm>
          <a:off x="5315030" y="3938495"/>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282775</xdr:colOff>
      <xdr:row>26</xdr:row>
      <xdr:rowOff>111247</xdr:rowOff>
    </xdr:from>
    <xdr:to>
      <xdr:col>11</xdr:col>
      <xdr:colOff>538883</xdr:colOff>
      <xdr:row>28</xdr:row>
      <xdr:rowOff>19062</xdr:rowOff>
    </xdr:to>
    <xdr:sp macro="" textlink="$AD$160">
      <xdr:nvSpPr>
        <xdr:cNvPr id="159" name="Text Box 81"/>
        <xdr:cNvSpPr txBox="1">
          <a:spLocks noChangeArrowheads="1" noTextEdit="1"/>
        </xdr:cNvSpPr>
      </xdr:nvSpPr>
      <xdr:spPr bwMode="auto">
        <a:xfrm>
          <a:off x="6007300" y="5149972"/>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336777</xdr:colOff>
      <xdr:row>10</xdr:row>
      <xdr:rowOff>46820</xdr:rowOff>
    </xdr:from>
    <xdr:to>
      <xdr:col>3</xdr:col>
      <xdr:colOff>330331</xdr:colOff>
      <xdr:row>12</xdr:row>
      <xdr:rowOff>63459</xdr:rowOff>
    </xdr:to>
    <xdr:sp macro="" textlink="$AD$173">
      <xdr:nvSpPr>
        <xdr:cNvPr id="160" name="Text Box 81"/>
        <xdr:cNvSpPr txBox="1">
          <a:spLocks noChangeArrowheads="1" noTextEdit="1"/>
        </xdr:cNvSpPr>
      </xdr:nvSpPr>
      <xdr:spPr bwMode="auto">
        <a:xfrm>
          <a:off x="432027" y="2037545"/>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580818</xdr:colOff>
      <xdr:row>24</xdr:row>
      <xdr:rowOff>55454</xdr:rowOff>
    </xdr:from>
    <xdr:to>
      <xdr:col>9</xdr:col>
      <xdr:colOff>448389</xdr:colOff>
      <xdr:row>25</xdr:row>
      <xdr:rowOff>70513</xdr:rowOff>
    </xdr:to>
    <xdr:sp macro="" textlink="$AD$172">
      <xdr:nvSpPr>
        <xdr:cNvPr id="161" name="Text Box 81"/>
        <xdr:cNvSpPr txBox="1">
          <a:spLocks noChangeArrowheads="1" noTextEdit="1"/>
        </xdr:cNvSpPr>
      </xdr:nvSpPr>
      <xdr:spPr bwMode="auto">
        <a:xfrm>
          <a:off x="4352718" y="4713179"/>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610014</xdr:colOff>
      <xdr:row>12</xdr:row>
      <xdr:rowOff>67845</xdr:rowOff>
    </xdr:from>
    <xdr:to>
      <xdr:col>9</xdr:col>
      <xdr:colOff>2642</xdr:colOff>
      <xdr:row>13</xdr:row>
      <xdr:rowOff>165265</xdr:rowOff>
    </xdr:to>
    <xdr:sp macro="" textlink="$AD$177">
      <xdr:nvSpPr>
        <xdr:cNvPr id="162" name="Text Box 81"/>
        <xdr:cNvSpPr txBox="1">
          <a:spLocks noChangeArrowheads="1" noTextEdit="1"/>
        </xdr:cNvSpPr>
      </xdr:nvSpPr>
      <xdr:spPr bwMode="auto">
        <a:xfrm>
          <a:off x="3762789" y="2439570"/>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249479</xdr:colOff>
      <xdr:row>16</xdr:row>
      <xdr:rowOff>27493</xdr:rowOff>
    </xdr:from>
    <xdr:to>
      <xdr:col>8</xdr:col>
      <xdr:colOff>650474</xdr:colOff>
      <xdr:row>17</xdr:row>
      <xdr:rowOff>122001</xdr:rowOff>
    </xdr:to>
    <xdr:sp macro="" textlink="$AD$163">
      <xdr:nvSpPr>
        <xdr:cNvPr id="163" name="Text Box 81"/>
        <xdr:cNvSpPr txBox="1">
          <a:spLocks noChangeArrowheads="1" noTextEdit="1"/>
        </xdr:cNvSpPr>
      </xdr:nvSpPr>
      <xdr:spPr bwMode="auto">
        <a:xfrm>
          <a:off x="4021379" y="3161218"/>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520167</xdr:colOff>
      <xdr:row>6</xdr:row>
      <xdr:rowOff>39020</xdr:rowOff>
    </xdr:from>
    <xdr:to>
      <xdr:col>4</xdr:col>
      <xdr:colOff>39087</xdr:colOff>
      <xdr:row>7</xdr:row>
      <xdr:rowOff>94820</xdr:rowOff>
    </xdr:to>
    <xdr:sp macro="" textlink="$AD$183">
      <xdr:nvSpPr>
        <xdr:cNvPr id="164" name="Text Box 81"/>
        <xdr:cNvSpPr txBox="1">
          <a:spLocks noChangeArrowheads="1" noTextEdit="1"/>
        </xdr:cNvSpPr>
      </xdr:nvSpPr>
      <xdr:spPr bwMode="auto">
        <a:xfrm>
          <a:off x="615417" y="1296320"/>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251586</xdr:colOff>
      <xdr:row>23</xdr:row>
      <xdr:rowOff>64383</xdr:rowOff>
    </xdr:from>
    <xdr:to>
      <xdr:col>12</xdr:col>
      <xdr:colOff>531448</xdr:colOff>
      <xdr:row>24</xdr:row>
      <xdr:rowOff>152543</xdr:rowOff>
    </xdr:to>
    <xdr:sp macro="" textlink="$AD$178">
      <xdr:nvSpPr>
        <xdr:cNvPr id="165" name="Text Box 81"/>
        <xdr:cNvSpPr txBox="1">
          <a:spLocks noChangeArrowheads="1" noTextEdit="1"/>
        </xdr:cNvSpPr>
      </xdr:nvSpPr>
      <xdr:spPr bwMode="auto">
        <a:xfrm>
          <a:off x="6642861" y="4531608"/>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124260</xdr:colOff>
      <xdr:row>24</xdr:row>
      <xdr:rowOff>135190</xdr:rowOff>
    </xdr:from>
    <xdr:to>
      <xdr:col>6</xdr:col>
      <xdr:colOff>605363</xdr:colOff>
      <xdr:row>26</xdr:row>
      <xdr:rowOff>101559</xdr:rowOff>
    </xdr:to>
    <xdr:sp macro="" textlink="$AD$167">
      <xdr:nvSpPr>
        <xdr:cNvPr id="166" name="Text Box 81"/>
        <xdr:cNvSpPr txBox="1">
          <a:spLocks noChangeArrowheads="1" noTextEdit="1"/>
        </xdr:cNvSpPr>
      </xdr:nvSpPr>
      <xdr:spPr bwMode="auto">
        <a:xfrm>
          <a:off x="2657910" y="4792915"/>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$75</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385046</xdr:colOff>
      <xdr:row>17</xdr:row>
      <xdr:rowOff>52812</xdr:rowOff>
    </xdr:from>
    <xdr:to>
      <xdr:col>5</xdr:col>
      <xdr:colOff>392324</xdr:colOff>
      <xdr:row>19</xdr:row>
      <xdr:rowOff>13624</xdr:rowOff>
    </xdr:to>
    <xdr:sp macro="" textlink="$AD$180">
      <xdr:nvSpPr>
        <xdr:cNvPr id="167" name="Text Box 81"/>
        <xdr:cNvSpPr txBox="1">
          <a:spLocks noChangeArrowheads="1" noTextEdit="1"/>
        </xdr:cNvSpPr>
      </xdr:nvSpPr>
      <xdr:spPr bwMode="auto">
        <a:xfrm>
          <a:off x="1699496" y="3377037"/>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$34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73300</xdr:colOff>
      <xdr:row>25</xdr:row>
      <xdr:rowOff>32094</xdr:rowOff>
    </xdr:from>
    <xdr:to>
      <xdr:col>15</xdr:col>
      <xdr:colOff>152008</xdr:colOff>
      <xdr:row>26</xdr:row>
      <xdr:rowOff>95485</xdr:rowOff>
    </xdr:to>
    <xdr:sp macro="" textlink="$AD$176">
      <xdr:nvSpPr>
        <xdr:cNvPr id="168" name="Text Box 81"/>
        <xdr:cNvSpPr txBox="1">
          <a:spLocks noChangeArrowheads="1" noTextEdit="1"/>
        </xdr:cNvSpPr>
      </xdr:nvSpPr>
      <xdr:spPr bwMode="auto">
        <a:xfrm>
          <a:off x="7626625" y="4880319"/>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544183</xdr:colOff>
      <xdr:row>9</xdr:row>
      <xdr:rowOff>104360</xdr:rowOff>
    </xdr:from>
    <xdr:to>
      <xdr:col>10</xdr:col>
      <xdr:colOff>188381</xdr:colOff>
      <xdr:row>11</xdr:row>
      <xdr:rowOff>101948</xdr:rowOff>
    </xdr:to>
    <xdr:sp macro="" textlink="$AD$159">
      <xdr:nvSpPr>
        <xdr:cNvPr id="169" name="Text Box 81"/>
        <xdr:cNvSpPr txBox="1">
          <a:spLocks noChangeArrowheads="1" noTextEdit="1"/>
        </xdr:cNvSpPr>
      </xdr:nvSpPr>
      <xdr:spPr bwMode="auto">
        <a:xfrm>
          <a:off x="4973308" y="1904585"/>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209744</xdr:colOff>
      <xdr:row>22</xdr:row>
      <xdr:rowOff>152500</xdr:rowOff>
    </xdr:from>
    <xdr:to>
      <xdr:col>16</xdr:col>
      <xdr:colOff>30767</xdr:colOff>
      <xdr:row>24</xdr:row>
      <xdr:rowOff>8237</xdr:rowOff>
    </xdr:to>
    <xdr:sp macro="" textlink="$AD$169">
      <xdr:nvSpPr>
        <xdr:cNvPr id="170" name="Text Box 81"/>
        <xdr:cNvSpPr txBox="1">
          <a:spLocks noChangeArrowheads="1" noTextEdit="1"/>
        </xdr:cNvSpPr>
      </xdr:nvSpPr>
      <xdr:spPr bwMode="auto">
        <a:xfrm>
          <a:off x="7763069" y="4429225"/>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340074</xdr:colOff>
      <xdr:row>2</xdr:row>
      <xdr:rowOff>199227</xdr:rowOff>
    </xdr:from>
    <xdr:to>
      <xdr:col>18</xdr:col>
      <xdr:colOff>154781</xdr:colOff>
      <xdr:row>4</xdr:row>
      <xdr:rowOff>137309</xdr:rowOff>
    </xdr:to>
    <xdr:sp macro="" textlink="$AD$135">
      <xdr:nvSpPr>
        <xdr:cNvPr id="171" name="TextBox 170"/>
        <xdr:cNvSpPr txBox="1"/>
      </xdr:nvSpPr>
      <xdr:spPr>
        <a:xfrm>
          <a:off x="4757293" y="699290"/>
          <a:ext cx="5910707" cy="30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260228</xdr:colOff>
      <xdr:row>7</xdr:row>
      <xdr:rowOff>84350</xdr:rowOff>
    </xdr:from>
    <xdr:to>
      <xdr:col>27</xdr:col>
      <xdr:colOff>2698628</xdr:colOff>
      <xdr:row>9</xdr:row>
      <xdr:rowOff>85309</xdr:rowOff>
    </xdr:to>
    <xdr:sp macro="" textlink="">
      <xdr:nvSpPr>
        <xdr:cNvPr id="117" name="TextBox 116"/>
        <xdr:cNvSpPr txBox="1"/>
      </xdr:nvSpPr>
      <xdr:spPr>
        <a:xfrm>
          <a:off x="15023978" y="1548819"/>
          <a:ext cx="3652838"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Green </a:t>
          </a:r>
          <a:r>
            <a:rPr lang="en-US" sz="1600" b="1" baseline="0">
              <a:solidFill>
                <a:sysClr val="windowText" lastClr="000000"/>
              </a:solidFill>
              <a:latin typeface="Verdana" panose="020B0604030504040204" pitchFamily="34" charset="0"/>
              <a:ea typeface="Verdana" panose="020B0604030504040204" pitchFamily="34" charset="0"/>
              <a:cs typeface="Verdana" panose="020B0604030504040204" pitchFamily="34" charset="0"/>
            </a:rPr>
            <a:t>Metric</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9</xdr:row>
          <xdr:rowOff>57150</xdr:rowOff>
        </xdr:from>
        <xdr:to>
          <xdr:col>27</xdr:col>
          <xdr:colOff>2695575</xdr:colOff>
          <xdr:row>24</xdr:row>
          <xdr:rowOff>104775</xdr:rowOff>
        </xdr:to>
        <xdr:sp macro="" textlink="">
          <xdr:nvSpPr>
            <xdr:cNvPr id="3116" name="List Box 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900" b="1" i="0">
              <a:latin typeface="Verdana" panose="020B0604030504040204" pitchFamily="34" charset="0"/>
              <a:ea typeface="Verdana" panose="020B0604030504040204" pitchFamily="34" charset="0"/>
              <a:cs typeface="Verdana" panose="020B0604030504040204" pitchFamily="34" charset="0"/>
            </a:rPr>
            <a:t>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190497</xdr:rowOff>
    </xdr:from>
    <xdr:to>
      <xdr:col>26</xdr:col>
      <xdr:colOff>511969</xdr:colOff>
      <xdr:row>58</xdr:row>
      <xdr:rowOff>71438</xdr:rowOff>
    </xdr:to>
    <xdr:sp macro="" textlink="">
      <xdr:nvSpPr>
        <xdr:cNvPr id="3" name="TextBox 2"/>
        <xdr:cNvSpPr txBox="1"/>
      </xdr:nvSpPr>
      <xdr:spPr>
        <a:xfrm>
          <a:off x="47626" y="7834310"/>
          <a:ext cx="15835312" cy="3250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four years of state survey data, covering the winter seasons:</a:t>
          </a:r>
        </a:p>
        <a:p>
          <a:endParaRPr lang="en-US"/>
        </a:p>
        <a:p>
          <a:r>
            <a:rPr lang="en-US" b="1"/>
            <a:t>- July 1, 2014 to June 30, 2015</a:t>
          </a:r>
        </a:p>
        <a:p>
          <a:r>
            <a:rPr lang="en-US" sz="1100" b="1">
              <a:solidFill>
                <a:schemeClr val="dk1"/>
              </a:solidFill>
              <a:effectLst/>
              <a:latin typeface="+mn-lt"/>
              <a:ea typeface="+mn-ea"/>
              <a:cs typeface="+mn-cs"/>
            </a:rPr>
            <a:t>- </a:t>
          </a:r>
          <a:r>
            <a:rPr lang="en-US" b="1"/>
            <a:t>July</a:t>
          </a:r>
          <a:r>
            <a:rPr lang="en-US" b="1" baseline="0"/>
            <a:t> 1, 2015 to June 30, 2016</a:t>
          </a:r>
          <a:endParaRPr lang="en-US" b="1"/>
        </a:p>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 July</a:t>
          </a:r>
          <a:r>
            <a:rPr lang="en-US" sz="1100" b="1" baseline="0">
              <a:solidFill>
                <a:schemeClr val="dk1"/>
              </a:solidFill>
              <a:effectLst/>
              <a:latin typeface="+mn-lt"/>
              <a:ea typeface="+mn-ea"/>
              <a:cs typeface="+mn-cs"/>
            </a:rPr>
            <a:t> 1, 2016 to June 30, 2017</a:t>
          </a:r>
        </a:p>
        <a:p>
          <a:pPr marL="0" marR="0" lvl="0" indent="0"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 </a:t>
          </a:r>
          <a:r>
            <a:rPr lang="en-US" sz="1100" b="1">
              <a:solidFill>
                <a:schemeClr val="dk1"/>
              </a:solidFill>
              <a:effectLst/>
              <a:latin typeface="+mn-lt"/>
              <a:ea typeface="+mn-ea"/>
              <a:cs typeface="+mn-cs"/>
            </a:rPr>
            <a:t>July</a:t>
          </a:r>
          <a:r>
            <a:rPr lang="en-US" sz="1100" b="1" baseline="0">
              <a:solidFill>
                <a:schemeClr val="dk1"/>
              </a:solidFill>
              <a:effectLst/>
              <a:latin typeface="+mn-lt"/>
              <a:ea typeface="+mn-ea"/>
              <a:cs typeface="+mn-cs"/>
            </a:rPr>
            <a:t> 1, 2017 to June 30, 2018</a:t>
          </a:r>
          <a:endParaRPr lang="en-US">
            <a:effectLst/>
          </a:endParaRP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Collected Data.</a:t>
          </a:r>
          <a:r>
            <a:rPr lang="en-US"/>
            <a:t> This sheet compiles all data as collected from this year's survey as well as all previous-year surveys. </a:t>
          </a:r>
          <a:br>
            <a:rPr lang="en-US"/>
          </a:br>
          <a:r>
            <a:rPr lang="en-US" b="1"/>
            <a:t>3. </a:t>
          </a:r>
          <a:r>
            <a:rPr lang="en-US" sz="1100" b="1">
              <a:solidFill>
                <a:schemeClr val="dk1"/>
              </a:solidFill>
              <a:effectLst/>
              <a:latin typeface="+mn-lt"/>
              <a:ea typeface="+mn-ea"/>
              <a:cs typeface="+mn-cs"/>
            </a:rPr>
            <a:t>Calculated Statistics</a:t>
          </a:r>
          <a:r>
            <a:rPr lang="en-US"/>
            <a:t>. This sheet includes additional derived statistics from each year's</a:t>
          </a:r>
          <a:r>
            <a:rPr lang="en-US" baseline="0"/>
            <a:t> </a:t>
          </a:r>
          <a:r>
            <a:rPr lang="en-US"/>
            <a:t>data set</a:t>
          </a:r>
          <a:r>
            <a:rPr lang="en-US" baseline="0"/>
            <a:t> (such as the ratio of full-time workers to part-time workers or the total dry chemicals applied per lane mile).</a:t>
          </a:r>
          <a:r>
            <a:rPr lang="en-US"/>
            <a:t/>
          </a:r>
          <a:br>
            <a:rPr lang="en-US"/>
          </a:br>
          <a:r>
            <a:rPr lang="en-US" b="1"/>
            <a:t>4. Average Values.</a:t>
          </a:r>
          <a:r>
            <a:rPr lang="en-US" baseline="0"/>
            <a:t> This sheet presents </a:t>
          </a:r>
          <a:r>
            <a:rPr lang="en-US"/>
            <a:t>running averages across the four years of the survey. It only shows a value where data from at</a:t>
          </a:r>
          <a:r>
            <a:rPr lang="en-US" baseline="0"/>
            <a:t> least two of four </a:t>
          </a:r>
          <a:r>
            <a:rPr lang="en-US"/>
            <a:t>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5. Changes</a:t>
          </a:r>
          <a:r>
            <a:rPr lang="en-US" b="1" baseline="0"/>
            <a:t> in Value.</a:t>
          </a:r>
          <a:r>
            <a:rPr lang="en-US" baseline="0"/>
            <a:t> </a:t>
          </a:r>
          <a:r>
            <a:rPr lang="en-US"/>
            <a:t>This tab presents increases or decreases across the most recent two years of the survey. It only shows a value where data from both years are available.</a:t>
          </a:r>
        </a:p>
        <a:p>
          <a:pPr marL="0" marR="0" indent="0" defTabSz="914400" eaLnBrk="1" fontAlgn="auto" latinLnBrk="0" hangingPunct="1">
            <a:lnSpc>
              <a:spcPct val="100000"/>
            </a:lnSpc>
            <a:spcBef>
              <a:spcPts val="0"/>
            </a:spcBef>
            <a:spcAft>
              <a:spcPts val="0"/>
            </a:spcAft>
            <a:buClrTx/>
            <a:buSzTx/>
            <a:buFontTx/>
            <a:buNone/>
            <a:tabLst/>
            <a:defRPr/>
          </a:pPr>
          <a:r>
            <a:rPr lang="en-US" b="1"/>
            <a:t>6. Reference</a:t>
          </a:r>
          <a:r>
            <a:rPr lang="en-US" b="1" baseline="0"/>
            <a:t> - Winter Weather. </a:t>
          </a:r>
          <a:r>
            <a:rPr lang="en-US" sz="1100">
              <a:solidFill>
                <a:schemeClr val="dk1"/>
              </a:solidFill>
              <a:effectLst/>
              <a:latin typeface="+mn-lt"/>
              <a:ea typeface="+mn-ea"/>
              <a:cs typeface="+mn-cs"/>
            </a:rPr>
            <a:t>To provide additional context for the data provided</a:t>
          </a:r>
          <a:r>
            <a:rPr lang="en-US" sz="1100" baseline="0">
              <a:solidFill>
                <a:schemeClr val="dk1"/>
              </a:solidFill>
              <a:effectLst/>
              <a:latin typeface="+mn-lt"/>
              <a:ea typeface="+mn-ea"/>
              <a:cs typeface="+mn-cs"/>
            </a:rPr>
            <a:t> by state DOTs in this survey</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this tab includes maps developed through Clear Roads research  that show average annual winter weather and severity for the decade of 2000 to 2010.</a:t>
          </a:r>
          <a:endParaRPr lang="en-US" b="1"/>
        </a:p>
        <a:p>
          <a:pPr marL="0" marR="0" indent="0" defTabSz="914400" eaLnBrk="1" fontAlgn="auto" latinLnBrk="0" hangingPunct="1">
            <a:lnSpc>
              <a:spcPct val="100000"/>
            </a:lnSpc>
            <a:spcBef>
              <a:spcPts val="0"/>
            </a:spcBef>
            <a:spcAft>
              <a:spcPts val="0"/>
            </a:spcAft>
            <a:buClrTx/>
            <a:buSzTx/>
            <a:buFontTx/>
            <a:buNone/>
            <a:tabLst/>
            <a:defRPr/>
          </a:pPr>
          <a:r>
            <a:rPr lang="en-US" b="1"/>
            <a:t>7. User-Generated</a:t>
          </a:r>
          <a:r>
            <a:rPr lang="en-US" b="1" baseline="0"/>
            <a:t> Map</a:t>
          </a:r>
          <a:r>
            <a:rPr lang="en-US"/>
            <a:t>. This tab allows users to display custom data on a U.S. map by pasting it into a table of states. Data copied from other tabs should be pasted </a:t>
          </a:r>
          <a:r>
            <a:rPr lang="en-US" i="1"/>
            <a:t>as cell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xdr:from>
      <xdr:col>25</xdr:col>
      <xdr:colOff>260228</xdr:colOff>
      <xdr:row>0</xdr:row>
      <xdr:rowOff>107154</xdr:rowOff>
    </xdr:from>
    <xdr:to>
      <xdr:col>27</xdr:col>
      <xdr:colOff>2677196</xdr:colOff>
      <xdr:row>1</xdr:row>
      <xdr:rowOff>204018</xdr:rowOff>
    </xdr:to>
    <xdr:sp macro="" textlink="">
      <xdr:nvSpPr>
        <xdr:cNvPr id="173" name="TextBox 172"/>
        <xdr:cNvSpPr txBox="1"/>
      </xdr:nvSpPr>
      <xdr:spPr>
        <a:xfrm>
          <a:off x="15023978" y="107154"/>
          <a:ext cx="3631406" cy="34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rPr>
            <a:t>Timeframe for </a:t>
          </a:r>
          <a:r>
            <a:rPr lang="en-US" sz="1600" b="1">
              <a:solidFill>
                <a:srgbClr val="008000"/>
              </a:solidFill>
              <a:latin typeface="Verdana" panose="020B0604030504040204" pitchFamily="34" charset="0"/>
              <a:ea typeface="Verdana" panose="020B0604030504040204" pitchFamily="34" charset="0"/>
              <a:cs typeface="Verdana" panose="020B0604030504040204" pitchFamily="34" charset="0"/>
            </a:rPr>
            <a:t>Green</a:t>
          </a:r>
          <a:r>
            <a:rPr lang="en-US" sz="1600" b="1">
              <a:solidFill>
                <a:srgbClr val="0033CC"/>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Metric</a:t>
          </a:r>
        </a:p>
      </xdr:txBody>
    </xdr:sp>
    <xdr:clientData/>
  </xdr:twoCellAnchor>
  <mc:AlternateContent xmlns:mc="http://schemas.openxmlformats.org/markup-compatibility/2006">
    <mc:Choice xmlns:a14="http://schemas.microsoft.com/office/drawing/2010/main" Requires="a14">
      <xdr:twoCellAnchor editAs="oneCell">
        <xdr:from>
          <xdr:col>25</xdr:col>
          <xdr:colOff>266700</xdr:colOff>
          <xdr:row>1</xdr:row>
          <xdr:rowOff>190500</xdr:rowOff>
        </xdr:from>
        <xdr:to>
          <xdr:col>27</xdr:col>
          <xdr:colOff>2676525</xdr:colOff>
          <xdr:row>7</xdr:row>
          <xdr:rowOff>28575</xdr:rowOff>
        </xdr:to>
        <xdr:sp macro="" textlink="">
          <xdr:nvSpPr>
            <xdr:cNvPr id="3122" name="List Box 50" hidden="1">
              <a:extLst>
                <a:ext uri="{63B3BB69-23CF-44E3-9099-C40C66FF867C}">
                  <a14:compatExt spid="_x0000_s3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340074</xdr:colOff>
      <xdr:row>2</xdr:row>
      <xdr:rowOff>5556</xdr:rowOff>
    </xdr:from>
    <xdr:to>
      <xdr:col>17</xdr:col>
      <xdr:colOff>227896</xdr:colOff>
      <xdr:row>3</xdr:row>
      <xdr:rowOff>32288</xdr:rowOff>
    </xdr:to>
    <xdr:sp macro="" textlink="$AD$134">
      <xdr:nvSpPr>
        <xdr:cNvPr id="172" name="TextBox 171"/>
        <xdr:cNvSpPr txBox="1"/>
      </xdr:nvSpPr>
      <xdr:spPr>
        <a:xfrm>
          <a:off x="4757293" y="505619"/>
          <a:ext cx="5376603" cy="2767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3E279BFB-58E4-41F0-B243-A9E3BA103000}" type="TxLink">
            <a:rPr lang="en-US" sz="12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Winter 2017-18</a:t>
          </a:fld>
          <a:endParaRPr lang="en-US" sz="12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321468</xdr:colOff>
      <xdr:row>4</xdr:row>
      <xdr:rowOff>177648</xdr:rowOff>
    </xdr:from>
    <xdr:to>
      <xdr:col>14</xdr:col>
      <xdr:colOff>369092</xdr:colOff>
      <xdr:row>6</xdr:row>
      <xdr:rowOff>154781</xdr:rowOff>
    </xdr:to>
    <xdr:sp macro="" textlink="">
      <xdr:nvSpPr>
        <xdr:cNvPr id="174" name="TextBox 173"/>
        <xdr:cNvSpPr txBox="1"/>
      </xdr:nvSpPr>
      <xdr:spPr>
        <a:xfrm>
          <a:off x="4738687" y="1046804"/>
          <a:ext cx="3702843" cy="381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0" i="0" u="none">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(Please select metrics at right to populate the graph</a:t>
          </a:r>
          <a:r>
            <a:rPr lang="en-US" sz="900" b="0" i="0" u="none"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below)</a:t>
          </a:r>
          <a:endParaRPr lang="en-US" sz="900" b="0" i="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397002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7</xdr:col>
      <xdr:colOff>720852</xdr:colOff>
      <xdr:row>0</xdr:row>
      <xdr:rowOff>786765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9525"/>
          <a:ext cx="4702302" cy="777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720852</xdr:colOff>
      <xdr:row>0</xdr:row>
      <xdr:rowOff>777240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xdr:colOff>
      <xdr:row>7</xdr:row>
      <xdr:rowOff>38099</xdr:rowOff>
    </xdr:from>
    <xdr:to>
      <xdr:col>16</xdr:col>
      <xdr:colOff>523875</xdr:colOff>
      <xdr:row>17</xdr:row>
      <xdr:rowOff>114300</xdr:rowOff>
    </xdr:to>
    <xdr:sp macro="" textlink="">
      <xdr:nvSpPr>
        <xdr:cNvPr id="2" name="TextBox 1"/>
        <xdr:cNvSpPr txBox="1"/>
      </xdr:nvSpPr>
      <xdr:spPr>
        <a:xfrm>
          <a:off x="47625" y="1381124"/>
          <a:ext cx="10229850" cy="198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n-US"/>
            <a:t>To provide additional context for the data provided</a:t>
          </a:r>
          <a:r>
            <a:rPr lang="en-US" baseline="0"/>
            <a:t> by state DOTs in this survey</a:t>
          </a:r>
          <a:r>
            <a:rPr lang="en-US"/>
            <a:t>,</a:t>
          </a:r>
          <a:r>
            <a:rPr lang="en-US" baseline="0"/>
            <a:t> the following five maps developed through Clear Roads research show average annual winter weather and severity for the decade of 2000 to 2010:</a:t>
          </a:r>
        </a:p>
        <a:p>
          <a:endParaRPr lang="en-US" baseline="0"/>
        </a:p>
        <a:p>
          <a:pPr marL="0" marR="0" indent="0" defTabSz="914400" eaLnBrk="1" fontAlgn="auto" latinLnBrk="0" hangingPunct="1">
            <a:lnSpc>
              <a:spcPct val="100000"/>
            </a:lnSpc>
            <a:spcBef>
              <a:spcPts val="0"/>
            </a:spcBef>
            <a:spcAft>
              <a:spcPts val="0"/>
            </a:spcAft>
            <a:buClrTx/>
            <a:buSzTx/>
            <a:buFontTx/>
            <a:buNone/>
            <a:tabLst/>
            <a:defRPr/>
          </a:pPr>
          <a:r>
            <a:rPr lang="en-US"/>
            <a:t>•</a:t>
          </a:r>
          <a:r>
            <a:rPr lang="en-US" b="1"/>
            <a:t>  </a:t>
          </a:r>
          <a:r>
            <a:rPr lang="en-US" baseline="0"/>
            <a:t>U.S. Winter Severity Index for Winter Road Maintenance</a:t>
          </a:r>
        </a:p>
        <a:p>
          <a:r>
            <a:rPr lang="en-US"/>
            <a:t>• </a:t>
          </a:r>
          <a:r>
            <a:rPr lang="en-US" sz="1100" b="1">
              <a:solidFill>
                <a:schemeClr val="dk1"/>
              </a:solidFill>
              <a:effectLst/>
              <a:latin typeface="+mn-lt"/>
              <a:ea typeface="+mn-ea"/>
              <a:cs typeface="+mn-cs"/>
            </a:rPr>
            <a:t> </a:t>
          </a:r>
          <a:r>
            <a:rPr lang="en-US" sz="1100" baseline="0">
              <a:solidFill>
                <a:schemeClr val="dk1"/>
              </a:solidFill>
              <a:effectLst/>
              <a:latin typeface="+mn-lt"/>
              <a:ea typeface="+mn-ea"/>
              <a:cs typeface="+mn-cs"/>
            </a:rPr>
            <a:t>U.S. Annual Snowfall (inches)</a:t>
          </a:r>
          <a:endParaRPr lang="en-US">
            <a:effectLst/>
          </a:endParaRPr>
        </a:p>
        <a:p>
          <a:r>
            <a:rPr lang="en-US"/>
            <a:t>•</a:t>
          </a:r>
          <a:r>
            <a:rPr lang="en-US" sz="1100" b="1">
              <a:solidFill>
                <a:schemeClr val="dk1"/>
              </a:solidFill>
              <a:effectLst/>
              <a:latin typeface="+mn-lt"/>
              <a:ea typeface="+mn-ea"/>
              <a:cs typeface="+mn-cs"/>
            </a:rPr>
            <a:t> </a:t>
          </a:r>
          <a:r>
            <a:rPr lang="en-US" baseline="0"/>
            <a:t> U.S. Annual Hours of Snowfall</a:t>
          </a:r>
        </a:p>
        <a:p>
          <a:r>
            <a:rPr lang="en-US"/>
            <a:t>•</a:t>
          </a:r>
          <a:r>
            <a:rPr lang="en-US" sz="1100" b="1">
              <a:solidFill>
                <a:schemeClr val="dk1"/>
              </a:solidFill>
              <a:effectLst/>
              <a:latin typeface="+mn-lt"/>
              <a:ea typeface="+mn-ea"/>
              <a:cs typeface="+mn-cs"/>
            </a:rPr>
            <a:t>  </a:t>
          </a:r>
          <a:r>
            <a:rPr lang="en-US" baseline="0"/>
            <a:t>U.S. Annual Hours of Freezing Rain</a:t>
          </a:r>
        </a:p>
        <a:p>
          <a:r>
            <a:rPr lang="en-US"/>
            <a:t>•</a:t>
          </a:r>
          <a:r>
            <a:rPr lang="en-US" sz="1100" b="1">
              <a:solidFill>
                <a:schemeClr val="dk1"/>
              </a:solidFill>
              <a:effectLst/>
              <a:latin typeface="+mn-lt"/>
              <a:ea typeface="+mn-ea"/>
              <a:cs typeface="+mn-cs"/>
            </a:rPr>
            <a:t> </a:t>
          </a:r>
          <a:r>
            <a:rPr lang="en-US" baseline="0"/>
            <a:t> U.S. Hours of Blowing Snow</a:t>
          </a:r>
        </a:p>
        <a:p>
          <a:r>
            <a:rPr lang="en-US" baseline="0"/>
            <a:t/>
          </a:r>
          <a:br>
            <a:rPr lang="en-US" baseline="0"/>
          </a:br>
          <a:r>
            <a:rPr lang="en-US" baseline="0"/>
            <a:t>For information about the research methodology and for detailed state maps, see </a:t>
          </a:r>
          <a:r>
            <a:rPr lang="en-US" b="1" baseline="0"/>
            <a:t>Clear Roads Project 10-02 Mapping Weather Severity Zones</a:t>
          </a:r>
          <a:r>
            <a:rPr lang="en-US" baseline="0"/>
            <a:t> (</a:t>
          </a:r>
          <a:r>
            <a:rPr lang="en-US" u="sng" baseline="0">
              <a:solidFill>
                <a:srgbClr val="0033CC"/>
              </a:solidFill>
            </a:rPr>
            <a:t>clearroads.org/project/mapping-weather-severity-zones</a:t>
          </a:r>
          <a:r>
            <a:rPr lang="en-US" baseline="0"/>
            <a:t>) and </a:t>
          </a:r>
          <a:r>
            <a:rPr lang="en-US" b="1" baseline="0"/>
            <a:t>Clear Roads Project 14-08: Weather Severity Mapping Enhancement </a:t>
          </a:r>
          <a:r>
            <a:rPr lang="en-US" b="0" baseline="0"/>
            <a:t>(</a:t>
          </a:r>
          <a:r>
            <a:rPr lang="en-US" u="sng" baseline="0">
              <a:solidFill>
                <a:srgbClr val="0033CC"/>
              </a:solidFill>
            </a:rPr>
            <a:t>clearroads.org/project/weather-severity-mapping-enhancement</a:t>
          </a:r>
          <a:r>
            <a:rPr lang="en-US" u="none" baseline="0">
              <a:solidFill>
                <a:sysClr val="windowText" lastClr="000000"/>
              </a:solidFill>
            </a:rPr>
            <a:t>).</a:t>
          </a:r>
        </a:p>
      </xdr:txBody>
    </xdr:sp>
    <xdr:clientData/>
  </xdr:twoCellAnchor>
  <xdr:twoCellAnchor editAs="oneCell">
    <xdr:from>
      <xdr:col>0</xdr:col>
      <xdr:colOff>0</xdr:colOff>
      <xdr:row>0</xdr:row>
      <xdr:rowOff>0</xdr:rowOff>
    </xdr:from>
    <xdr:to>
      <xdr:col>7</xdr:col>
      <xdr:colOff>435102</xdr:colOff>
      <xdr:row>4</xdr:row>
      <xdr:rowOff>15240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twoCellAnchor editAs="oneCell">
    <xdr:from>
      <xdr:col>0</xdr:col>
      <xdr:colOff>66675</xdr:colOff>
      <xdr:row>19</xdr:row>
      <xdr:rowOff>167320</xdr:rowOff>
    </xdr:from>
    <xdr:to>
      <xdr:col>11</xdr:col>
      <xdr:colOff>189139</xdr:colOff>
      <xdr:row>43</xdr:row>
      <xdr:rowOff>43992</xdr:rowOff>
    </xdr:to>
    <xdr:pic>
      <xdr:nvPicPr>
        <xdr:cNvPr id="8" name="Picture 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 y="3800427"/>
          <a:ext cx="6858000" cy="4448672"/>
        </a:xfrm>
        <a:prstGeom prst="rect">
          <a:avLst/>
        </a:prstGeom>
      </xdr:spPr>
    </xdr:pic>
    <xdr:clientData/>
  </xdr:twoCellAnchor>
  <xdr:twoCellAnchor editAs="oneCell">
    <xdr:from>
      <xdr:col>13</xdr:col>
      <xdr:colOff>45027</xdr:colOff>
      <xdr:row>19</xdr:row>
      <xdr:rowOff>167320</xdr:rowOff>
    </xdr:from>
    <xdr:to>
      <xdr:col>24</xdr:col>
      <xdr:colOff>167492</xdr:colOff>
      <xdr:row>43</xdr:row>
      <xdr:rowOff>7054</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05206" y="3800427"/>
          <a:ext cx="6858000" cy="4411734"/>
        </a:xfrm>
        <a:prstGeom prst="rect">
          <a:avLst/>
        </a:prstGeom>
      </xdr:spPr>
    </xdr:pic>
    <xdr:clientData/>
  </xdr:twoCellAnchor>
  <xdr:twoCellAnchor editAs="oneCell">
    <xdr:from>
      <xdr:col>0</xdr:col>
      <xdr:colOff>66675</xdr:colOff>
      <xdr:row>46</xdr:row>
      <xdr:rowOff>170381</xdr:rowOff>
    </xdr:from>
    <xdr:to>
      <xdr:col>11</xdr:col>
      <xdr:colOff>189139</xdr:colOff>
      <xdr:row>69</xdr:row>
      <xdr:rowOff>146890</xdr:rowOff>
    </xdr:to>
    <xdr:pic>
      <xdr:nvPicPr>
        <xdr:cNvPr id="6" name="Picture 5"/>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8946988"/>
          <a:ext cx="6858000" cy="4358009"/>
        </a:xfrm>
        <a:prstGeom prst="rect">
          <a:avLst/>
        </a:prstGeom>
      </xdr:spPr>
    </xdr:pic>
    <xdr:clientData/>
  </xdr:twoCellAnchor>
  <xdr:twoCellAnchor editAs="oneCell">
    <xdr:from>
      <xdr:col>13</xdr:col>
      <xdr:colOff>45027</xdr:colOff>
      <xdr:row>46</xdr:row>
      <xdr:rowOff>170381</xdr:rowOff>
    </xdr:from>
    <xdr:to>
      <xdr:col>24</xdr:col>
      <xdr:colOff>167492</xdr:colOff>
      <xdr:row>70</xdr:row>
      <xdr:rowOff>38763</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05206" y="8946988"/>
          <a:ext cx="6858000" cy="4440382"/>
        </a:xfrm>
        <a:prstGeom prst="rect">
          <a:avLst/>
        </a:prstGeom>
      </xdr:spPr>
    </xdr:pic>
    <xdr:clientData/>
  </xdr:twoCellAnchor>
  <xdr:twoCellAnchor editAs="oneCell">
    <xdr:from>
      <xdr:col>0</xdr:col>
      <xdr:colOff>66675</xdr:colOff>
      <xdr:row>73</xdr:row>
      <xdr:rowOff>2598</xdr:rowOff>
    </xdr:from>
    <xdr:to>
      <xdr:col>11</xdr:col>
      <xdr:colOff>189139</xdr:colOff>
      <xdr:row>96</xdr:row>
      <xdr:rowOff>103043</xdr:rowOff>
    </xdr:to>
    <xdr:pic>
      <xdr:nvPicPr>
        <xdr:cNvPr id="11" name="Picture 10"/>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6675" y="13922705"/>
          <a:ext cx="6858000" cy="44819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pageSetUpPr fitToPage="1"/>
  </sheetPr>
  <dimension ref="A1:GV186"/>
  <sheetViews>
    <sheetView showGridLines="0" tabSelected="1" zoomScale="80" zoomScaleNormal="80" workbookViewId="0">
      <selection activeCell="T26" sqref="T26"/>
    </sheetView>
  </sheetViews>
  <sheetFormatPr defaultRowHeight="5.65" customHeight="1" x14ac:dyDescent="0.2"/>
  <cols>
    <col min="1" max="1" width="1.42578125" style="8" customWidth="1"/>
    <col min="2" max="5" width="9.140625" style="8" customWidth="1"/>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ustomWidth="1"/>
    <col min="16" max="16" width="9.28515625" style="8" customWidth="1"/>
    <col min="17" max="21" width="9.140625" style="8" customWidth="1"/>
    <col min="22" max="27" width="9.140625" style="7" customWidth="1"/>
    <col min="28" max="28" width="42.85546875" style="7" customWidth="1"/>
    <col min="29" max="29" width="18.42578125" style="226" hidden="1" customWidth="1"/>
    <col min="30" max="30" width="46.28515625" style="243" hidden="1" customWidth="1"/>
    <col min="31" max="31" width="22.140625" style="268" hidden="1" customWidth="1"/>
    <col min="32" max="32" width="22.140625" style="234" hidden="1" customWidth="1"/>
    <col min="33" max="36" width="22.140625" style="229" hidden="1" customWidth="1"/>
    <col min="37" max="37" width="22.140625" style="245" hidden="1" customWidth="1"/>
    <col min="38" max="161" width="22.140625" style="269" hidden="1" customWidth="1"/>
    <col min="162" max="204" width="22.140625" style="1" hidden="1" customWidth="1"/>
    <col min="205" max="16384" width="9.140625" style="1"/>
  </cols>
  <sheetData>
    <row r="1" spans="1:161" s="19" customFormat="1" ht="19.5" x14ac:dyDescent="0.25">
      <c r="A1" s="18"/>
      <c r="B1" s="18"/>
      <c r="C1" s="18"/>
      <c r="D1" s="18"/>
      <c r="E1" s="18"/>
      <c r="F1" s="18"/>
      <c r="G1" s="18"/>
      <c r="H1" s="18"/>
      <c r="I1" s="18"/>
      <c r="J1" s="20"/>
      <c r="K1" s="18"/>
      <c r="L1" s="18"/>
      <c r="M1" s="18"/>
      <c r="N1" s="18"/>
      <c r="O1" s="18"/>
      <c r="P1" s="18"/>
      <c r="Q1" s="18"/>
      <c r="R1" s="18"/>
      <c r="S1" s="18"/>
      <c r="T1" s="18"/>
      <c r="U1" s="18"/>
      <c r="V1" s="18"/>
      <c r="W1" s="18"/>
      <c r="X1" s="18"/>
      <c r="Y1" s="18"/>
      <c r="Z1" s="18"/>
      <c r="AA1" s="18"/>
      <c r="AB1" s="18"/>
      <c r="AC1" s="218"/>
      <c r="AD1" s="219"/>
      <c r="AE1" s="220"/>
      <c r="AF1" s="221"/>
      <c r="AG1" s="222"/>
      <c r="AH1" s="222"/>
      <c r="AI1" s="222"/>
      <c r="AJ1" s="222"/>
      <c r="AK1" s="223"/>
      <c r="AL1" s="218"/>
      <c r="AM1" s="218"/>
      <c r="AN1" s="218"/>
      <c r="AO1" s="218"/>
      <c r="AP1" s="218"/>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8"/>
      <c r="CG1" s="218"/>
      <c r="CH1" s="218"/>
      <c r="CI1" s="218"/>
      <c r="CJ1" s="218"/>
      <c r="CK1" s="218"/>
      <c r="CL1" s="218"/>
      <c r="CM1" s="218"/>
      <c r="CN1" s="218"/>
      <c r="CO1" s="218"/>
      <c r="CP1" s="218"/>
      <c r="CQ1" s="218"/>
      <c r="CR1" s="218"/>
      <c r="CS1" s="218"/>
      <c r="CT1" s="218"/>
      <c r="CU1" s="218"/>
      <c r="CV1" s="218"/>
      <c r="CW1" s="218"/>
      <c r="CX1" s="218"/>
      <c r="CY1" s="218"/>
      <c r="CZ1" s="218"/>
      <c r="DA1" s="218"/>
      <c r="DB1" s="218"/>
      <c r="DC1" s="218"/>
      <c r="DD1" s="218"/>
      <c r="DE1" s="218"/>
      <c r="DF1" s="218"/>
      <c r="DG1" s="218"/>
      <c r="DH1" s="218"/>
      <c r="DI1" s="218"/>
      <c r="DJ1" s="218"/>
      <c r="DK1" s="218"/>
      <c r="DL1" s="218"/>
      <c r="DM1" s="218"/>
      <c r="DN1" s="218"/>
      <c r="DO1" s="218"/>
      <c r="DP1" s="218"/>
      <c r="DQ1" s="218"/>
      <c r="DR1" s="218"/>
      <c r="DS1" s="218"/>
      <c r="DT1" s="218"/>
      <c r="DU1" s="218"/>
      <c r="DV1" s="218"/>
      <c r="DW1" s="218"/>
      <c r="DX1" s="218"/>
      <c r="DY1" s="218"/>
      <c r="DZ1" s="218"/>
      <c r="EA1" s="218"/>
      <c r="EB1" s="218"/>
      <c r="EC1" s="218"/>
      <c r="ED1" s="218"/>
      <c r="EE1" s="218"/>
      <c r="EF1" s="218"/>
      <c r="EG1" s="218"/>
      <c r="EH1" s="218"/>
      <c r="EI1" s="218"/>
      <c r="EJ1" s="218"/>
      <c r="EK1" s="218"/>
      <c r="EL1" s="218"/>
      <c r="EM1" s="218"/>
      <c r="EN1" s="218"/>
      <c r="EO1" s="218"/>
      <c r="EP1" s="218"/>
      <c r="EQ1" s="218"/>
      <c r="ER1" s="218"/>
      <c r="ES1" s="218"/>
      <c r="ET1" s="218"/>
      <c r="EU1" s="218"/>
      <c r="EV1" s="218"/>
      <c r="EW1" s="218"/>
      <c r="EX1" s="218"/>
      <c r="EY1" s="218"/>
      <c r="EZ1" s="218"/>
      <c r="FA1" s="218"/>
      <c r="FB1" s="218"/>
      <c r="FC1" s="218"/>
      <c r="FD1" s="218"/>
      <c r="FE1" s="218"/>
    </row>
    <row r="2" spans="1:161" s="19" customFormat="1" ht="19.5" x14ac:dyDescent="0.25">
      <c r="A2" s="18"/>
      <c r="B2" s="18"/>
      <c r="C2" s="18"/>
      <c r="D2" s="18"/>
      <c r="E2" s="18"/>
      <c r="F2" s="18"/>
      <c r="G2" s="18"/>
      <c r="H2" s="18"/>
      <c r="I2" s="18"/>
      <c r="J2" s="21"/>
      <c r="K2" s="18"/>
      <c r="L2" s="18"/>
      <c r="M2" s="18"/>
      <c r="N2" s="18"/>
      <c r="P2" s="18"/>
      <c r="Q2" s="18"/>
      <c r="R2" s="18"/>
      <c r="S2" s="18"/>
      <c r="T2" s="18"/>
      <c r="U2" s="18"/>
      <c r="V2" s="18"/>
      <c r="W2" s="18"/>
      <c r="X2" s="18"/>
      <c r="Y2" s="18"/>
      <c r="Z2" s="18"/>
      <c r="AA2" s="18"/>
      <c r="AB2" s="18"/>
      <c r="AC2" s="218"/>
      <c r="AD2" s="219"/>
      <c r="AE2" s="220"/>
      <c r="AF2" s="221"/>
      <c r="AG2" s="222"/>
      <c r="AH2" s="222"/>
      <c r="AI2" s="222"/>
      <c r="AJ2" s="222"/>
      <c r="AK2" s="223"/>
      <c r="AL2" s="218"/>
      <c r="AM2" s="218"/>
      <c r="AN2" s="218"/>
      <c r="AO2" s="218"/>
      <c r="AP2" s="218"/>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c r="BQ2" s="218"/>
      <c r="BR2" s="218"/>
      <c r="BS2" s="218"/>
      <c r="BT2" s="218"/>
      <c r="BU2" s="218"/>
      <c r="BV2" s="218"/>
      <c r="BW2" s="218"/>
      <c r="BX2" s="218"/>
      <c r="BY2" s="218"/>
      <c r="BZ2" s="218"/>
      <c r="CA2" s="218"/>
      <c r="CB2" s="218"/>
      <c r="CC2" s="218"/>
      <c r="CD2" s="218"/>
      <c r="CE2" s="218"/>
      <c r="CF2" s="218"/>
      <c r="CG2" s="218"/>
      <c r="CH2" s="218"/>
      <c r="CI2" s="218"/>
      <c r="CJ2" s="218"/>
      <c r="CK2" s="218"/>
      <c r="CL2" s="218"/>
      <c r="CM2" s="218"/>
      <c r="CN2" s="218"/>
      <c r="CO2" s="218"/>
      <c r="CP2" s="218"/>
      <c r="CQ2" s="218"/>
      <c r="CR2" s="218"/>
      <c r="CS2" s="218"/>
      <c r="CT2" s="218"/>
      <c r="CU2" s="218"/>
      <c r="CV2" s="218"/>
      <c r="CW2" s="218"/>
      <c r="CX2" s="218"/>
      <c r="CY2" s="218"/>
      <c r="CZ2" s="218"/>
      <c r="DA2" s="218"/>
      <c r="DB2" s="218"/>
      <c r="DC2" s="218"/>
      <c r="DD2" s="218"/>
      <c r="DE2" s="218"/>
      <c r="DF2" s="218"/>
      <c r="DG2" s="218"/>
      <c r="DH2" s="218"/>
      <c r="DI2" s="218"/>
      <c r="DJ2" s="218"/>
      <c r="DK2" s="218"/>
      <c r="DL2" s="218"/>
      <c r="DM2" s="218"/>
      <c r="DN2" s="218"/>
      <c r="DO2" s="218"/>
      <c r="DP2" s="218"/>
      <c r="DQ2" s="218"/>
      <c r="DR2" s="218"/>
      <c r="DS2" s="218"/>
      <c r="DT2" s="218"/>
      <c r="DU2" s="218"/>
      <c r="DV2" s="218"/>
      <c r="DW2" s="218"/>
      <c r="DX2" s="218"/>
      <c r="DY2" s="218"/>
      <c r="DZ2" s="218"/>
      <c r="EA2" s="218"/>
      <c r="EB2" s="218"/>
      <c r="EC2" s="218"/>
      <c r="ED2" s="218"/>
      <c r="EE2" s="218"/>
      <c r="EF2" s="218"/>
      <c r="EG2" s="218"/>
      <c r="EH2" s="218"/>
      <c r="EI2" s="218"/>
      <c r="EJ2" s="218"/>
      <c r="EK2" s="218"/>
      <c r="EL2" s="218"/>
      <c r="EM2" s="218"/>
      <c r="EN2" s="218"/>
      <c r="EO2" s="218"/>
      <c r="EP2" s="218"/>
      <c r="EQ2" s="218"/>
      <c r="ER2" s="218"/>
      <c r="ES2" s="218"/>
      <c r="ET2" s="218"/>
      <c r="EU2" s="218"/>
      <c r="EV2" s="218"/>
      <c r="EW2" s="218"/>
      <c r="EX2" s="218"/>
      <c r="EY2" s="218"/>
      <c r="EZ2" s="218"/>
      <c r="FA2" s="218"/>
      <c r="FB2" s="218"/>
      <c r="FC2" s="218"/>
      <c r="FD2" s="218"/>
      <c r="FE2" s="218"/>
    </row>
    <row r="3" spans="1:161" s="19" customFormat="1" ht="19.5" x14ac:dyDescent="0.25">
      <c r="A3" s="18"/>
      <c r="B3" s="18"/>
      <c r="C3" s="18"/>
      <c r="D3" s="18"/>
      <c r="E3" s="18"/>
      <c r="F3" s="18"/>
      <c r="G3" s="18"/>
      <c r="H3" s="18"/>
      <c r="I3" s="18"/>
      <c r="J3" s="21"/>
      <c r="K3" s="18"/>
      <c r="L3" s="18"/>
      <c r="M3" s="18"/>
      <c r="N3" s="18"/>
      <c r="O3" s="18"/>
      <c r="P3" s="18"/>
      <c r="Q3" s="18"/>
      <c r="R3" s="18"/>
      <c r="S3" s="18"/>
      <c r="T3" s="18"/>
      <c r="U3" s="18"/>
      <c r="V3" s="18"/>
      <c r="W3" s="18"/>
      <c r="X3" s="18"/>
      <c r="Y3" s="18"/>
      <c r="Z3" s="18"/>
      <c r="AA3" s="18"/>
      <c r="AB3" s="18"/>
      <c r="AC3" s="218"/>
      <c r="AD3" s="219"/>
      <c r="AE3" s="220"/>
      <c r="AF3" s="221"/>
      <c r="AG3" s="222"/>
      <c r="AH3" s="222"/>
      <c r="AI3" s="222"/>
      <c r="AJ3" s="222"/>
      <c r="AK3" s="223"/>
      <c r="AL3" s="218"/>
      <c r="AM3" s="218"/>
      <c r="AN3" s="218"/>
      <c r="AO3" s="218"/>
      <c r="AP3" s="218"/>
      <c r="AQ3" s="218"/>
      <c r="AR3" s="218"/>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c r="BQ3" s="218"/>
      <c r="BR3" s="218"/>
      <c r="BS3" s="218"/>
      <c r="BT3" s="218"/>
      <c r="BU3" s="218"/>
      <c r="BV3" s="218"/>
      <c r="BW3" s="218"/>
      <c r="BX3" s="218"/>
      <c r="BY3" s="218"/>
      <c r="BZ3" s="218"/>
      <c r="CA3" s="218"/>
      <c r="CB3" s="218"/>
      <c r="CC3" s="218"/>
      <c r="CD3" s="218"/>
      <c r="CE3" s="218"/>
      <c r="CF3" s="218"/>
      <c r="CG3" s="218"/>
      <c r="CH3" s="218"/>
      <c r="CI3" s="218"/>
      <c r="CJ3" s="218"/>
      <c r="CK3" s="218"/>
      <c r="CL3" s="218"/>
      <c r="CM3" s="218"/>
      <c r="CN3" s="218"/>
      <c r="CO3" s="218"/>
      <c r="CP3" s="218"/>
      <c r="CQ3" s="218"/>
      <c r="CR3" s="218"/>
      <c r="CS3" s="218"/>
      <c r="CT3" s="218"/>
      <c r="CU3" s="218"/>
      <c r="CV3" s="218"/>
      <c r="CW3" s="218"/>
      <c r="CX3" s="218"/>
      <c r="CY3" s="218"/>
      <c r="CZ3" s="218"/>
      <c r="DA3" s="218"/>
      <c r="DB3" s="218"/>
      <c r="DC3" s="218"/>
      <c r="DD3" s="218"/>
      <c r="DE3" s="218"/>
      <c r="DF3" s="218"/>
      <c r="DG3" s="218"/>
      <c r="DH3" s="218"/>
      <c r="DI3" s="218"/>
      <c r="DJ3" s="218"/>
      <c r="DK3" s="218"/>
      <c r="DL3" s="218"/>
      <c r="DM3" s="218"/>
      <c r="DN3" s="218"/>
      <c r="DO3" s="218"/>
      <c r="DP3" s="218"/>
      <c r="DQ3" s="218"/>
      <c r="DR3" s="218"/>
      <c r="DS3" s="218"/>
      <c r="DT3" s="218"/>
      <c r="DU3" s="218"/>
      <c r="DV3" s="218"/>
      <c r="DW3" s="218"/>
      <c r="DX3" s="218"/>
      <c r="DY3" s="218"/>
      <c r="DZ3" s="218"/>
      <c r="EA3" s="218"/>
      <c r="EB3" s="218"/>
      <c r="EC3" s="218"/>
      <c r="ED3" s="218"/>
      <c r="EE3" s="218"/>
      <c r="EF3" s="218"/>
      <c r="EG3" s="218"/>
      <c r="EH3" s="218"/>
      <c r="EI3" s="218"/>
      <c r="EJ3" s="218"/>
      <c r="EK3" s="218"/>
      <c r="EL3" s="218"/>
      <c r="EM3" s="218"/>
      <c r="EN3" s="218"/>
      <c r="EO3" s="218"/>
      <c r="EP3" s="218"/>
      <c r="EQ3" s="218"/>
      <c r="ER3" s="218"/>
      <c r="ES3" s="218"/>
      <c r="ET3" s="218"/>
      <c r="EU3" s="218"/>
      <c r="EV3" s="218"/>
      <c r="EW3" s="218"/>
      <c r="EX3" s="218"/>
      <c r="EY3" s="218"/>
      <c r="EZ3" s="218"/>
      <c r="FA3" s="218"/>
      <c r="FB3" s="218"/>
      <c r="FC3" s="218"/>
      <c r="FD3" s="218"/>
      <c r="FE3" s="218"/>
    </row>
    <row r="4" spans="1:161" s="152" customFormat="1" ht="9" customHeight="1" x14ac:dyDescent="0.35">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7"/>
      <c r="AC4" s="224"/>
      <c r="AD4" s="225"/>
      <c r="AE4" s="224"/>
      <c r="AF4" s="224"/>
      <c r="AG4" s="224"/>
      <c r="AH4" s="224"/>
      <c r="AI4" s="224"/>
      <c r="AJ4" s="224"/>
      <c r="AK4" s="224"/>
      <c r="AL4" s="224"/>
      <c r="AM4" s="224"/>
      <c r="AN4" s="224"/>
      <c r="AO4" s="224"/>
      <c r="AP4" s="224"/>
      <c r="AQ4" s="224"/>
      <c r="AR4" s="224"/>
      <c r="AS4" s="224"/>
      <c r="AT4" s="224"/>
      <c r="AU4" s="224"/>
      <c r="AV4" s="224"/>
      <c r="AW4" s="224"/>
      <c r="AX4" s="224"/>
      <c r="AY4" s="224"/>
      <c r="AZ4" s="224"/>
      <c r="BA4" s="224"/>
      <c r="BB4" s="224"/>
      <c r="BC4" s="224"/>
      <c r="BD4" s="224"/>
      <c r="BE4" s="224"/>
      <c r="BF4" s="224"/>
      <c r="BG4" s="224"/>
      <c r="BH4" s="224"/>
      <c r="BI4" s="224"/>
      <c r="BJ4" s="224"/>
      <c r="BK4" s="224"/>
      <c r="BL4" s="224"/>
      <c r="BM4" s="224"/>
      <c r="BN4" s="224"/>
      <c r="BO4" s="224"/>
      <c r="BP4" s="224"/>
      <c r="BQ4" s="224"/>
      <c r="BR4" s="224"/>
      <c r="BS4" s="224"/>
      <c r="BT4" s="224"/>
      <c r="BU4" s="224"/>
      <c r="BV4" s="224"/>
      <c r="BW4" s="224"/>
      <c r="BX4" s="224"/>
      <c r="BY4" s="224"/>
      <c r="BZ4" s="224"/>
      <c r="CA4" s="224"/>
      <c r="CB4" s="224"/>
      <c r="CC4" s="224"/>
      <c r="CD4" s="224"/>
      <c r="CE4" s="224"/>
      <c r="CF4" s="224"/>
      <c r="CG4" s="224"/>
      <c r="CH4" s="224"/>
      <c r="CI4" s="224"/>
      <c r="CJ4" s="224"/>
      <c r="CK4" s="224"/>
      <c r="CL4" s="224"/>
      <c r="CM4" s="224"/>
      <c r="CN4" s="224"/>
      <c r="CO4" s="224"/>
      <c r="CP4" s="224"/>
      <c r="CQ4" s="224"/>
      <c r="CR4" s="224"/>
      <c r="CS4" s="224"/>
      <c r="CT4" s="224"/>
      <c r="CU4" s="224"/>
      <c r="CV4" s="224"/>
      <c r="CW4" s="224"/>
      <c r="CX4" s="224"/>
      <c r="CY4" s="224"/>
      <c r="CZ4" s="224"/>
      <c r="DA4" s="224"/>
      <c r="DB4" s="224"/>
      <c r="DC4" s="224"/>
      <c r="DD4" s="224"/>
      <c r="DE4" s="224"/>
      <c r="DF4" s="224"/>
      <c r="DG4" s="224"/>
      <c r="DH4" s="224"/>
      <c r="DI4" s="224"/>
      <c r="DJ4" s="224"/>
      <c r="DK4" s="224"/>
      <c r="DL4" s="224"/>
      <c r="DM4" s="224"/>
      <c r="DN4" s="224"/>
      <c r="DO4" s="224"/>
      <c r="DP4" s="224"/>
      <c r="DQ4" s="224"/>
      <c r="DR4" s="224"/>
      <c r="DS4" s="224"/>
      <c r="DT4" s="224"/>
      <c r="DU4" s="224"/>
      <c r="DV4" s="224"/>
      <c r="DW4" s="224"/>
      <c r="DX4" s="224"/>
      <c r="DY4" s="224"/>
      <c r="DZ4" s="224"/>
      <c r="EA4" s="224"/>
      <c r="EB4" s="224"/>
      <c r="EC4" s="224"/>
      <c r="ED4" s="224"/>
      <c r="EE4" s="224"/>
      <c r="EF4" s="224"/>
      <c r="EG4" s="224"/>
      <c r="EH4" s="224"/>
      <c r="EI4" s="224"/>
      <c r="EJ4" s="224"/>
      <c r="EK4" s="224"/>
      <c r="EL4" s="224"/>
      <c r="EM4" s="224"/>
      <c r="EN4" s="224"/>
      <c r="EO4" s="224"/>
      <c r="EP4" s="224"/>
      <c r="EQ4" s="224"/>
      <c r="ER4" s="224"/>
      <c r="ES4" s="224"/>
      <c r="ET4" s="224"/>
      <c r="EU4" s="224"/>
      <c r="EV4" s="224"/>
      <c r="EW4" s="224"/>
      <c r="EX4" s="224"/>
      <c r="EY4" s="224"/>
      <c r="EZ4" s="224"/>
      <c r="FA4" s="224"/>
      <c r="FB4" s="224"/>
      <c r="FC4" s="224"/>
      <c r="FD4" s="224"/>
      <c r="FE4" s="224"/>
    </row>
    <row r="5" spans="1:161" s="3" customFormat="1" ht="18.75" x14ac:dyDescent="0.3">
      <c r="A5" s="8"/>
      <c r="B5" s="8"/>
      <c r="C5" s="8"/>
      <c r="D5" s="8"/>
      <c r="E5" s="8"/>
      <c r="F5" s="8"/>
      <c r="G5" s="8"/>
      <c r="H5" s="8"/>
      <c r="I5" s="8"/>
      <c r="J5" s="8"/>
      <c r="K5" s="8"/>
      <c r="L5" s="8"/>
      <c r="M5" s="8"/>
      <c r="N5" s="8"/>
      <c r="O5" s="8"/>
      <c r="P5" s="8"/>
      <c r="Q5" s="8"/>
      <c r="R5" s="8"/>
      <c r="S5" s="8"/>
      <c r="T5" s="7"/>
      <c r="U5" s="404"/>
      <c r="V5" s="404"/>
      <c r="W5" s="13"/>
      <c r="X5" s="13"/>
      <c r="Y5" s="13"/>
      <c r="Z5" s="13"/>
      <c r="AA5" s="13"/>
      <c r="AB5" s="12"/>
      <c r="AC5" s="226"/>
      <c r="AD5" s="227" t="s">
        <v>1</v>
      </c>
      <c r="AE5" s="228" t="s">
        <v>0</v>
      </c>
      <c r="AF5" s="228" t="s">
        <v>3</v>
      </c>
      <c r="AG5" s="228" t="s">
        <v>4</v>
      </c>
      <c r="AH5" s="228"/>
      <c r="AI5" s="229"/>
      <c r="AJ5" s="229"/>
      <c r="AK5" s="229"/>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row>
    <row r="6" spans="1:161" s="3" customFormat="1" ht="12.75" x14ac:dyDescent="0.2">
      <c r="A6" s="8"/>
      <c r="B6" s="8"/>
      <c r="C6" s="8"/>
      <c r="D6" s="8"/>
      <c r="E6" s="8"/>
      <c r="F6" s="8"/>
      <c r="G6" s="8"/>
      <c r="H6" s="8"/>
      <c r="I6" s="8"/>
      <c r="J6" s="8"/>
      <c r="K6" s="8"/>
      <c r="L6" s="8"/>
      <c r="M6" s="8"/>
      <c r="N6" s="8"/>
      <c r="O6" s="8"/>
      <c r="P6" s="8"/>
      <c r="Q6" s="8"/>
      <c r="R6" s="8"/>
      <c r="S6" s="8"/>
      <c r="T6" s="7"/>
      <c r="U6" s="7"/>
      <c r="V6" s="7"/>
      <c r="W6" s="7"/>
      <c r="X6" s="7"/>
      <c r="Y6" s="7"/>
      <c r="Z6" s="7"/>
      <c r="AA6" s="7"/>
      <c r="AB6" s="12"/>
      <c r="AC6" s="226"/>
      <c r="AD6" s="227">
        <v>1</v>
      </c>
      <c r="AE6" s="228">
        <f>1+(AD6-1)*22</f>
        <v>1</v>
      </c>
      <c r="AF6" s="231">
        <v>11</v>
      </c>
      <c r="AG6" s="231">
        <f>AE6+AF6</f>
        <v>12</v>
      </c>
      <c r="AH6" s="231"/>
      <c r="AI6" s="229"/>
      <c r="AJ6" s="229"/>
      <c r="AK6" s="229"/>
      <c r="AL6" s="230"/>
      <c r="AM6" s="230"/>
      <c r="AN6" s="230"/>
      <c r="AO6" s="230"/>
      <c r="AP6" s="230"/>
      <c r="AQ6" s="230"/>
      <c r="AR6" s="230"/>
      <c r="AS6" s="230"/>
      <c r="AT6" s="230"/>
      <c r="AU6" s="230"/>
      <c r="AV6" s="230"/>
      <c r="AW6" s="230"/>
      <c r="AX6" s="230"/>
      <c r="AY6" s="230"/>
      <c r="AZ6" s="230"/>
      <c r="BA6" s="230"/>
      <c r="BB6" s="230"/>
      <c r="BC6" s="230"/>
      <c r="BD6" s="230"/>
      <c r="BE6" s="230"/>
      <c r="BF6" s="230"/>
      <c r="BG6" s="230"/>
      <c r="BH6" s="230"/>
      <c r="BI6" s="230"/>
      <c r="BJ6" s="230"/>
      <c r="BK6" s="230"/>
      <c r="BL6" s="230"/>
      <c r="BM6" s="230"/>
      <c r="BN6" s="230"/>
      <c r="BO6" s="230"/>
      <c r="BP6" s="230"/>
      <c r="BQ6" s="230"/>
      <c r="BR6" s="230"/>
      <c r="BS6" s="230"/>
      <c r="BT6" s="230"/>
      <c r="BU6" s="230"/>
      <c r="BV6" s="230"/>
      <c r="BW6" s="230"/>
      <c r="BX6" s="230"/>
      <c r="BY6" s="230"/>
      <c r="BZ6" s="230"/>
      <c r="CA6" s="230"/>
      <c r="CB6" s="230"/>
      <c r="CC6" s="230"/>
      <c r="CD6" s="230"/>
      <c r="CE6" s="230"/>
      <c r="CF6" s="230"/>
      <c r="CG6" s="230"/>
      <c r="CH6" s="230"/>
      <c r="CI6" s="230"/>
      <c r="CJ6" s="230"/>
      <c r="CK6" s="230"/>
      <c r="CL6" s="230"/>
      <c r="CM6" s="230"/>
      <c r="CN6" s="230"/>
      <c r="CO6" s="230"/>
      <c r="CP6" s="230"/>
      <c r="CQ6" s="230"/>
      <c r="CR6" s="230"/>
      <c r="CS6" s="230"/>
      <c r="CT6" s="230"/>
      <c r="CU6" s="230"/>
      <c r="CV6" s="230"/>
      <c r="CW6" s="230"/>
      <c r="CX6" s="230"/>
      <c r="CY6" s="230"/>
      <c r="CZ6" s="230"/>
      <c r="DA6" s="230"/>
      <c r="DB6" s="230"/>
      <c r="DC6" s="230"/>
      <c r="DD6" s="230"/>
      <c r="DE6" s="230"/>
      <c r="DF6" s="230"/>
      <c r="DG6" s="230"/>
      <c r="DH6" s="230"/>
      <c r="DI6" s="230"/>
      <c r="DJ6" s="230"/>
      <c r="DK6" s="230"/>
      <c r="DL6" s="230"/>
      <c r="DM6" s="230"/>
      <c r="DN6" s="230"/>
      <c r="DO6" s="230"/>
      <c r="DP6" s="230"/>
      <c r="DQ6" s="230"/>
      <c r="DR6" s="230"/>
      <c r="DS6" s="230"/>
      <c r="DT6" s="230"/>
      <c r="DU6" s="230"/>
      <c r="DV6" s="230"/>
      <c r="DW6" s="230"/>
      <c r="DX6" s="230"/>
      <c r="DY6" s="230"/>
      <c r="DZ6" s="230"/>
      <c r="EA6" s="230"/>
      <c r="EB6" s="230"/>
      <c r="EC6" s="230"/>
      <c r="ED6" s="230"/>
      <c r="EE6" s="230"/>
      <c r="EF6" s="230"/>
      <c r="EG6" s="230"/>
      <c r="EH6" s="230"/>
      <c r="EI6" s="230"/>
      <c r="EJ6" s="230"/>
      <c r="EK6" s="230"/>
      <c r="EL6" s="230"/>
      <c r="EM6" s="230"/>
      <c r="EN6" s="230"/>
      <c r="EO6" s="230"/>
      <c r="EP6" s="230"/>
      <c r="EQ6" s="230"/>
      <c r="ER6" s="230"/>
      <c r="ES6" s="230"/>
      <c r="ET6" s="230"/>
      <c r="EU6" s="230"/>
      <c r="EV6" s="230"/>
      <c r="EW6" s="230"/>
      <c r="EX6" s="230"/>
      <c r="EY6" s="230"/>
      <c r="EZ6" s="230"/>
      <c r="FA6" s="230"/>
      <c r="FB6" s="230"/>
      <c r="FC6" s="230"/>
      <c r="FD6" s="230"/>
      <c r="FE6" s="230"/>
    </row>
    <row r="7" spans="1:161" s="3" customFormat="1" ht="15" customHeight="1" x14ac:dyDescent="0.2">
      <c r="A7" s="8"/>
      <c r="B7" s="8"/>
      <c r="C7" s="8"/>
      <c r="D7" s="8"/>
      <c r="E7" s="8"/>
      <c r="F7" s="8"/>
      <c r="G7" s="8"/>
      <c r="H7" s="8"/>
      <c r="I7" s="8"/>
      <c r="J7" s="8"/>
      <c r="K7" s="8"/>
      <c r="L7" s="8"/>
      <c r="M7" s="8"/>
      <c r="N7" s="8"/>
      <c r="O7" s="8"/>
      <c r="P7" s="8"/>
      <c r="Q7" s="8"/>
      <c r="R7" s="8"/>
      <c r="S7" s="8"/>
      <c r="T7" s="7"/>
      <c r="U7" s="408"/>
      <c r="V7" s="408"/>
      <c r="W7" s="14"/>
      <c r="X7" s="14"/>
      <c r="Y7" s="14"/>
      <c r="Z7" s="14"/>
      <c r="AA7" s="14"/>
      <c r="AB7" s="12"/>
      <c r="AC7" s="232"/>
      <c r="AD7" s="233"/>
      <c r="AE7" s="230"/>
      <c r="AF7" s="234"/>
      <c r="AG7" s="235"/>
      <c r="AH7" s="235"/>
      <c r="AI7" s="229"/>
      <c r="AJ7" s="229"/>
      <c r="AK7" s="229"/>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0"/>
      <c r="BN7" s="230"/>
      <c r="BO7" s="230"/>
      <c r="BP7" s="230"/>
      <c r="BQ7" s="230"/>
      <c r="BR7" s="230"/>
      <c r="BS7" s="230"/>
      <c r="BT7" s="230"/>
      <c r="BU7" s="230"/>
      <c r="BV7" s="230"/>
      <c r="BW7" s="230"/>
      <c r="BX7" s="230"/>
      <c r="BY7" s="230"/>
      <c r="BZ7" s="230"/>
      <c r="CA7" s="230"/>
      <c r="CB7" s="230"/>
      <c r="CC7" s="230"/>
      <c r="CD7" s="230"/>
      <c r="CE7" s="230"/>
      <c r="CF7" s="230"/>
      <c r="CG7" s="230"/>
      <c r="CH7" s="230"/>
      <c r="CI7" s="230"/>
      <c r="CJ7" s="230"/>
      <c r="CK7" s="230"/>
      <c r="CL7" s="230"/>
      <c r="CM7" s="230"/>
      <c r="CN7" s="230"/>
      <c r="CO7" s="230"/>
      <c r="CP7" s="230"/>
      <c r="CQ7" s="230"/>
      <c r="CR7" s="230"/>
      <c r="CS7" s="230"/>
      <c r="CT7" s="230"/>
      <c r="CU7" s="230"/>
      <c r="CV7" s="230"/>
      <c r="CW7" s="230"/>
      <c r="CX7" s="230"/>
      <c r="CY7" s="230"/>
      <c r="CZ7" s="230"/>
      <c r="DA7" s="230"/>
      <c r="DB7" s="230"/>
      <c r="DC7" s="230"/>
      <c r="DD7" s="230"/>
      <c r="DE7" s="230"/>
      <c r="DF7" s="230"/>
      <c r="DG7" s="230"/>
      <c r="DH7" s="230"/>
      <c r="DI7" s="230"/>
      <c r="DJ7" s="230"/>
      <c r="DK7" s="230"/>
      <c r="DL7" s="230"/>
      <c r="DM7" s="230"/>
      <c r="DN7" s="230"/>
      <c r="DO7" s="230"/>
      <c r="DP7" s="230"/>
      <c r="DQ7" s="230"/>
      <c r="DR7" s="230"/>
      <c r="DS7" s="230"/>
      <c r="DT7" s="230"/>
      <c r="DU7" s="230"/>
      <c r="DV7" s="230"/>
      <c r="DW7" s="230"/>
      <c r="DX7" s="230"/>
      <c r="DY7" s="230"/>
      <c r="DZ7" s="230"/>
      <c r="EA7" s="230"/>
      <c r="EB7" s="230"/>
      <c r="EC7" s="230"/>
      <c r="ED7" s="230"/>
      <c r="EE7" s="230"/>
      <c r="EF7" s="230"/>
      <c r="EG7" s="230"/>
      <c r="EH7" s="230"/>
      <c r="EI7" s="230"/>
      <c r="EJ7" s="230"/>
      <c r="EK7" s="230"/>
      <c r="EL7" s="230"/>
      <c r="EM7" s="230"/>
      <c r="EN7" s="230"/>
      <c r="EO7" s="230"/>
      <c r="EP7" s="230"/>
      <c r="EQ7" s="230"/>
      <c r="ER7" s="230"/>
      <c r="ES7" s="230"/>
      <c r="ET7" s="230"/>
      <c r="EU7" s="230"/>
      <c r="EV7" s="230"/>
      <c r="EW7" s="230"/>
      <c r="EX7" s="230"/>
      <c r="EY7" s="230"/>
      <c r="EZ7" s="230"/>
      <c r="FA7" s="230"/>
      <c r="FB7" s="230"/>
      <c r="FC7" s="230"/>
      <c r="FD7" s="230"/>
      <c r="FE7" s="230"/>
    </row>
    <row r="8" spans="1:161" s="3" customFormat="1" ht="12.75" x14ac:dyDescent="0.2">
      <c r="A8" s="8"/>
      <c r="B8" s="8"/>
      <c r="C8" s="8"/>
      <c r="D8" s="8"/>
      <c r="E8" s="8"/>
      <c r="F8" s="8"/>
      <c r="G8" s="8"/>
      <c r="H8" s="8"/>
      <c r="I8" s="8"/>
      <c r="J8" s="8"/>
      <c r="K8" s="8"/>
      <c r="L8" s="8"/>
      <c r="M8" s="8"/>
      <c r="N8" s="8"/>
      <c r="O8" s="8"/>
      <c r="P8" s="8"/>
      <c r="Q8" s="8"/>
      <c r="R8" s="8"/>
      <c r="S8" s="8"/>
      <c r="T8" s="7"/>
      <c r="U8" s="408"/>
      <c r="V8" s="408"/>
      <c r="W8" s="14"/>
      <c r="X8" s="14"/>
      <c r="Y8" s="14"/>
      <c r="Z8" s="14"/>
      <c r="AA8" s="14"/>
      <c r="AB8" s="12"/>
      <c r="AC8" s="232"/>
      <c r="AD8" s="236" t="s">
        <v>2</v>
      </c>
      <c r="AE8" s="237" t="s">
        <v>5</v>
      </c>
      <c r="AF8" s="237"/>
      <c r="AG8" s="237"/>
      <c r="AH8" s="237"/>
      <c r="AI8" s="229"/>
      <c r="AJ8" s="235"/>
      <c r="AK8" s="229"/>
      <c r="AL8" s="230"/>
      <c r="AM8" s="230"/>
      <c r="AN8" s="230"/>
      <c r="AO8" s="230"/>
      <c r="AP8" s="230"/>
      <c r="AQ8" s="230"/>
      <c r="AR8" s="230"/>
      <c r="AS8" s="230"/>
      <c r="AT8" s="230"/>
      <c r="AU8" s="230"/>
      <c r="AV8" s="230"/>
      <c r="AW8" s="230"/>
      <c r="AX8" s="230"/>
      <c r="AY8" s="230"/>
      <c r="AZ8" s="230"/>
      <c r="BA8" s="230"/>
      <c r="BB8" s="230"/>
      <c r="BC8" s="230"/>
      <c r="BD8" s="230"/>
      <c r="BE8" s="230"/>
      <c r="BF8" s="230"/>
      <c r="BG8" s="230"/>
      <c r="BH8" s="230"/>
      <c r="BI8" s="230"/>
      <c r="BJ8" s="230"/>
      <c r="BK8" s="230"/>
      <c r="BL8" s="230"/>
      <c r="BM8" s="230"/>
      <c r="BN8" s="230"/>
      <c r="BO8" s="230"/>
      <c r="BP8" s="230"/>
      <c r="BQ8" s="230"/>
      <c r="BR8" s="230"/>
      <c r="BS8" s="230"/>
      <c r="BT8" s="230"/>
      <c r="BU8" s="230"/>
      <c r="BV8" s="230"/>
      <c r="BW8" s="230"/>
      <c r="BX8" s="230"/>
      <c r="BY8" s="230"/>
      <c r="BZ8" s="230"/>
      <c r="CA8" s="230"/>
      <c r="CB8" s="230"/>
      <c r="CC8" s="230"/>
      <c r="CD8" s="230"/>
      <c r="CE8" s="230"/>
      <c r="CF8" s="230"/>
      <c r="CG8" s="230"/>
      <c r="CH8" s="230"/>
      <c r="CI8" s="230"/>
      <c r="CJ8" s="230"/>
      <c r="CK8" s="230"/>
      <c r="CL8" s="230"/>
      <c r="CM8" s="230"/>
      <c r="CN8" s="230"/>
      <c r="CO8" s="230"/>
      <c r="CP8" s="230"/>
      <c r="CQ8" s="230"/>
      <c r="CR8" s="230"/>
      <c r="CS8" s="230"/>
      <c r="CT8" s="230"/>
      <c r="CU8" s="230"/>
      <c r="CV8" s="230"/>
      <c r="CW8" s="230"/>
      <c r="CX8" s="230"/>
      <c r="CY8" s="230"/>
      <c r="CZ8" s="230"/>
      <c r="DA8" s="230"/>
      <c r="DB8" s="230"/>
      <c r="DC8" s="230"/>
      <c r="DD8" s="230"/>
      <c r="DE8" s="230"/>
      <c r="DF8" s="230"/>
      <c r="DG8" s="230"/>
      <c r="DH8" s="230"/>
      <c r="DI8" s="230"/>
      <c r="DJ8" s="230"/>
      <c r="DK8" s="230"/>
      <c r="DL8" s="230"/>
      <c r="DM8" s="230"/>
      <c r="DN8" s="230"/>
      <c r="DO8" s="230"/>
      <c r="DP8" s="230"/>
      <c r="DQ8" s="230"/>
      <c r="DR8" s="230"/>
      <c r="DS8" s="230"/>
      <c r="DT8" s="230"/>
      <c r="DU8" s="230"/>
      <c r="DV8" s="230"/>
      <c r="DW8" s="230"/>
      <c r="DX8" s="230"/>
      <c r="DY8" s="230"/>
      <c r="DZ8" s="230"/>
      <c r="EA8" s="230"/>
      <c r="EB8" s="230"/>
      <c r="EC8" s="230"/>
      <c r="ED8" s="230"/>
      <c r="EE8" s="230"/>
      <c r="EF8" s="230"/>
      <c r="EG8" s="230"/>
      <c r="EH8" s="230"/>
      <c r="EI8" s="230"/>
      <c r="EJ8" s="230"/>
      <c r="EK8" s="230"/>
      <c r="EL8" s="230"/>
      <c r="EM8" s="230"/>
      <c r="EN8" s="230"/>
      <c r="EO8" s="230"/>
      <c r="EP8" s="230"/>
      <c r="EQ8" s="230"/>
      <c r="ER8" s="230"/>
      <c r="ES8" s="230"/>
      <c r="ET8" s="230"/>
      <c r="EU8" s="230"/>
      <c r="EV8" s="230"/>
      <c r="EW8" s="230"/>
      <c r="EX8" s="230"/>
      <c r="EY8" s="230"/>
      <c r="EZ8" s="230"/>
      <c r="FA8" s="230"/>
      <c r="FB8" s="230"/>
      <c r="FC8" s="230"/>
      <c r="FD8" s="230"/>
      <c r="FE8" s="230"/>
    </row>
    <row r="9" spans="1:161" s="3" customFormat="1" ht="15" customHeight="1" x14ac:dyDescent="0.2">
      <c r="A9" s="8"/>
      <c r="B9" s="8"/>
      <c r="C9" s="8"/>
      <c r="D9" s="8"/>
      <c r="E9" s="8"/>
      <c r="F9" s="8"/>
      <c r="G9" s="8"/>
      <c r="H9" s="8"/>
      <c r="I9" s="8"/>
      <c r="J9" s="8"/>
      <c r="K9" s="8"/>
      <c r="L9" s="8"/>
      <c r="M9" s="8"/>
      <c r="N9" s="8"/>
      <c r="O9" s="8"/>
      <c r="P9" s="8"/>
      <c r="Q9" s="8"/>
      <c r="R9" s="8"/>
      <c r="S9" s="8"/>
      <c r="T9" s="7"/>
      <c r="U9" s="9"/>
      <c r="V9" s="9"/>
      <c r="W9" s="9"/>
      <c r="X9" s="9"/>
      <c r="Y9" s="9"/>
      <c r="Z9" s="9"/>
      <c r="AA9" s="9"/>
      <c r="AB9" s="12"/>
      <c r="AC9" s="232"/>
      <c r="AD9" s="238" t="s">
        <v>2697</v>
      </c>
      <c r="AE9" s="239" t="str">
        <f>AE35</f>
        <v>SYSTEM: Total lane miles</v>
      </c>
      <c r="AF9" s="240"/>
      <c r="AG9" s="240"/>
      <c r="AH9" s="240"/>
      <c r="AI9" s="235"/>
      <c r="AJ9" s="235"/>
      <c r="AK9" s="235"/>
      <c r="AL9" s="230"/>
      <c r="AM9" s="230"/>
      <c r="AN9" s="230"/>
      <c r="AO9" s="230"/>
      <c r="AP9" s="230"/>
      <c r="AQ9" s="230"/>
      <c r="AR9" s="230"/>
      <c r="AS9" s="230"/>
      <c r="AT9" s="230"/>
      <c r="AU9" s="230"/>
      <c r="AV9" s="230"/>
      <c r="AW9" s="230"/>
      <c r="AX9" s="230"/>
      <c r="AY9" s="230"/>
      <c r="AZ9" s="230"/>
      <c r="BA9" s="230"/>
      <c r="BB9" s="230"/>
      <c r="BC9" s="230"/>
      <c r="BD9" s="230"/>
      <c r="BE9" s="230"/>
      <c r="BF9" s="230"/>
      <c r="BG9" s="230"/>
      <c r="BH9" s="230"/>
      <c r="BI9" s="230"/>
      <c r="BJ9" s="230"/>
      <c r="BK9" s="230"/>
      <c r="BL9" s="230"/>
      <c r="BM9" s="230"/>
      <c r="BN9" s="230"/>
      <c r="BO9" s="230"/>
      <c r="BP9" s="230"/>
      <c r="BQ9" s="230"/>
      <c r="BR9" s="230"/>
      <c r="BS9" s="230"/>
      <c r="BT9" s="230"/>
      <c r="BU9" s="230"/>
      <c r="BV9" s="230"/>
      <c r="BW9" s="230"/>
      <c r="BX9" s="230"/>
      <c r="BY9" s="230"/>
      <c r="BZ9" s="230"/>
      <c r="CA9" s="230"/>
      <c r="CB9" s="230"/>
      <c r="CC9" s="230"/>
      <c r="CD9" s="230"/>
      <c r="CE9" s="230"/>
      <c r="CF9" s="230"/>
      <c r="CG9" s="230"/>
      <c r="CH9" s="230"/>
      <c r="CI9" s="230"/>
      <c r="CJ9" s="230"/>
      <c r="CK9" s="230"/>
      <c r="CL9" s="230"/>
      <c r="CM9" s="230"/>
      <c r="CN9" s="230"/>
      <c r="CO9" s="230"/>
      <c r="CP9" s="230"/>
      <c r="CQ9" s="230"/>
      <c r="CR9" s="230"/>
      <c r="CS9" s="230"/>
      <c r="CT9" s="230"/>
      <c r="CU9" s="230"/>
      <c r="CV9" s="230"/>
      <c r="CW9" s="230"/>
      <c r="CX9" s="230"/>
      <c r="CY9" s="230"/>
      <c r="CZ9" s="230"/>
      <c r="DA9" s="230"/>
      <c r="DB9" s="230"/>
      <c r="DC9" s="230"/>
      <c r="DD9" s="230"/>
      <c r="DE9" s="230"/>
      <c r="DF9" s="230"/>
      <c r="DG9" s="230"/>
      <c r="DH9" s="230"/>
      <c r="DI9" s="230"/>
      <c r="DJ9" s="230"/>
      <c r="DK9" s="230"/>
      <c r="DL9" s="230"/>
      <c r="DM9" s="230"/>
      <c r="DN9" s="230"/>
      <c r="DO9" s="230"/>
      <c r="DP9" s="230"/>
      <c r="DQ9" s="230"/>
      <c r="DR9" s="230"/>
      <c r="DS9" s="230"/>
      <c r="DT9" s="230"/>
      <c r="DU9" s="230"/>
      <c r="DV9" s="230"/>
      <c r="DW9" s="230"/>
      <c r="DX9" s="230"/>
      <c r="DY9" s="230"/>
      <c r="DZ9" s="230"/>
      <c r="EA9" s="230"/>
      <c r="EB9" s="230"/>
      <c r="EC9" s="230"/>
      <c r="ED9" s="230"/>
      <c r="EE9" s="230"/>
      <c r="EF9" s="230"/>
      <c r="EG9" s="230"/>
      <c r="EH9" s="230"/>
      <c r="EI9" s="230"/>
      <c r="EJ9" s="230"/>
      <c r="EK9" s="230"/>
      <c r="EL9" s="230"/>
      <c r="EM9" s="230"/>
      <c r="EN9" s="230"/>
      <c r="EO9" s="230"/>
      <c r="EP9" s="230"/>
      <c r="EQ9" s="230"/>
      <c r="ER9" s="230"/>
      <c r="ES9" s="230"/>
      <c r="ET9" s="230"/>
      <c r="EU9" s="230"/>
      <c r="EV9" s="230"/>
      <c r="EW9" s="230"/>
      <c r="EX9" s="230"/>
      <c r="EY9" s="230"/>
      <c r="EZ9" s="230"/>
      <c r="FA9" s="230"/>
      <c r="FB9" s="230"/>
      <c r="FC9" s="230"/>
      <c r="FD9" s="230"/>
      <c r="FE9" s="230"/>
    </row>
    <row r="10" spans="1:161" s="3" customFormat="1" ht="15" customHeight="1" x14ac:dyDescent="0.2">
      <c r="A10" s="8"/>
      <c r="B10" s="8"/>
      <c r="C10" s="8"/>
      <c r="D10" s="8"/>
      <c r="E10" s="8"/>
      <c r="F10" s="8"/>
      <c r="G10" s="8"/>
      <c r="H10" s="8"/>
      <c r="I10" s="8"/>
      <c r="J10" s="8"/>
      <c r="K10" s="8"/>
      <c r="L10" s="8"/>
      <c r="M10" s="8"/>
      <c r="N10" s="8"/>
      <c r="O10" s="8"/>
      <c r="P10" s="8"/>
      <c r="Q10" s="8"/>
      <c r="R10" s="8"/>
      <c r="S10" s="8"/>
      <c r="T10" s="7"/>
      <c r="U10" s="406"/>
      <c r="V10" s="406"/>
      <c r="W10" s="14"/>
      <c r="X10" s="14"/>
      <c r="Y10" s="14"/>
      <c r="Z10" s="14"/>
      <c r="AA10" s="14"/>
      <c r="AB10" s="12"/>
      <c r="AC10" s="232"/>
      <c r="AD10" s="238" t="s">
        <v>1844</v>
      </c>
      <c r="AE10" s="239" t="str">
        <f>AF35</f>
        <v>HUMAN RESOURCES: State workers (full-time)</v>
      </c>
      <c r="AF10" s="240"/>
      <c r="AG10" s="240"/>
      <c r="AH10" s="240"/>
      <c r="AI10" s="235"/>
      <c r="AJ10" s="235"/>
      <c r="AK10" s="235"/>
      <c r="AL10" s="230"/>
      <c r="AM10" s="230"/>
      <c r="AN10" s="230"/>
      <c r="AO10" s="230"/>
      <c r="AP10" s="230"/>
      <c r="AQ10" s="230"/>
      <c r="AR10" s="230"/>
      <c r="AS10" s="230"/>
      <c r="AT10" s="230"/>
      <c r="AU10" s="230"/>
      <c r="AV10" s="230"/>
      <c r="AW10" s="230"/>
      <c r="AX10" s="230"/>
      <c r="AY10" s="230"/>
      <c r="AZ10" s="230"/>
      <c r="BA10" s="230"/>
      <c r="BB10" s="230"/>
      <c r="BC10" s="230"/>
      <c r="BD10" s="230"/>
      <c r="BE10" s="230"/>
      <c r="BF10" s="230"/>
      <c r="BG10" s="230"/>
      <c r="BH10" s="230"/>
      <c r="BI10" s="230"/>
      <c r="BJ10" s="230"/>
      <c r="BK10" s="230"/>
      <c r="BL10" s="230"/>
      <c r="BM10" s="230"/>
      <c r="BN10" s="230"/>
      <c r="BO10" s="230"/>
      <c r="BP10" s="230"/>
      <c r="BQ10" s="230"/>
      <c r="BR10" s="230"/>
      <c r="BS10" s="230"/>
      <c r="BT10" s="230"/>
      <c r="BU10" s="230"/>
      <c r="BV10" s="230"/>
      <c r="BW10" s="230"/>
      <c r="BX10" s="230"/>
      <c r="BY10" s="230"/>
      <c r="BZ10" s="230"/>
      <c r="CA10" s="230"/>
      <c r="CB10" s="230"/>
      <c r="CC10" s="230"/>
      <c r="CD10" s="230"/>
      <c r="CE10" s="230"/>
      <c r="CF10" s="230"/>
      <c r="CG10" s="230"/>
      <c r="CH10" s="230"/>
      <c r="CI10" s="230"/>
      <c r="CJ10" s="230"/>
      <c r="CK10" s="230"/>
      <c r="CL10" s="230"/>
      <c r="CM10" s="230"/>
      <c r="CN10" s="230"/>
      <c r="CO10" s="230"/>
      <c r="CP10" s="230"/>
      <c r="CQ10" s="230"/>
      <c r="CR10" s="230"/>
      <c r="CS10" s="230"/>
      <c r="CT10" s="230"/>
      <c r="CU10" s="230"/>
      <c r="CV10" s="230"/>
      <c r="CW10" s="230"/>
      <c r="CX10" s="230"/>
      <c r="CY10" s="230"/>
      <c r="CZ10" s="230"/>
      <c r="DA10" s="230"/>
      <c r="DB10" s="230"/>
      <c r="DC10" s="230"/>
      <c r="DD10" s="230"/>
      <c r="DE10" s="230"/>
      <c r="DF10" s="230"/>
      <c r="DG10" s="230"/>
      <c r="DH10" s="230"/>
      <c r="DI10" s="230"/>
      <c r="DJ10" s="230"/>
      <c r="DK10" s="230"/>
      <c r="DL10" s="230"/>
      <c r="DM10" s="230"/>
      <c r="DN10" s="230"/>
      <c r="DO10" s="230"/>
      <c r="DP10" s="230"/>
      <c r="DQ10" s="230"/>
      <c r="DR10" s="230"/>
      <c r="DS10" s="230"/>
      <c r="DT10" s="230"/>
      <c r="DU10" s="230"/>
      <c r="DV10" s="230"/>
      <c r="DW10" s="230"/>
      <c r="DX10" s="230"/>
      <c r="DY10" s="230"/>
      <c r="DZ10" s="230"/>
      <c r="EA10" s="230"/>
      <c r="EB10" s="230"/>
      <c r="EC10" s="230"/>
      <c r="ED10" s="230"/>
      <c r="EE10" s="230"/>
      <c r="EF10" s="230"/>
      <c r="EG10" s="230"/>
      <c r="EH10" s="230"/>
      <c r="EI10" s="230"/>
      <c r="EJ10" s="230"/>
      <c r="EK10" s="230"/>
      <c r="EL10" s="230"/>
      <c r="EM10" s="230"/>
      <c r="EN10" s="230"/>
      <c r="EO10" s="230"/>
      <c r="EP10" s="230"/>
      <c r="EQ10" s="230"/>
      <c r="ER10" s="230"/>
      <c r="ES10" s="230"/>
      <c r="ET10" s="230"/>
      <c r="EU10" s="230"/>
      <c r="EV10" s="230"/>
      <c r="EW10" s="230"/>
      <c r="EX10" s="230"/>
      <c r="EY10" s="230"/>
      <c r="EZ10" s="230"/>
      <c r="FA10" s="230"/>
      <c r="FB10" s="230"/>
      <c r="FC10" s="230"/>
      <c r="FD10" s="230"/>
      <c r="FE10" s="230"/>
    </row>
    <row r="11" spans="1:161" s="3" customFormat="1" ht="15" customHeight="1" x14ac:dyDescent="0.2">
      <c r="A11" s="8"/>
      <c r="B11" s="8"/>
      <c r="C11" s="8"/>
      <c r="D11" s="8"/>
      <c r="E11" s="8"/>
      <c r="F11" s="8"/>
      <c r="G11" s="8"/>
      <c r="H11" s="8"/>
      <c r="I11" s="8"/>
      <c r="J11" s="8"/>
      <c r="K11" s="8"/>
      <c r="L11" s="8"/>
      <c r="M11" s="8"/>
      <c r="N11" s="8"/>
      <c r="O11" s="8"/>
      <c r="P11" s="8"/>
      <c r="Q11" s="8"/>
      <c r="R11" s="8"/>
      <c r="S11" s="8"/>
      <c r="T11" s="7"/>
      <c r="U11" s="406"/>
      <c r="V11" s="406"/>
      <c r="W11" s="14"/>
      <c r="X11" s="14"/>
      <c r="Y11" s="14"/>
      <c r="Z11" s="14"/>
      <c r="AA11" s="14"/>
      <c r="AB11" s="12"/>
      <c r="AC11" s="230"/>
      <c r="AD11" s="238" t="s">
        <v>1845</v>
      </c>
      <c r="AE11" s="239" t="str">
        <f>AG35</f>
        <v>HUMAN RESOURCES: State workers (part-time and seasonal)</v>
      </c>
      <c r="AF11" s="240"/>
      <c r="AG11" s="240"/>
      <c r="AH11" s="240"/>
      <c r="AI11" s="235"/>
      <c r="AJ11" s="235"/>
      <c r="AK11" s="235"/>
      <c r="AL11" s="230"/>
      <c r="AM11" s="230"/>
      <c r="AN11" s="230"/>
      <c r="AO11" s="230"/>
      <c r="AP11" s="230"/>
      <c r="AQ11" s="230"/>
      <c r="AR11" s="230"/>
      <c r="AS11" s="230"/>
      <c r="AT11" s="230"/>
      <c r="AU11" s="230"/>
      <c r="AV11" s="230"/>
      <c r="AW11" s="230"/>
      <c r="AX11" s="230"/>
      <c r="AY11" s="230"/>
      <c r="AZ11" s="230"/>
      <c r="BA11" s="230"/>
      <c r="BB11" s="230"/>
      <c r="BC11" s="230"/>
      <c r="BD11" s="230"/>
      <c r="BE11" s="230"/>
      <c r="BF11" s="230"/>
      <c r="BG11" s="230"/>
      <c r="BH11" s="230"/>
      <c r="BI11" s="230"/>
      <c r="BJ11" s="230"/>
      <c r="BK11" s="230"/>
      <c r="BL11" s="230"/>
      <c r="BM11" s="230"/>
      <c r="BN11" s="230"/>
      <c r="BO11" s="230"/>
      <c r="BP11" s="230"/>
      <c r="BQ11" s="230"/>
      <c r="BR11" s="230"/>
      <c r="BS11" s="230"/>
      <c r="BT11" s="230"/>
      <c r="BU11" s="230"/>
      <c r="BV11" s="230"/>
      <c r="BW11" s="230"/>
      <c r="BX11" s="230"/>
      <c r="BY11" s="230"/>
      <c r="BZ11" s="230"/>
      <c r="CA11" s="230"/>
      <c r="CB11" s="230"/>
      <c r="CC11" s="230"/>
      <c r="CD11" s="230"/>
      <c r="CE11" s="230"/>
      <c r="CF11" s="230"/>
      <c r="CG11" s="230"/>
      <c r="CH11" s="230"/>
      <c r="CI11" s="230"/>
      <c r="CJ11" s="230"/>
      <c r="CK11" s="230"/>
      <c r="CL11" s="230"/>
      <c r="CM11" s="230"/>
      <c r="CN11" s="230"/>
      <c r="CO11" s="230"/>
      <c r="CP11" s="230"/>
      <c r="CQ11" s="230"/>
      <c r="CR11" s="230"/>
      <c r="CS11" s="230"/>
      <c r="CT11" s="230"/>
      <c r="CU11" s="230"/>
      <c r="CV11" s="230"/>
      <c r="CW11" s="230"/>
      <c r="CX11" s="230"/>
      <c r="CY11" s="230"/>
      <c r="CZ11" s="230"/>
      <c r="DA11" s="230"/>
      <c r="DB11" s="230"/>
      <c r="DC11" s="230"/>
      <c r="DD11" s="230"/>
      <c r="DE11" s="230"/>
      <c r="DF11" s="230"/>
      <c r="DG11" s="230"/>
      <c r="DH11" s="230"/>
      <c r="DI11" s="230"/>
      <c r="DJ11" s="230"/>
      <c r="DK11" s="230"/>
      <c r="DL11" s="230"/>
      <c r="DM11" s="230"/>
      <c r="DN11" s="230"/>
      <c r="DO11" s="230"/>
      <c r="DP11" s="230"/>
      <c r="DQ11" s="230"/>
      <c r="DR11" s="230"/>
      <c r="DS11" s="230"/>
      <c r="DT11" s="230"/>
      <c r="DU11" s="230"/>
      <c r="DV11" s="230"/>
      <c r="DW11" s="230"/>
      <c r="DX11" s="230"/>
      <c r="DY11" s="230"/>
      <c r="DZ11" s="230"/>
      <c r="EA11" s="230"/>
      <c r="EB11" s="230"/>
      <c r="EC11" s="230"/>
      <c r="ED11" s="230"/>
      <c r="EE11" s="230"/>
      <c r="EF11" s="230"/>
      <c r="EG11" s="230"/>
      <c r="EH11" s="230"/>
      <c r="EI11" s="230"/>
      <c r="EJ11" s="230"/>
      <c r="EK11" s="230"/>
      <c r="EL11" s="230"/>
      <c r="EM11" s="230"/>
      <c r="EN11" s="230"/>
      <c r="EO11" s="230"/>
      <c r="EP11" s="230"/>
      <c r="EQ11" s="230"/>
      <c r="ER11" s="230"/>
      <c r="ES11" s="230"/>
      <c r="ET11" s="230"/>
      <c r="EU11" s="230"/>
      <c r="EV11" s="230"/>
      <c r="EW11" s="230"/>
      <c r="EX11" s="230"/>
      <c r="EY11" s="230"/>
      <c r="EZ11" s="230"/>
      <c r="FA11" s="230"/>
      <c r="FB11" s="230"/>
      <c r="FC11" s="230"/>
      <c r="FD11" s="230"/>
      <c r="FE11" s="230"/>
    </row>
    <row r="12" spans="1:161" s="3" customFormat="1" ht="15" customHeight="1" x14ac:dyDescent="0.2">
      <c r="A12" s="8"/>
      <c r="B12" s="8"/>
      <c r="C12" s="8"/>
      <c r="D12" s="8"/>
      <c r="E12" s="8"/>
      <c r="F12" s="8"/>
      <c r="G12" s="8"/>
      <c r="H12" s="8"/>
      <c r="I12" s="8"/>
      <c r="J12" s="8"/>
      <c r="K12" s="8"/>
      <c r="L12" s="8"/>
      <c r="M12" s="8"/>
      <c r="N12" s="8"/>
      <c r="O12" s="8"/>
      <c r="P12" s="8"/>
      <c r="Q12" s="8"/>
      <c r="R12" s="8"/>
      <c r="S12" s="8"/>
      <c r="T12" s="7"/>
      <c r="U12" s="10"/>
      <c r="V12" s="10"/>
      <c r="W12" s="10"/>
      <c r="X12" s="10"/>
      <c r="Y12" s="10"/>
      <c r="Z12" s="10"/>
      <c r="AA12" s="10"/>
      <c r="AB12" s="12"/>
      <c r="AC12" s="232"/>
      <c r="AD12" s="238" t="s">
        <v>1846</v>
      </c>
      <c r="AE12" s="239" t="str">
        <f>AH35</f>
        <v>VEHICLE RESOURCES: Plow trucks (owned and contracted units)</v>
      </c>
      <c r="AF12" s="240"/>
      <c r="AG12" s="240"/>
      <c r="AH12" s="240"/>
      <c r="AI12" s="235"/>
      <c r="AJ12" s="235"/>
      <c r="AK12" s="235"/>
      <c r="AL12" s="230"/>
      <c r="AM12" s="230"/>
      <c r="AN12" s="230"/>
      <c r="AO12" s="230"/>
      <c r="AP12" s="230"/>
      <c r="AQ12" s="230"/>
      <c r="AR12" s="230"/>
      <c r="AS12" s="230"/>
      <c r="AT12" s="230"/>
      <c r="AU12" s="230"/>
      <c r="AV12" s="230"/>
      <c r="AW12" s="230"/>
      <c r="AX12" s="230"/>
      <c r="AY12" s="230"/>
      <c r="AZ12" s="230"/>
      <c r="BA12" s="230"/>
      <c r="BB12" s="230"/>
      <c r="BC12" s="230"/>
      <c r="BD12" s="230"/>
      <c r="BE12" s="230"/>
      <c r="BF12" s="230"/>
      <c r="BG12" s="230"/>
      <c r="BH12" s="230"/>
      <c r="BI12" s="230"/>
      <c r="BJ12" s="230"/>
      <c r="BK12" s="230"/>
      <c r="BL12" s="230"/>
      <c r="BM12" s="230"/>
      <c r="BN12" s="230"/>
      <c r="BO12" s="230"/>
      <c r="BP12" s="230"/>
      <c r="BQ12" s="230"/>
      <c r="BR12" s="230"/>
      <c r="BS12" s="230"/>
      <c r="BT12" s="230"/>
      <c r="BU12" s="230"/>
      <c r="BV12" s="230"/>
      <c r="BW12" s="230"/>
      <c r="BX12" s="230"/>
      <c r="BY12" s="230"/>
      <c r="BZ12" s="230"/>
      <c r="CA12" s="230"/>
      <c r="CB12" s="230"/>
      <c r="CC12" s="230"/>
      <c r="CD12" s="230"/>
      <c r="CE12" s="230"/>
      <c r="CF12" s="230"/>
      <c r="CG12" s="230"/>
      <c r="CH12" s="230"/>
      <c r="CI12" s="230"/>
      <c r="CJ12" s="230"/>
      <c r="CK12" s="230"/>
      <c r="CL12" s="230"/>
      <c r="CM12" s="230"/>
      <c r="CN12" s="230"/>
      <c r="CO12" s="230"/>
      <c r="CP12" s="230"/>
      <c r="CQ12" s="230"/>
      <c r="CR12" s="230"/>
      <c r="CS12" s="230"/>
      <c r="CT12" s="230"/>
      <c r="CU12" s="230"/>
      <c r="CV12" s="230"/>
      <c r="CW12" s="230"/>
      <c r="CX12" s="230"/>
      <c r="CY12" s="230"/>
      <c r="CZ12" s="230"/>
      <c r="DA12" s="230"/>
      <c r="DB12" s="230"/>
      <c r="DC12" s="230"/>
      <c r="DD12" s="230"/>
      <c r="DE12" s="230"/>
      <c r="DF12" s="230"/>
      <c r="DG12" s="230"/>
      <c r="DH12" s="230"/>
      <c r="DI12" s="230"/>
      <c r="DJ12" s="230"/>
      <c r="DK12" s="230"/>
      <c r="DL12" s="230"/>
      <c r="DM12" s="230"/>
      <c r="DN12" s="230"/>
      <c r="DO12" s="230"/>
      <c r="DP12" s="230"/>
      <c r="DQ12" s="230"/>
      <c r="DR12" s="230"/>
      <c r="DS12" s="230"/>
      <c r="DT12" s="230"/>
      <c r="DU12" s="230"/>
      <c r="DV12" s="230"/>
      <c r="DW12" s="230"/>
      <c r="DX12" s="230"/>
      <c r="DY12" s="230"/>
      <c r="DZ12" s="230"/>
      <c r="EA12" s="230"/>
      <c r="EB12" s="230"/>
      <c r="EC12" s="230"/>
      <c r="ED12" s="230"/>
      <c r="EE12" s="230"/>
      <c r="EF12" s="230"/>
      <c r="EG12" s="230"/>
      <c r="EH12" s="230"/>
      <c r="EI12" s="230"/>
      <c r="EJ12" s="230"/>
      <c r="EK12" s="230"/>
      <c r="EL12" s="230"/>
      <c r="EM12" s="230"/>
      <c r="EN12" s="230"/>
      <c r="EO12" s="230"/>
      <c r="EP12" s="230"/>
      <c r="EQ12" s="230"/>
      <c r="ER12" s="230"/>
      <c r="ES12" s="230"/>
      <c r="ET12" s="230"/>
      <c r="EU12" s="230"/>
      <c r="EV12" s="230"/>
      <c r="EW12" s="230"/>
      <c r="EX12" s="230"/>
      <c r="EY12" s="230"/>
      <c r="EZ12" s="230"/>
      <c r="FA12" s="230"/>
      <c r="FB12" s="230"/>
      <c r="FC12" s="230"/>
      <c r="FD12" s="230"/>
      <c r="FE12" s="230"/>
    </row>
    <row r="13" spans="1:161" s="3" customFormat="1" ht="15" customHeight="1" x14ac:dyDescent="0.2">
      <c r="A13" s="8"/>
      <c r="B13" s="8"/>
      <c r="C13" s="8"/>
      <c r="D13" s="8"/>
      <c r="E13" s="8"/>
      <c r="F13" s="8"/>
      <c r="G13" s="8"/>
      <c r="H13" s="8"/>
      <c r="I13" s="8"/>
      <c r="J13" s="8"/>
      <c r="K13" s="8"/>
      <c r="L13" s="8"/>
      <c r="M13" s="8"/>
      <c r="N13" s="8"/>
      <c r="O13" s="8"/>
      <c r="P13" s="8"/>
      <c r="Q13" s="8"/>
      <c r="R13" s="8"/>
      <c r="S13" s="8"/>
      <c r="T13" s="7"/>
      <c r="U13" s="406"/>
      <c r="V13" s="406"/>
      <c r="W13" s="14"/>
      <c r="X13" s="14"/>
      <c r="Y13" s="14"/>
      <c r="Z13" s="14"/>
      <c r="AA13" s="14"/>
      <c r="AB13" s="12"/>
      <c r="AC13" s="232"/>
      <c r="AD13" s="238" t="s">
        <v>2698</v>
      </c>
      <c r="AE13" s="239" t="str">
        <f>AI35</f>
        <v>VEHICLE RESOURCES: Road graders (owned and contracted units)</v>
      </c>
      <c r="AF13" s="240"/>
      <c r="AG13" s="240"/>
      <c r="AH13" s="240"/>
      <c r="AI13" s="235"/>
      <c r="AJ13" s="235"/>
      <c r="AK13" s="235"/>
      <c r="AL13" s="230"/>
      <c r="AM13" s="230"/>
      <c r="AN13" s="230"/>
      <c r="AO13" s="230"/>
      <c r="AP13" s="230"/>
      <c r="AQ13" s="230"/>
      <c r="AR13" s="230"/>
      <c r="AS13" s="230"/>
      <c r="AT13" s="230"/>
      <c r="AU13" s="230"/>
      <c r="AV13" s="230"/>
      <c r="AW13" s="230"/>
      <c r="AX13" s="230"/>
      <c r="AY13" s="230"/>
      <c r="AZ13" s="230"/>
      <c r="BA13" s="230"/>
      <c r="BB13" s="230"/>
      <c r="BC13" s="230"/>
      <c r="BD13" s="230"/>
      <c r="BE13" s="230"/>
      <c r="BF13" s="230"/>
      <c r="BG13" s="230"/>
      <c r="BH13" s="230"/>
      <c r="BI13" s="230"/>
      <c r="BJ13" s="230"/>
      <c r="BK13" s="230"/>
      <c r="BL13" s="230"/>
      <c r="BM13" s="230"/>
      <c r="BN13" s="230"/>
      <c r="BO13" s="230"/>
      <c r="BP13" s="230"/>
      <c r="BQ13" s="230"/>
      <c r="BR13" s="230"/>
      <c r="BS13" s="230"/>
      <c r="BT13" s="230"/>
      <c r="BU13" s="230"/>
      <c r="BV13" s="230"/>
      <c r="BW13" s="230"/>
      <c r="BX13" s="230"/>
      <c r="BY13" s="230"/>
      <c r="BZ13" s="230"/>
      <c r="CA13" s="230"/>
      <c r="CB13" s="230"/>
      <c r="CC13" s="230"/>
      <c r="CD13" s="230"/>
      <c r="CE13" s="230"/>
      <c r="CF13" s="230"/>
      <c r="CG13" s="230"/>
      <c r="CH13" s="230"/>
      <c r="CI13" s="230"/>
      <c r="CJ13" s="230"/>
      <c r="CK13" s="230"/>
      <c r="CL13" s="230"/>
      <c r="CM13" s="230"/>
      <c r="CN13" s="230"/>
      <c r="CO13" s="230"/>
      <c r="CP13" s="230"/>
      <c r="CQ13" s="230"/>
      <c r="CR13" s="230"/>
      <c r="CS13" s="230"/>
      <c r="CT13" s="230"/>
      <c r="CU13" s="230"/>
      <c r="CV13" s="230"/>
      <c r="CW13" s="230"/>
      <c r="CX13" s="230"/>
      <c r="CY13" s="230"/>
      <c r="CZ13" s="230"/>
      <c r="DA13" s="230"/>
      <c r="DB13" s="230"/>
      <c r="DC13" s="230"/>
      <c r="DD13" s="230"/>
      <c r="DE13" s="230"/>
      <c r="DF13" s="230"/>
      <c r="DG13" s="230"/>
      <c r="DH13" s="230"/>
      <c r="DI13" s="230"/>
      <c r="DJ13" s="230"/>
      <c r="DK13" s="230"/>
      <c r="DL13" s="230"/>
      <c r="DM13" s="230"/>
      <c r="DN13" s="230"/>
      <c r="DO13" s="230"/>
      <c r="DP13" s="230"/>
      <c r="DQ13" s="230"/>
      <c r="DR13" s="230"/>
      <c r="DS13" s="230"/>
      <c r="DT13" s="230"/>
      <c r="DU13" s="230"/>
      <c r="DV13" s="230"/>
      <c r="DW13" s="230"/>
      <c r="DX13" s="230"/>
      <c r="DY13" s="230"/>
      <c r="DZ13" s="230"/>
      <c r="EA13" s="230"/>
      <c r="EB13" s="230"/>
      <c r="EC13" s="230"/>
      <c r="ED13" s="230"/>
      <c r="EE13" s="230"/>
      <c r="EF13" s="230"/>
      <c r="EG13" s="230"/>
      <c r="EH13" s="230"/>
      <c r="EI13" s="230"/>
      <c r="EJ13" s="230"/>
      <c r="EK13" s="230"/>
      <c r="EL13" s="230"/>
      <c r="EM13" s="230"/>
      <c r="EN13" s="230"/>
      <c r="EO13" s="230"/>
      <c r="EP13" s="230"/>
      <c r="EQ13" s="230"/>
      <c r="ER13" s="230"/>
      <c r="ES13" s="230"/>
      <c r="ET13" s="230"/>
      <c r="EU13" s="230"/>
      <c r="EV13" s="230"/>
      <c r="EW13" s="230"/>
      <c r="EX13" s="230"/>
      <c r="EY13" s="230"/>
      <c r="EZ13" s="230"/>
      <c r="FA13" s="230"/>
      <c r="FB13" s="230"/>
      <c r="FC13" s="230"/>
      <c r="FD13" s="230"/>
      <c r="FE13" s="230"/>
    </row>
    <row r="14" spans="1:161" s="3" customFormat="1" ht="15" customHeight="1" x14ac:dyDescent="0.2">
      <c r="A14" s="8"/>
      <c r="B14" s="11"/>
      <c r="C14" s="8"/>
      <c r="D14" s="8"/>
      <c r="E14" s="8"/>
      <c r="F14" s="8"/>
      <c r="G14" s="8"/>
      <c r="H14" s="8"/>
      <c r="I14" s="8"/>
      <c r="J14" s="8"/>
      <c r="K14" s="8"/>
      <c r="L14" s="8"/>
      <c r="M14" s="8"/>
      <c r="N14" s="8"/>
      <c r="O14" s="8"/>
      <c r="P14" s="8"/>
      <c r="Q14" s="8"/>
      <c r="R14" s="8"/>
      <c r="S14" s="8"/>
      <c r="T14" s="7"/>
      <c r="U14" s="406"/>
      <c r="V14" s="406"/>
      <c r="W14" s="14"/>
      <c r="X14" s="14"/>
      <c r="Y14" s="14"/>
      <c r="Z14" s="14"/>
      <c r="AA14" s="14"/>
      <c r="AB14" s="12"/>
      <c r="AC14" s="232"/>
      <c r="AD14" s="238" t="s">
        <v>2696</v>
      </c>
      <c r="AE14" s="239" t="str">
        <f>AJ35</f>
        <v>VEHICLE RESOURCES: Blowers (owned and contracted units)</v>
      </c>
      <c r="AF14" s="240"/>
      <c r="AG14" s="240"/>
      <c r="AH14" s="240"/>
      <c r="AI14" s="235"/>
      <c r="AJ14" s="235"/>
      <c r="AK14" s="235"/>
      <c r="AL14" s="230"/>
      <c r="AM14" s="230"/>
      <c r="AN14" s="230"/>
      <c r="AO14" s="230"/>
      <c r="AP14" s="230"/>
      <c r="AQ14" s="230"/>
      <c r="AR14" s="230"/>
      <c r="AS14" s="230"/>
      <c r="AT14" s="230"/>
      <c r="AU14" s="230"/>
      <c r="AV14" s="230"/>
      <c r="AW14" s="230"/>
      <c r="AX14" s="230"/>
      <c r="AY14" s="230"/>
      <c r="AZ14" s="230"/>
      <c r="BA14" s="230"/>
      <c r="BB14" s="230"/>
      <c r="BC14" s="230"/>
      <c r="BD14" s="230"/>
      <c r="BE14" s="230"/>
      <c r="BF14" s="230"/>
      <c r="BG14" s="230"/>
      <c r="BH14" s="230"/>
      <c r="BI14" s="230"/>
      <c r="BJ14" s="230"/>
      <c r="BK14" s="230"/>
      <c r="BL14" s="230"/>
      <c r="BM14" s="230"/>
      <c r="BN14" s="230"/>
      <c r="BO14" s="230"/>
      <c r="BP14" s="230"/>
      <c r="BQ14" s="230"/>
      <c r="BR14" s="230"/>
      <c r="BS14" s="230"/>
      <c r="BT14" s="230"/>
      <c r="BU14" s="230"/>
      <c r="BV14" s="230"/>
      <c r="BW14" s="230"/>
      <c r="BX14" s="230"/>
      <c r="BY14" s="230"/>
      <c r="BZ14" s="230"/>
      <c r="CA14" s="230"/>
      <c r="CB14" s="230"/>
      <c r="CC14" s="230"/>
      <c r="CD14" s="230"/>
      <c r="CE14" s="230"/>
      <c r="CF14" s="230"/>
      <c r="CG14" s="230"/>
      <c r="CH14" s="230"/>
      <c r="CI14" s="230"/>
      <c r="CJ14" s="230"/>
      <c r="CK14" s="230"/>
      <c r="CL14" s="230"/>
      <c r="CM14" s="230"/>
      <c r="CN14" s="230"/>
      <c r="CO14" s="230"/>
      <c r="CP14" s="230"/>
      <c r="CQ14" s="230"/>
      <c r="CR14" s="230"/>
      <c r="CS14" s="230"/>
      <c r="CT14" s="230"/>
      <c r="CU14" s="230"/>
      <c r="CV14" s="230"/>
      <c r="CW14" s="230"/>
      <c r="CX14" s="230"/>
      <c r="CY14" s="230"/>
      <c r="CZ14" s="230"/>
      <c r="DA14" s="230"/>
      <c r="DB14" s="230"/>
      <c r="DC14" s="230"/>
      <c r="DD14" s="230"/>
      <c r="DE14" s="230"/>
      <c r="DF14" s="230"/>
      <c r="DG14" s="230"/>
      <c r="DH14" s="230"/>
      <c r="DI14" s="230"/>
      <c r="DJ14" s="230"/>
      <c r="DK14" s="230"/>
      <c r="DL14" s="230"/>
      <c r="DM14" s="230"/>
      <c r="DN14" s="230"/>
      <c r="DO14" s="230"/>
      <c r="DP14" s="230"/>
      <c r="DQ14" s="230"/>
      <c r="DR14" s="230"/>
      <c r="DS14" s="230"/>
      <c r="DT14" s="230"/>
      <c r="DU14" s="230"/>
      <c r="DV14" s="230"/>
      <c r="DW14" s="230"/>
      <c r="DX14" s="230"/>
      <c r="DY14" s="230"/>
      <c r="DZ14" s="230"/>
      <c r="EA14" s="230"/>
      <c r="EB14" s="230"/>
      <c r="EC14" s="230"/>
      <c r="ED14" s="230"/>
      <c r="EE14" s="230"/>
      <c r="EF14" s="230"/>
      <c r="EG14" s="230"/>
      <c r="EH14" s="230"/>
      <c r="EI14" s="230"/>
      <c r="EJ14" s="230"/>
      <c r="EK14" s="230"/>
      <c r="EL14" s="230"/>
      <c r="EM14" s="230"/>
      <c r="EN14" s="230"/>
      <c r="EO14" s="230"/>
      <c r="EP14" s="230"/>
      <c r="EQ14" s="230"/>
      <c r="ER14" s="230"/>
      <c r="ES14" s="230"/>
      <c r="ET14" s="230"/>
      <c r="EU14" s="230"/>
      <c r="EV14" s="230"/>
      <c r="EW14" s="230"/>
      <c r="EX14" s="230"/>
      <c r="EY14" s="230"/>
      <c r="EZ14" s="230"/>
      <c r="FA14" s="230"/>
      <c r="FB14" s="230"/>
      <c r="FC14" s="230"/>
      <c r="FD14" s="230"/>
      <c r="FE14" s="230"/>
    </row>
    <row r="15" spans="1:161" s="3" customFormat="1" ht="15" customHeight="1" x14ac:dyDescent="0.2">
      <c r="A15" s="8"/>
      <c r="B15" s="11"/>
      <c r="C15" s="8"/>
      <c r="D15" s="8"/>
      <c r="E15" s="8"/>
      <c r="F15" s="8"/>
      <c r="G15" s="8"/>
      <c r="H15" s="8"/>
      <c r="I15" s="8"/>
      <c r="J15" s="8"/>
      <c r="K15" s="8"/>
      <c r="L15" s="8"/>
      <c r="M15" s="8"/>
      <c r="N15" s="8"/>
      <c r="O15" s="8"/>
      <c r="P15" s="8"/>
      <c r="Q15" s="8"/>
      <c r="R15" s="8"/>
      <c r="S15" s="8"/>
      <c r="T15" s="7"/>
      <c r="U15" s="10"/>
      <c r="V15" s="10"/>
      <c r="W15" s="10"/>
      <c r="X15" s="10"/>
      <c r="Y15" s="10"/>
      <c r="Z15" s="10"/>
      <c r="AA15" s="10"/>
      <c r="AB15" s="12"/>
      <c r="AC15" s="232"/>
      <c r="AD15" s="238" t="s">
        <v>1843</v>
      </c>
      <c r="AE15" s="239" t="str">
        <f>AK35</f>
        <v>FACILITY RESOURCES: Salt storage facilities (count)</v>
      </c>
      <c r="AF15" s="240"/>
      <c r="AG15" s="240"/>
      <c r="AH15" s="240"/>
      <c r="AI15" s="235"/>
      <c r="AJ15" s="235"/>
      <c r="AK15" s="235"/>
      <c r="AL15" s="230"/>
      <c r="AM15" s="230"/>
      <c r="AN15" s="230"/>
      <c r="AO15" s="230"/>
      <c r="AP15" s="230"/>
      <c r="AQ15" s="230"/>
      <c r="AR15" s="230"/>
      <c r="AS15" s="230"/>
      <c r="AT15" s="230"/>
      <c r="AU15" s="230"/>
      <c r="AV15" s="230"/>
      <c r="AW15" s="230"/>
      <c r="AX15" s="230"/>
      <c r="AY15" s="230"/>
      <c r="AZ15" s="230"/>
      <c r="BA15" s="230"/>
      <c r="BB15" s="230"/>
      <c r="BC15" s="230"/>
      <c r="BD15" s="230"/>
      <c r="BE15" s="230"/>
      <c r="BF15" s="230"/>
      <c r="BG15" s="230"/>
      <c r="BH15" s="230"/>
      <c r="BI15" s="230"/>
      <c r="BJ15" s="230"/>
      <c r="BK15" s="230"/>
      <c r="BL15" s="230"/>
      <c r="BM15" s="230"/>
      <c r="BN15" s="230"/>
      <c r="BO15" s="230"/>
      <c r="BP15" s="230"/>
      <c r="BQ15" s="230"/>
      <c r="BR15" s="230"/>
      <c r="BS15" s="230"/>
      <c r="BT15" s="230"/>
      <c r="BU15" s="230"/>
      <c r="BV15" s="230"/>
      <c r="BW15" s="230"/>
      <c r="BX15" s="230"/>
      <c r="BY15" s="230"/>
      <c r="BZ15" s="230"/>
      <c r="CA15" s="230"/>
      <c r="CB15" s="230"/>
      <c r="CC15" s="230"/>
      <c r="CD15" s="230"/>
      <c r="CE15" s="230"/>
      <c r="CF15" s="230"/>
      <c r="CG15" s="230"/>
      <c r="CH15" s="230"/>
      <c r="CI15" s="230"/>
      <c r="CJ15" s="230"/>
      <c r="CK15" s="230"/>
      <c r="CL15" s="230"/>
      <c r="CM15" s="230"/>
      <c r="CN15" s="230"/>
      <c r="CO15" s="230"/>
      <c r="CP15" s="230"/>
      <c r="CQ15" s="230"/>
      <c r="CR15" s="230"/>
      <c r="CS15" s="230"/>
      <c r="CT15" s="230"/>
      <c r="CU15" s="230"/>
      <c r="CV15" s="230"/>
      <c r="CW15" s="230"/>
      <c r="CX15" s="230"/>
      <c r="CY15" s="230"/>
      <c r="CZ15" s="230"/>
      <c r="DA15" s="230"/>
      <c r="DB15" s="230"/>
      <c r="DC15" s="230"/>
      <c r="DD15" s="230"/>
      <c r="DE15" s="230"/>
      <c r="DF15" s="230"/>
      <c r="DG15" s="230"/>
      <c r="DH15" s="230"/>
      <c r="DI15" s="230"/>
      <c r="DJ15" s="230"/>
      <c r="DK15" s="230"/>
      <c r="DL15" s="230"/>
      <c r="DM15" s="230"/>
      <c r="DN15" s="230"/>
      <c r="DO15" s="230"/>
      <c r="DP15" s="230"/>
      <c r="DQ15" s="230"/>
      <c r="DR15" s="230"/>
      <c r="DS15" s="230"/>
      <c r="DT15" s="230"/>
      <c r="DU15" s="230"/>
      <c r="DV15" s="230"/>
      <c r="DW15" s="230"/>
      <c r="DX15" s="230"/>
      <c r="DY15" s="230"/>
      <c r="DZ15" s="230"/>
      <c r="EA15" s="230"/>
      <c r="EB15" s="230"/>
      <c r="EC15" s="230"/>
      <c r="ED15" s="230"/>
      <c r="EE15" s="230"/>
      <c r="EF15" s="230"/>
      <c r="EG15" s="230"/>
      <c r="EH15" s="230"/>
      <c r="EI15" s="230"/>
      <c r="EJ15" s="230"/>
      <c r="EK15" s="230"/>
      <c r="EL15" s="230"/>
      <c r="EM15" s="230"/>
      <c r="EN15" s="230"/>
      <c r="EO15" s="230"/>
      <c r="EP15" s="230"/>
      <c r="EQ15" s="230"/>
      <c r="ER15" s="230"/>
      <c r="ES15" s="230"/>
      <c r="ET15" s="230"/>
      <c r="EU15" s="230"/>
      <c r="EV15" s="230"/>
      <c r="EW15" s="230"/>
      <c r="EX15" s="230"/>
      <c r="EY15" s="230"/>
      <c r="EZ15" s="230"/>
      <c r="FA15" s="230"/>
      <c r="FB15" s="230"/>
      <c r="FC15" s="230"/>
      <c r="FD15" s="230"/>
      <c r="FE15" s="230"/>
    </row>
    <row r="16" spans="1:161" s="3" customFormat="1" ht="15" customHeight="1" x14ac:dyDescent="0.2">
      <c r="A16" s="8"/>
      <c r="B16" s="11"/>
      <c r="C16" s="8"/>
      <c r="D16" s="8"/>
      <c r="E16" s="8"/>
      <c r="F16" s="8"/>
      <c r="G16" s="8"/>
      <c r="H16" s="8"/>
      <c r="I16" s="8"/>
      <c r="J16" s="8"/>
      <c r="K16" s="8"/>
      <c r="L16" s="8"/>
      <c r="M16" s="8"/>
      <c r="N16" s="8"/>
      <c r="O16" s="8"/>
      <c r="P16" s="8"/>
      <c r="Q16" s="8"/>
      <c r="R16" s="8"/>
      <c r="S16" s="8"/>
      <c r="T16" s="7"/>
      <c r="U16" s="406"/>
      <c r="V16" s="406"/>
      <c r="W16" s="14"/>
      <c r="X16" s="14"/>
      <c r="Y16" s="14"/>
      <c r="Z16" s="14"/>
      <c r="AA16" s="14"/>
      <c r="AB16" s="12"/>
      <c r="AC16" s="232"/>
      <c r="AD16" s="238" t="s">
        <v>714</v>
      </c>
      <c r="AE16" s="239" t="str">
        <f>AL35</f>
        <v>FACILITY RESOURCES: Salt storage capacity (tons)</v>
      </c>
      <c r="AF16" s="240"/>
      <c r="AG16" s="240"/>
      <c r="AH16" s="240"/>
      <c r="AI16" s="235"/>
      <c r="AJ16" s="235"/>
      <c r="AK16" s="235"/>
      <c r="AL16" s="230"/>
      <c r="AM16" s="230"/>
      <c r="AN16" s="230"/>
      <c r="AO16" s="230"/>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0"/>
      <c r="BV16" s="230"/>
      <c r="BW16" s="230"/>
      <c r="BX16" s="230"/>
      <c r="BY16" s="230"/>
      <c r="BZ16" s="230"/>
      <c r="CA16" s="230"/>
      <c r="CB16" s="230"/>
      <c r="CC16" s="230"/>
      <c r="CD16" s="230"/>
      <c r="CE16" s="230"/>
      <c r="CF16" s="230"/>
      <c r="CG16" s="230"/>
      <c r="CH16" s="230"/>
      <c r="CI16" s="230"/>
      <c r="CJ16" s="230"/>
      <c r="CK16" s="230"/>
      <c r="CL16" s="230"/>
      <c r="CM16" s="230"/>
      <c r="CN16" s="230"/>
      <c r="CO16" s="230"/>
      <c r="CP16" s="230"/>
      <c r="CQ16" s="230"/>
      <c r="CR16" s="230"/>
      <c r="CS16" s="230"/>
      <c r="CT16" s="230"/>
      <c r="CU16" s="230"/>
      <c r="CV16" s="230"/>
      <c r="CW16" s="230"/>
      <c r="CX16" s="230"/>
      <c r="CY16" s="230"/>
      <c r="CZ16" s="230"/>
      <c r="DA16" s="230"/>
      <c r="DB16" s="230"/>
      <c r="DC16" s="230"/>
      <c r="DD16" s="230"/>
      <c r="DE16" s="230"/>
      <c r="DF16" s="230"/>
      <c r="DG16" s="230"/>
      <c r="DH16" s="230"/>
      <c r="DI16" s="230"/>
      <c r="DJ16" s="230"/>
      <c r="DK16" s="230"/>
      <c r="DL16" s="230"/>
      <c r="DM16" s="230"/>
      <c r="DN16" s="230"/>
      <c r="DO16" s="230"/>
      <c r="DP16" s="230"/>
      <c r="DQ16" s="230"/>
      <c r="DR16" s="230"/>
      <c r="DS16" s="230"/>
      <c r="DT16" s="230"/>
      <c r="DU16" s="230"/>
      <c r="DV16" s="230"/>
      <c r="DW16" s="230"/>
      <c r="DX16" s="230"/>
      <c r="DY16" s="230"/>
      <c r="DZ16" s="230"/>
      <c r="EA16" s="230"/>
      <c r="EB16" s="230"/>
      <c r="EC16" s="230"/>
      <c r="ED16" s="230"/>
      <c r="EE16" s="230"/>
      <c r="EF16" s="230"/>
      <c r="EG16" s="230"/>
      <c r="EH16" s="230"/>
      <c r="EI16" s="230"/>
      <c r="EJ16" s="230"/>
      <c r="EK16" s="230"/>
      <c r="EL16" s="230"/>
      <c r="EM16" s="230"/>
      <c r="EN16" s="230"/>
      <c r="EO16" s="230"/>
      <c r="EP16" s="230"/>
      <c r="EQ16" s="230"/>
      <c r="ER16" s="230"/>
      <c r="ES16" s="230"/>
      <c r="ET16" s="230"/>
      <c r="EU16" s="230"/>
      <c r="EV16" s="230"/>
      <c r="EW16" s="230"/>
      <c r="EX16" s="230"/>
      <c r="EY16" s="230"/>
      <c r="EZ16" s="230"/>
      <c r="FA16" s="230"/>
      <c r="FB16" s="230"/>
      <c r="FC16" s="230"/>
      <c r="FD16" s="230"/>
      <c r="FE16" s="230"/>
    </row>
    <row r="17" spans="1:161" s="3" customFormat="1" ht="15" customHeight="1" x14ac:dyDescent="0.2">
      <c r="A17" s="8"/>
      <c r="B17" s="11"/>
      <c r="C17" s="8"/>
      <c r="D17" s="8"/>
      <c r="E17" s="8"/>
      <c r="F17" s="8"/>
      <c r="G17" s="8"/>
      <c r="H17" s="8"/>
      <c r="I17" s="8"/>
      <c r="J17" s="8"/>
      <c r="K17" s="8"/>
      <c r="L17" s="8"/>
      <c r="M17" s="8"/>
      <c r="N17" s="8"/>
      <c r="O17" s="8"/>
      <c r="P17" s="8"/>
      <c r="Q17" s="8"/>
      <c r="R17" s="8"/>
      <c r="S17" s="8"/>
      <c r="T17" s="7"/>
      <c r="U17" s="406"/>
      <c r="V17" s="406"/>
      <c r="W17" s="14"/>
      <c r="X17" s="14"/>
      <c r="Y17" s="14"/>
      <c r="Z17" s="14"/>
      <c r="AA17" s="14"/>
      <c r="AB17" s="12"/>
      <c r="AC17" s="232"/>
      <c r="AD17" s="238"/>
      <c r="AE17" s="239" t="str">
        <f>AM35</f>
        <v>FACILITY RESOURCES: Liquid storage facilities (count)</v>
      </c>
      <c r="AF17" s="240"/>
      <c r="AG17" s="240"/>
      <c r="AH17" s="240"/>
      <c r="AI17" s="235"/>
      <c r="AJ17" s="235"/>
      <c r="AK17" s="235"/>
      <c r="AL17" s="230"/>
      <c r="AM17" s="230"/>
      <c r="AN17" s="230"/>
      <c r="AO17" s="230"/>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30"/>
      <c r="BV17" s="230"/>
      <c r="BW17" s="230"/>
      <c r="BX17" s="230"/>
      <c r="BY17" s="230"/>
      <c r="BZ17" s="230"/>
      <c r="CA17" s="230"/>
      <c r="CB17" s="230"/>
      <c r="CC17" s="230"/>
      <c r="CD17" s="230"/>
      <c r="CE17" s="230"/>
      <c r="CF17" s="230"/>
      <c r="CG17" s="230"/>
      <c r="CH17" s="230"/>
      <c r="CI17" s="230"/>
      <c r="CJ17" s="230"/>
      <c r="CK17" s="230"/>
      <c r="CL17" s="230"/>
      <c r="CM17" s="230"/>
      <c r="CN17" s="230"/>
      <c r="CO17" s="230"/>
      <c r="CP17" s="230"/>
      <c r="CQ17" s="230"/>
      <c r="CR17" s="230"/>
      <c r="CS17" s="230"/>
      <c r="CT17" s="230"/>
      <c r="CU17" s="230"/>
      <c r="CV17" s="230"/>
      <c r="CW17" s="230"/>
      <c r="CX17" s="230"/>
      <c r="CY17" s="230"/>
      <c r="CZ17" s="230"/>
      <c r="DA17" s="230"/>
      <c r="DB17" s="230"/>
      <c r="DC17" s="230"/>
      <c r="DD17" s="230"/>
      <c r="DE17" s="230"/>
      <c r="DF17" s="230"/>
      <c r="DG17" s="230"/>
      <c r="DH17" s="230"/>
      <c r="DI17" s="230"/>
      <c r="DJ17" s="230"/>
      <c r="DK17" s="230"/>
      <c r="DL17" s="230"/>
      <c r="DM17" s="230"/>
      <c r="DN17" s="230"/>
      <c r="DO17" s="230"/>
      <c r="DP17" s="230"/>
      <c r="DQ17" s="230"/>
      <c r="DR17" s="230"/>
      <c r="DS17" s="230"/>
      <c r="DT17" s="230"/>
      <c r="DU17" s="230"/>
      <c r="DV17" s="230"/>
      <c r="DW17" s="230"/>
      <c r="DX17" s="230"/>
      <c r="DY17" s="230"/>
      <c r="DZ17" s="230"/>
      <c r="EA17" s="230"/>
      <c r="EB17" s="230"/>
      <c r="EC17" s="230"/>
      <c r="ED17" s="230"/>
      <c r="EE17" s="230"/>
      <c r="EF17" s="230"/>
      <c r="EG17" s="230"/>
      <c r="EH17" s="230"/>
      <c r="EI17" s="230"/>
      <c r="EJ17" s="230"/>
      <c r="EK17" s="230"/>
      <c r="EL17" s="230"/>
      <c r="EM17" s="230"/>
      <c r="EN17" s="230"/>
      <c r="EO17" s="230"/>
      <c r="EP17" s="230"/>
      <c r="EQ17" s="230"/>
      <c r="ER17" s="230"/>
      <c r="ES17" s="230"/>
      <c r="ET17" s="230"/>
      <c r="EU17" s="230"/>
      <c r="EV17" s="230"/>
      <c r="EW17" s="230"/>
      <c r="EX17" s="230"/>
      <c r="EY17" s="230"/>
      <c r="EZ17" s="230"/>
      <c r="FA17" s="230"/>
      <c r="FB17" s="230"/>
      <c r="FC17" s="230"/>
      <c r="FD17" s="230"/>
      <c r="FE17" s="230"/>
    </row>
    <row r="18" spans="1:161" s="3" customFormat="1" ht="15" customHeight="1" x14ac:dyDescent="0.2">
      <c r="A18" s="8"/>
      <c r="B18" s="11"/>
      <c r="C18" s="8"/>
      <c r="D18" s="8"/>
      <c r="E18" s="8"/>
      <c r="F18" s="8"/>
      <c r="G18" s="8"/>
      <c r="H18" s="8"/>
      <c r="I18" s="8"/>
      <c r="J18" s="8"/>
      <c r="K18" s="8"/>
      <c r="L18" s="8"/>
      <c r="M18" s="8"/>
      <c r="N18" s="8"/>
      <c r="O18" s="8"/>
      <c r="P18" s="8"/>
      <c r="Q18" s="8"/>
      <c r="R18" s="8"/>
      <c r="S18" s="8"/>
      <c r="T18" s="7"/>
      <c r="U18" s="10"/>
      <c r="V18" s="15"/>
      <c r="W18" s="10"/>
      <c r="X18" s="10"/>
      <c r="Y18" s="10"/>
      <c r="Z18" s="10"/>
      <c r="AA18" s="10"/>
      <c r="AB18" s="12"/>
      <c r="AC18" s="232"/>
      <c r="AD18" s="238"/>
      <c r="AE18" s="239" t="str">
        <f>AN35</f>
        <v>FACILITY RESOURCES: Liquid storage capacity (gallons)</v>
      </c>
      <c r="AF18" s="240"/>
      <c r="AG18" s="240"/>
      <c r="AH18" s="240"/>
      <c r="AI18" s="235"/>
      <c r="AJ18" s="235"/>
      <c r="AK18" s="235"/>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0"/>
      <c r="BM18" s="230"/>
      <c r="BN18" s="230"/>
      <c r="BO18" s="230"/>
      <c r="BP18" s="230"/>
      <c r="BQ18" s="230"/>
      <c r="BR18" s="230"/>
      <c r="BS18" s="230"/>
      <c r="BT18" s="230"/>
      <c r="BU18" s="230"/>
      <c r="BV18" s="230"/>
      <c r="BW18" s="230"/>
      <c r="BX18" s="230"/>
      <c r="BY18" s="230"/>
      <c r="BZ18" s="230"/>
      <c r="CA18" s="230"/>
      <c r="CB18" s="230"/>
      <c r="CC18" s="230"/>
      <c r="CD18" s="230"/>
      <c r="CE18" s="230"/>
      <c r="CF18" s="230"/>
      <c r="CG18" s="230"/>
      <c r="CH18" s="230"/>
      <c r="CI18" s="230"/>
      <c r="CJ18" s="230"/>
      <c r="CK18" s="230"/>
      <c r="CL18" s="230"/>
      <c r="CM18" s="230"/>
      <c r="CN18" s="230"/>
      <c r="CO18" s="230"/>
      <c r="CP18" s="230"/>
      <c r="CQ18" s="230"/>
      <c r="CR18" s="230"/>
      <c r="CS18" s="230"/>
      <c r="CT18" s="230"/>
      <c r="CU18" s="230"/>
      <c r="CV18" s="230"/>
      <c r="CW18" s="230"/>
      <c r="CX18" s="230"/>
      <c r="CY18" s="230"/>
      <c r="CZ18" s="230"/>
      <c r="DA18" s="230"/>
      <c r="DB18" s="230"/>
      <c r="DC18" s="230"/>
      <c r="DD18" s="230"/>
      <c r="DE18" s="230"/>
      <c r="DF18" s="230"/>
      <c r="DG18" s="230"/>
      <c r="DH18" s="230"/>
      <c r="DI18" s="230"/>
      <c r="DJ18" s="230"/>
      <c r="DK18" s="230"/>
      <c r="DL18" s="230"/>
      <c r="DM18" s="230"/>
      <c r="DN18" s="230"/>
      <c r="DO18" s="230"/>
      <c r="DP18" s="230"/>
      <c r="DQ18" s="230"/>
      <c r="DR18" s="230"/>
      <c r="DS18" s="230"/>
      <c r="DT18" s="230"/>
      <c r="DU18" s="230"/>
      <c r="DV18" s="230"/>
      <c r="DW18" s="230"/>
      <c r="DX18" s="230"/>
      <c r="DY18" s="230"/>
      <c r="DZ18" s="230"/>
      <c r="EA18" s="230"/>
      <c r="EB18" s="230"/>
      <c r="EC18" s="230"/>
      <c r="ED18" s="230"/>
      <c r="EE18" s="230"/>
      <c r="EF18" s="230"/>
      <c r="EG18" s="230"/>
      <c r="EH18" s="230"/>
      <c r="EI18" s="230"/>
      <c r="EJ18" s="230"/>
      <c r="EK18" s="230"/>
      <c r="EL18" s="230"/>
      <c r="EM18" s="230"/>
      <c r="EN18" s="230"/>
      <c r="EO18" s="230"/>
      <c r="EP18" s="230"/>
      <c r="EQ18" s="230"/>
      <c r="ER18" s="230"/>
      <c r="ES18" s="230"/>
      <c r="ET18" s="230"/>
      <c r="EU18" s="230"/>
      <c r="EV18" s="230"/>
      <c r="EW18" s="230"/>
      <c r="EX18" s="230"/>
      <c r="EY18" s="230"/>
      <c r="EZ18" s="230"/>
      <c r="FA18" s="230"/>
      <c r="FB18" s="230"/>
      <c r="FC18" s="230"/>
      <c r="FD18" s="230"/>
      <c r="FE18" s="230"/>
    </row>
    <row r="19" spans="1:161" s="3" customFormat="1" ht="15" customHeight="1" x14ac:dyDescent="0.2">
      <c r="A19" s="8"/>
      <c r="B19" s="11"/>
      <c r="C19" s="8"/>
      <c r="D19" s="8"/>
      <c r="E19" s="8"/>
      <c r="F19" s="8"/>
      <c r="G19" s="8"/>
      <c r="H19" s="8"/>
      <c r="I19" s="8"/>
      <c r="J19" s="8"/>
      <c r="K19" s="8"/>
      <c r="L19" s="8"/>
      <c r="M19" s="8"/>
      <c r="N19" s="8"/>
      <c r="O19" s="8"/>
      <c r="P19" s="8"/>
      <c r="Q19" s="8"/>
      <c r="R19" s="8"/>
      <c r="S19" s="8"/>
      <c r="T19" s="7"/>
      <c r="U19" s="406"/>
      <c r="V19" s="406"/>
      <c r="W19" s="14"/>
      <c r="X19" s="14"/>
      <c r="Y19" s="14"/>
      <c r="Z19" s="14"/>
      <c r="AA19" s="14"/>
      <c r="AB19" s="12"/>
      <c r="AC19" s="232"/>
      <c r="AD19" s="238"/>
      <c r="AE19" s="239" t="str">
        <f>AO35</f>
        <v>DRY MATERIALS: Salt applied (tons)</v>
      </c>
      <c r="AF19" s="240"/>
      <c r="AG19" s="240"/>
      <c r="AH19" s="240"/>
      <c r="AI19" s="235"/>
      <c r="AJ19" s="235"/>
      <c r="AK19" s="235"/>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0"/>
      <c r="BL19" s="230"/>
      <c r="BM19" s="230"/>
      <c r="BN19" s="230"/>
      <c r="BO19" s="230"/>
      <c r="BP19" s="230"/>
      <c r="BQ19" s="230"/>
      <c r="BR19" s="230"/>
      <c r="BS19" s="230"/>
      <c r="BT19" s="230"/>
      <c r="BU19" s="230"/>
      <c r="BV19" s="230"/>
      <c r="BW19" s="230"/>
      <c r="BX19" s="230"/>
      <c r="BY19" s="230"/>
      <c r="BZ19" s="230"/>
      <c r="CA19" s="230"/>
      <c r="CB19" s="230"/>
      <c r="CC19" s="230"/>
      <c r="CD19" s="230"/>
      <c r="CE19" s="230"/>
      <c r="CF19" s="230"/>
      <c r="CG19" s="230"/>
      <c r="CH19" s="230"/>
      <c r="CI19" s="230"/>
      <c r="CJ19" s="230"/>
      <c r="CK19" s="230"/>
      <c r="CL19" s="230"/>
      <c r="CM19" s="230"/>
      <c r="CN19" s="230"/>
      <c r="CO19" s="230"/>
      <c r="CP19" s="230"/>
      <c r="CQ19" s="230"/>
      <c r="CR19" s="230"/>
      <c r="CS19" s="230"/>
      <c r="CT19" s="230"/>
      <c r="CU19" s="230"/>
      <c r="CV19" s="230"/>
      <c r="CW19" s="230"/>
      <c r="CX19" s="230"/>
      <c r="CY19" s="230"/>
      <c r="CZ19" s="230"/>
      <c r="DA19" s="230"/>
      <c r="DB19" s="230"/>
      <c r="DC19" s="230"/>
      <c r="DD19" s="230"/>
      <c r="DE19" s="230"/>
      <c r="DF19" s="230"/>
      <c r="DG19" s="230"/>
      <c r="DH19" s="230"/>
      <c r="DI19" s="230"/>
      <c r="DJ19" s="230"/>
      <c r="DK19" s="230"/>
      <c r="DL19" s="230"/>
      <c r="DM19" s="230"/>
      <c r="DN19" s="230"/>
      <c r="DO19" s="230"/>
      <c r="DP19" s="230"/>
      <c r="DQ19" s="230"/>
      <c r="DR19" s="230"/>
      <c r="DS19" s="230"/>
      <c r="DT19" s="230"/>
      <c r="DU19" s="230"/>
      <c r="DV19" s="230"/>
      <c r="DW19" s="230"/>
      <c r="DX19" s="230"/>
      <c r="DY19" s="230"/>
      <c r="DZ19" s="230"/>
      <c r="EA19" s="230"/>
      <c r="EB19" s="230"/>
      <c r="EC19" s="230"/>
      <c r="ED19" s="230"/>
      <c r="EE19" s="230"/>
      <c r="EF19" s="230"/>
      <c r="EG19" s="230"/>
      <c r="EH19" s="230"/>
      <c r="EI19" s="230"/>
      <c r="EJ19" s="230"/>
      <c r="EK19" s="230"/>
      <c r="EL19" s="230"/>
      <c r="EM19" s="230"/>
      <c r="EN19" s="230"/>
      <c r="EO19" s="230"/>
      <c r="EP19" s="230"/>
      <c r="EQ19" s="230"/>
      <c r="ER19" s="230"/>
      <c r="ES19" s="230"/>
      <c r="ET19" s="230"/>
      <c r="EU19" s="230"/>
      <c r="EV19" s="230"/>
      <c r="EW19" s="230"/>
      <c r="EX19" s="230"/>
      <c r="EY19" s="230"/>
      <c r="EZ19" s="230"/>
      <c r="FA19" s="230"/>
      <c r="FB19" s="230"/>
      <c r="FC19" s="230"/>
      <c r="FD19" s="230"/>
      <c r="FE19" s="230"/>
    </row>
    <row r="20" spans="1:161" s="3" customFormat="1" ht="15" customHeight="1" x14ac:dyDescent="0.2">
      <c r="A20" s="8"/>
      <c r="B20" s="8"/>
      <c r="C20" s="8"/>
      <c r="D20" s="8"/>
      <c r="E20" s="8"/>
      <c r="F20" s="8"/>
      <c r="G20" s="8"/>
      <c r="H20" s="8"/>
      <c r="I20" s="8"/>
      <c r="J20" s="8"/>
      <c r="K20" s="8"/>
      <c r="L20" s="8"/>
      <c r="M20" s="8"/>
      <c r="N20" s="8"/>
      <c r="O20" s="8"/>
      <c r="P20" s="8"/>
      <c r="Q20" s="8"/>
      <c r="R20" s="8"/>
      <c r="S20" s="8"/>
      <c r="T20" s="7"/>
      <c r="U20" s="406"/>
      <c r="V20" s="406"/>
      <c r="W20" s="14"/>
      <c r="X20" s="14"/>
      <c r="Y20" s="14"/>
      <c r="Z20" s="14"/>
      <c r="AA20" s="14"/>
      <c r="AB20" s="12"/>
      <c r="AC20" s="232"/>
      <c r="AD20" s="238"/>
      <c r="AE20" s="239" t="str">
        <f>AP35</f>
        <v>DRY MATERIALS: Total chemicals applied (tons)</v>
      </c>
      <c r="AF20" s="240"/>
      <c r="AG20" s="240"/>
      <c r="AH20" s="240"/>
      <c r="AI20" s="235"/>
      <c r="AJ20" s="235"/>
      <c r="AK20" s="235"/>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230"/>
      <c r="BV20" s="230"/>
      <c r="BW20" s="230"/>
      <c r="BX20" s="230"/>
      <c r="BY20" s="230"/>
      <c r="BZ20" s="230"/>
      <c r="CA20" s="230"/>
      <c r="CB20" s="230"/>
      <c r="CC20" s="230"/>
      <c r="CD20" s="230"/>
      <c r="CE20" s="230"/>
      <c r="CF20" s="230"/>
      <c r="CG20" s="230"/>
      <c r="CH20" s="230"/>
      <c r="CI20" s="230"/>
      <c r="CJ20" s="230"/>
      <c r="CK20" s="230"/>
      <c r="CL20" s="230"/>
      <c r="CM20" s="230"/>
      <c r="CN20" s="230"/>
      <c r="CO20" s="230"/>
      <c r="CP20" s="230"/>
      <c r="CQ20" s="230"/>
      <c r="CR20" s="230"/>
      <c r="CS20" s="230"/>
      <c r="CT20" s="230"/>
      <c r="CU20" s="230"/>
      <c r="CV20" s="230"/>
      <c r="CW20" s="230"/>
      <c r="CX20" s="230"/>
      <c r="CY20" s="230"/>
      <c r="CZ20" s="230"/>
      <c r="DA20" s="230"/>
      <c r="DB20" s="230"/>
      <c r="DC20" s="230"/>
      <c r="DD20" s="230"/>
      <c r="DE20" s="230"/>
      <c r="DF20" s="230"/>
      <c r="DG20" s="230"/>
      <c r="DH20" s="230"/>
      <c r="DI20" s="230"/>
      <c r="DJ20" s="230"/>
      <c r="DK20" s="230"/>
      <c r="DL20" s="230"/>
      <c r="DM20" s="230"/>
      <c r="DN20" s="230"/>
      <c r="DO20" s="230"/>
      <c r="DP20" s="230"/>
      <c r="DQ20" s="230"/>
      <c r="DR20" s="230"/>
      <c r="DS20" s="230"/>
      <c r="DT20" s="230"/>
      <c r="DU20" s="230"/>
      <c r="DV20" s="230"/>
      <c r="DW20" s="230"/>
      <c r="DX20" s="230"/>
      <c r="DY20" s="230"/>
      <c r="DZ20" s="230"/>
      <c r="EA20" s="230"/>
      <c r="EB20" s="230"/>
      <c r="EC20" s="230"/>
      <c r="ED20" s="230"/>
      <c r="EE20" s="230"/>
      <c r="EF20" s="230"/>
      <c r="EG20" s="230"/>
      <c r="EH20" s="230"/>
      <c r="EI20" s="230"/>
      <c r="EJ20" s="230"/>
      <c r="EK20" s="230"/>
      <c r="EL20" s="230"/>
      <c r="EM20" s="230"/>
      <c r="EN20" s="230"/>
      <c r="EO20" s="230"/>
      <c r="EP20" s="230"/>
      <c r="EQ20" s="230"/>
      <c r="ER20" s="230"/>
      <c r="ES20" s="230"/>
      <c r="ET20" s="230"/>
      <c r="EU20" s="230"/>
      <c r="EV20" s="230"/>
      <c r="EW20" s="230"/>
      <c r="EX20" s="230"/>
      <c r="EY20" s="230"/>
      <c r="EZ20" s="230"/>
      <c r="FA20" s="230"/>
      <c r="FB20" s="230"/>
      <c r="FC20" s="230"/>
      <c r="FD20" s="230"/>
      <c r="FE20" s="230"/>
    </row>
    <row r="21" spans="1:161" s="3" customFormat="1" ht="15" customHeight="1" x14ac:dyDescent="0.2">
      <c r="A21" s="8"/>
      <c r="B21" s="8"/>
      <c r="C21" s="8"/>
      <c r="D21" s="8"/>
      <c r="E21" s="8"/>
      <c r="F21" s="8"/>
      <c r="G21" s="8"/>
      <c r="H21" s="8"/>
      <c r="I21" s="8"/>
      <c r="J21" s="8"/>
      <c r="K21" s="8"/>
      <c r="L21" s="8"/>
      <c r="M21" s="8"/>
      <c r="N21" s="8"/>
      <c r="O21" s="8"/>
      <c r="P21" s="8"/>
      <c r="Q21" s="8"/>
      <c r="R21" s="8"/>
      <c r="S21" s="8"/>
      <c r="T21" s="7"/>
      <c r="U21" s="10"/>
      <c r="V21" s="10"/>
      <c r="W21" s="10"/>
      <c r="X21" s="10"/>
      <c r="Y21" s="10"/>
      <c r="Z21" s="10"/>
      <c r="AA21" s="10"/>
      <c r="AB21" s="12"/>
      <c r="AC21" s="232"/>
      <c r="AD21" s="238"/>
      <c r="AE21" s="239" t="str">
        <f>AQ35</f>
        <v>DRY MATERIALS: Abrasives (non-chemical) applied (tons)</v>
      </c>
      <c r="AF21" s="240"/>
      <c r="AG21" s="240"/>
      <c r="AH21" s="240"/>
      <c r="AI21" s="235"/>
      <c r="AJ21" s="235"/>
      <c r="AK21" s="235"/>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c r="CU21" s="230"/>
      <c r="CV21" s="230"/>
      <c r="CW21" s="230"/>
      <c r="CX21" s="230"/>
      <c r="CY21" s="230"/>
      <c r="CZ21" s="230"/>
      <c r="DA21" s="230"/>
      <c r="DB21" s="230"/>
      <c r="DC21" s="230"/>
      <c r="DD21" s="230"/>
      <c r="DE21" s="230"/>
      <c r="DF21" s="230"/>
      <c r="DG21" s="230"/>
      <c r="DH21" s="230"/>
      <c r="DI21" s="230"/>
      <c r="DJ21" s="230"/>
      <c r="DK21" s="230"/>
      <c r="DL21" s="230"/>
      <c r="DM21" s="230"/>
      <c r="DN21" s="230"/>
      <c r="DO21" s="230"/>
      <c r="DP21" s="230"/>
      <c r="DQ21" s="230"/>
      <c r="DR21" s="230"/>
      <c r="DS21" s="230"/>
      <c r="DT21" s="230"/>
      <c r="DU21" s="230"/>
      <c r="DV21" s="230"/>
      <c r="DW21" s="230"/>
      <c r="DX21" s="230"/>
      <c r="DY21" s="230"/>
      <c r="DZ21" s="230"/>
      <c r="EA21" s="230"/>
      <c r="EB21" s="230"/>
      <c r="EC21" s="230"/>
      <c r="ED21" s="230"/>
      <c r="EE21" s="230"/>
      <c r="EF21" s="230"/>
      <c r="EG21" s="230"/>
      <c r="EH21" s="230"/>
      <c r="EI21" s="230"/>
      <c r="EJ21" s="230"/>
      <c r="EK21" s="230"/>
      <c r="EL21" s="230"/>
      <c r="EM21" s="230"/>
      <c r="EN21" s="230"/>
      <c r="EO21" s="230"/>
      <c r="EP21" s="230"/>
      <c r="EQ21" s="230"/>
      <c r="ER21" s="230"/>
      <c r="ES21" s="230"/>
      <c r="ET21" s="230"/>
      <c r="EU21" s="230"/>
      <c r="EV21" s="230"/>
      <c r="EW21" s="230"/>
      <c r="EX21" s="230"/>
      <c r="EY21" s="230"/>
      <c r="EZ21" s="230"/>
      <c r="FA21" s="230"/>
      <c r="FB21" s="230"/>
      <c r="FC21" s="230"/>
      <c r="FD21" s="230"/>
      <c r="FE21" s="230"/>
    </row>
    <row r="22" spans="1:161" s="3" customFormat="1" ht="15" customHeight="1" x14ac:dyDescent="0.2">
      <c r="A22" s="8"/>
      <c r="B22" s="8"/>
      <c r="C22" s="8"/>
      <c r="D22" s="8"/>
      <c r="E22" s="8"/>
      <c r="F22" s="8"/>
      <c r="G22" s="8"/>
      <c r="H22" s="8"/>
      <c r="I22" s="8"/>
      <c r="J22" s="8"/>
      <c r="K22" s="8"/>
      <c r="L22" s="8"/>
      <c r="M22" s="8"/>
      <c r="N22" s="8"/>
      <c r="O22" s="8"/>
      <c r="P22" s="8"/>
      <c r="Q22" s="8"/>
      <c r="R22" s="8"/>
      <c r="S22" s="8"/>
      <c r="T22" s="7"/>
      <c r="U22" s="406"/>
      <c r="V22" s="406"/>
      <c r="W22" s="14"/>
      <c r="X22" s="14"/>
      <c r="Y22" s="14"/>
      <c r="Z22" s="14"/>
      <c r="AA22" s="14"/>
      <c r="AB22" s="12"/>
      <c r="AC22" s="232"/>
      <c r="AD22" s="238"/>
      <c r="AE22" s="239" t="str">
        <f>AR35</f>
        <v>LIQUID MATERIALS: Salt brine applied (gallons)</v>
      </c>
      <c r="AF22" s="240"/>
      <c r="AG22" s="240"/>
      <c r="AH22" s="240"/>
      <c r="AI22" s="235"/>
      <c r="AJ22" s="235"/>
      <c r="AK22" s="235"/>
      <c r="AL22" s="230"/>
      <c r="AM22" s="230"/>
      <c r="AN22" s="230"/>
      <c r="AO22" s="230"/>
      <c r="AP22" s="230"/>
      <c r="AQ22" s="230"/>
      <c r="AR22" s="230"/>
      <c r="AS22" s="230"/>
      <c r="AT22" s="230"/>
      <c r="AU22" s="230"/>
      <c r="AV22" s="230"/>
      <c r="AW22" s="230"/>
      <c r="AX22" s="230"/>
      <c r="AY22" s="230"/>
      <c r="AZ22" s="230"/>
      <c r="BA22" s="230"/>
      <c r="BB22" s="230"/>
      <c r="BC22" s="230"/>
      <c r="BD22" s="230"/>
      <c r="BE22" s="230"/>
      <c r="BF22" s="230"/>
      <c r="BG22" s="230"/>
      <c r="BH22" s="230"/>
      <c r="BI22" s="230"/>
      <c r="BJ22" s="230"/>
      <c r="BK22" s="230"/>
      <c r="BL22" s="230"/>
      <c r="BM22" s="230"/>
      <c r="BN22" s="230"/>
      <c r="BO22" s="230"/>
      <c r="BP22" s="230"/>
      <c r="BQ22" s="230"/>
      <c r="BR22" s="230"/>
      <c r="BS22" s="230"/>
      <c r="BT22" s="230"/>
      <c r="BU22" s="230"/>
      <c r="BV22" s="230"/>
      <c r="BW22" s="230"/>
      <c r="BX22" s="230"/>
      <c r="BY22" s="230"/>
      <c r="BZ22" s="230"/>
      <c r="CA22" s="230"/>
      <c r="CB22" s="230"/>
      <c r="CC22" s="230"/>
      <c r="CD22" s="230"/>
      <c r="CE22" s="230"/>
      <c r="CF22" s="230"/>
      <c r="CG22" s="230"/>
      <c r="CH22" s="230"/>
      <c r="CI22" s="230"/>
      <c r="CJ22" s="230"/>
      <c r="CK22" s="230"/>
      <c r="CL22" s="230"/>
      <c r="CM22" s="230"/>
      <c r="CN22" s="230"/>
      <c r="CO22" s="230"/>
      <c r="CP22" s="230"/>
      <c r="CQ22" s="230"/>
      <c r="CR22" s="230"/>
      <c r="CS22" s="230"/>
      <c r="CT22" s="230"/>
      <c r="CU22" s="230"/>
      <c r="CV22" s="230"/>
      <c r="CW22" s="230"/>
      <c r="CX22" s="230"/>
      <c r="CY22" s="230"/>
      <c r="CZ22" s="230"/>
      <c r="DA22" s="230"/>
      <c r="DB22" s="230"/>
      <c r="DC22" s="230"/>
      <c r="DD22" s="230"/>
      <c r="DE22" s="230"/>
      <c r="DF22" s="230"/>
      <c r="DG22" s="230"/>
      <c r="DH22" s="230"/>
      <c r="DI22" s="230"/>
      <c r="DJ22" s="230"/>
      <c r="DK22" s="230"/>
      <c r="DL22" s="230"/>
      <c r="DM22" s="230"/>
      <c r="DN22" s="230"/>
      <c r="DO22" s="230"/>
      <c r="DP22" s="230"/>
      <c r="DQ22" s="230"/>
      <c r="DR22" s="230"/>
      <c r="DS22" s="230"/>
      <c r="DT22" s="230"/>
      <c r="DU22" s="230"/>
      <c r="DV22" s="230"/>
      <c r="DW22" s="230"/>
      <c r="DX22" s="230"/>
      <c r="DY22" s="230"/>
      <c r="DZ22" s="230"/>
      <c r="EA22" s="230"/>
      <c r="EB22" s="230"/>
      <c r="EC22" s="230"/>
      <c r="ED22" s="230"/>
      <c r="EE22" s="230"/>
      <c r="EF22" s="230"/>
      <c r="EG22" s="230"/>
      <c r="EH22" s="230"/>
      <c r="EI22" s="230"/>
      <c r="EJ22" s="230"/>
      <c r="EK22" s="230"/>
      <c r="EL22" s="230"/>
      <c r="EM22" s="230"/>
      <c r="EN22" s="230"/>
      <c r="EO22" s="230"/>
      <c r="EP22" s="230"/>
      <c r="EQ22" s="230"/>
      <c r="ER22" s="230"/>
      <c r="ES22" s="230"/>
      <c r="ET22" s="230"/>
      <c r="EU22" s="230"/>
      <c r="EV22" s="230"/>
      <c r="EW22" s="230"/>
      <c r="EX22" s="230"/>
      <c r="EY22" s="230"/>
      <c r="EZ22" s="230"/>
      <c r="FA22" s="230"/>
      <c r="FB22" s="230"/>
      <c r="FC22" s="230"/>
      <c r="FD22" s="230"/>
      <c r="FE22" s="230"/>
    </row>
    <row r="23" spans="1:161" s="3" customFormat="1" ht="15" customHeight="1" x14ac:dyDescent="0.2">
      <c r="A23" s="8"/>
      <c r="B23" s="8"/>
      <c r="C23" s="8"/>
      <c r="D23" s="8"/>
      <c r="E23" s="8"/>
      <c r="F23" s="8"/>
      <c r="G23" s="8"/>
      <c r="H23" s="8"/>
      <c r="I23" s="8"/>
      <c r="J23" s="8"/>
      <c r="K23" s="8"/>
      <c r="L23" s="8"/>
      <c r="M23" s="8"/>
      <c r="N23" s="8"/>
      <c r="O23" s="8"/>
      <c r="P23" s="8"/>
      <c r="Q23" s="8"/>
      <c r="R23" s="8"/>
      <c r="S23" s="8"/>
      <c r="T23" s="7"/>
      <c r="U23" s="406"/>
      <c r="V23" s="406"/>
      <c r="W23" s="14"/>
      <c r="X23" s="14"/>
      <c r="Y23" s="14"/>
      <c r="Z23" s="14"/>
      <c r="AA23" s="14"/>
      <c r="AB23" s="12"/>
      <c r="AC23" s="232"/>
      <c r="AD23" s="238"/>
      <c r="AE23" s="239" t="str">
        <f>AS35</f>
        <v>LIQUID MATERIALS: Total liquid applied (gallons)</v>
      </c>
      <c r="AF23" s="240"/>
      <c r="AG23" s="240"/>
      <c r="AH23" s="240"/>
      <c r="AI23" s="235"/>
      <c r="AJ23" s="235"/>
      <c r="AK23" s="235"/>
      <c r="AL23" s="230"/>
      <c r="AM23" s="230"/>
      <c r="AN23" s="230"/>
      <c r="AO23" s="230"/>
      <c r="AP23" s="230"/>
      <c r="AQ23" s="230"/>
      <c r="AR23" s="230"/>
      <c r="AS23" s="230"/>
      <c r="AT23" s="230"/>
      <c r="AU23" s="230"/>
      <c r="AV23" s="230"/>
      <c r="AW23" s="230"/>
      <c r="AX23" s="230"/>
      <c r="AY23" s="230"/>
      <c r="AZ23" s="230"/>
      <c r="BA23" s="230"/>
      <c r="BB23" s="230"/>
      <c r="BC23" s="230"/>
      <c r="BD23" s="230"/>
      <c r="BE23" s="230"/>
      <c r="BF23" s="230"/>
      <c r="BG23" s="230"/>
      <c r="BH23" s="230"/>
      <c r="BI23" s="230"/>
      <c r="BJ23" s="230"/>
      <c r="BK23" s="230"/>
      <c r="BL23" s="230"/>
      <c r="BM23" s="230"/>
      <c r="BN23" s="230"/>
      <c r="BO23" s="230"/>
      <c r="BP23" s="230"/>
      <c r="BQ23" s="230"/>
      <c r="BR23" s="230"/>
      <c r="BS23" s="230"/>
      <c r="BT23" s="230"/>
      <c r="BU23" s="230"/>
      <c r="BV23" s="230"/>
      <c r="BW23" s="230"/>
      <c r="BX23" s="230"/>
      <c r="BY23" s="230"/>
      <c r="BZ23" s="230"/>
      <c r="CA23" s="230"/>
      <c r="CB23" s="230"/>
      <c r="CC23" s="230"/>
      <c r="CD23" s="230"/>
      <c r="CE23" s="230"/>
      <c r="CF23" s="230"/>
      <c r="CG23" s="230"/>
      <c r="CH23" s="230"/>
      <c r="CI23" s="230"/>
      <c r="CJ23" s="230"/>
      <c r="CK23" s="230"/>
      <c r="CL23" s="230"/>
      <c r="CM23" s="230"/>
      <c r="CN23" s="230"/>
      <c r="CO23" s="230"/>
      <c r="CP23" s="230"/>
      <c r="CQ23" s="230"/>
      <c r="CR23" s="230"/>
      <c r="CS23" s="230"/>
      <c r="CT23" s="230"/>
      <c r="CU23" s="230"/>
      <c r="CV23" s="230"/>
      <c r="CW23" s="230"/>
      <c r="CX23" s="230"/>
      <c r="CY23" s="230"/>
      <c r="CZ23" s="230"/>
      <c r="DA23" s="230"/>
      <c r="DB23" s="230"/>
      <c r="DC23" s="230"/>
      <c r="DD23" s="230"/>
      <c r="DE23" s="230"/>
      <c r="DF23" s="230"/>
      <c r="DG23" s="230"/>
      <c r="DH23" s="230"/>
      <c r="DI23" s="230"/>
      <c r="DJ23" s="230"/>
      <c r="DK23" s="230"/>
      <c r="DL23" s="230"/>
      <c r="DM23" s="230"/>
      <c r="DN23" s="230"/>
      <c r="DO23" s="230"/>
      <c r="DP23" s="230"/>
      <c r="DQ23" s="230"/>
      <c r="DR23" s="230"/>
      <c r="DS23" s="230"/>
      <c r="DT23" s="230"/>
      <c r="DU23" s="230"/>
      <c r="DV23" s="230"/>
      <c r="DW23" s="230"/>
      <c r="DX23" s="230"/>
      <c r="DY23" s="230"/>
      <c r="DZ23" s="230"/>
      <c r="EA23" s="230"/>
      <c r="EB23" s="230"/>
      <c r="EC23" s="230"/>
      <c r="ED23" s="230"/>
      <c r="EE23" s="230"/>
      <c r="EF23" s="230"/>
      <c r="EG23" s="230"/>
      <c r="EH23" s="230"/>
      <c r="EI23" s="230"/>
      <c r="EJ23" s="230"/>
      <c r="EK23" s="230"/>
      <c r="EL23" s="230"/>
      <c r="EM23" s="230"/>
      <c r="EN23" s="230"/>
      <c r="EO23" s="230"/>
      <c r="EP23" s="230"/>
      <c r="EQ23" s="230"/>
      <c r="ER23" s="230"/>
      <c r="ES23" s="230"/>
      <c r="ET23" s="230"/>
      <c r="EU23" s="230"/>
      <c r="EV23" s="230"/>
      <c r="EW23" s="230"/>
      <c r="EX23" s="230"/>
      <c r="EY23" s="230"/>
      <c r="EZ23" s="230"/>
      <c r="FA23" s="230"/>
      <c r="FB23" s="230"/>
      <c r="FC23" s="230"/>
      <c r="FD23" s="230"/>
      <c r="FE23" s="230"/>
    </row>
    <row r="24" spans="1:161" s="3" customFormat="1" ht="15" customHeight="1" x14ac:dyDescent="0.2">
      <c r="A24" s="8"/>
      <c r="B24" s="8"/>
      <c r="C24" s="8"/>
      <c r="D24" s="8"/>
      <c r="E24" s="8"/>
      <c r="F24" s="8"/>
      <c r="G24" s="8"/>
      <c r="H24" s="8"/>
      <c r="I24" s="8"/>
      <c r="J24" s="8"/>
      <c r="K24" s="8"/>
      <c r="L24" s="8"/>
      <c r="M24" s="8"/>
      <c r="N24" s="8"/>
      <c r="O24" s="8"/>
      <c r="P24" s="8"/>
      <c r="Q24" s="8"/>
      <c r="R24" s="8"/>
      <c r="S24" s="8"/>
      <c r="T24" s="7"/>
      <c r="U24" s="10"/>
      <c r="V24" s="10"/>
      <c r="W24" s="10"/>
      <c r="X24" s="10"/>
      <c r="Y24" s="10"/>
      <c r="Z24" s="10"/>
      <c r="AA24" s="10"/>
      <c r="AB24" s="12"/>
      <c r="AC24" s="232"/>
      <c r="AD24" s="238"/>
      <c r="AE24" s="241" t="str">
        <f>AT35</f>
        <v>COST: Total labor cost ($)</v>
      </c>
      <c r="AF24" s="240"/>
      <c r="AG24" s="240"/>
      <c r="AH24" s="240"/>
      <c r="AI24" s="235"/>
      <c r="AJ24" s="235"/>
      <c r="AK24" s="235"/>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0"/>
      <c r="BZ24" s="230"/>
      <c r="CA24" s="230"/>
      <c r="CB24" s="230"/>
      <c r="CC24" s="230"/>
      <c r="CD24" s="230"/>
      <c r="CE24" s="230"/>
      <c r="CF24" s="230"/>
      <c r="CG24" s="230"/>
      <c r="CH24" s="230"/>
      <c r="CI24" s="230"/>
      <c r="CJ24" s="230"/>
      <c r="CK24" s="230"/>
      <c r="CL24" s="230"/>
      <c r="CM24" s="230"/>
      <c r="CN24" s="230"/>
      <c r="CO24" s="230"/>
      <c r="CP24" s="230"/>
      <c r="CQ24" s="230"/>
      <c r="CR24" s="230"/>
      <c r="CS24" s="230"/>
      <c r="CT24" s="230"/>
      <c r="CU24" s="230"/>
      <c r="CV24" s="230"/>
      <c r="CW24" s="230"/>
      <c r="CX24" s="230"/>
      <c r="CY24" s="230"/>
      <c r="CZ24" s="230"/>
      <c r="DA24" s="230"/>
      <c r="DB24" s="230"/>
      <c r="DC24" s="230"/>
      <c r="DD24" s="230"/>
      <c r="DE24" s="230"/>
      <c r="DF24" s="230"/>
      <c r="DG24" s="230"/>
      <c r="DH24" s="230"/>
      <c r="DI24" s="230"/>
      <c r="DJ24" s="230"/>
      <c r="DK24" s="230"/>
      <c r="DL24" s="230"/>
      <c r="DM24" s="230"/>
      <c r="DN24" s="230"/>
      <c r="DO24" s="230"/>
      <c r="DP24" s="230"/>
      <c r="DQ24" s="230"/>
      <c r="DR24" s="230"/>
      <c r="DS24" s="230"/>
      <c r="DT24" s="230"/>
      <c r="DU24" s="230"/>
      <c r="DV24" s="230"/>
      <c r="DW24" s="230"/>
      <c r="DX24" s="230"/>
      <c r="DY24" s="230"/>
      <c r="DZ24" s="230"/>
      <c r="EA24" s="230"/>
      <c r="EB24" s="230"/>
      <c r="EC24" s="230"/>
      <c r="ED24" s="230"/>
      <c r="EE24" s="230"/>
      <c r="EF24" s="230"/>
      <c r="EG24" s="230"/>
      <c r="EH24" s="230"/>
      <c r="EI24" s="230"/>
      <c r="EJ24" s="230"/>
      <c r="EK24" s="230"/>
      <c r="EL24" s="230"/>
      <c r="EM24" s="230"/>
      <c r="EN24" s="230"/>
      <c r="EO24" s="230"/>
      <c r="EP24" s="230"/>
      <c r="EQ24" s="230"/>
      <c r="ER24" s="230"/>
      <c r="ES24" s="230"/>
      <c r="ET24" s="230"/>
      <c r="EU24" s="230"/>
      <c r="EV24" s="230"/>
      <c r="EW24" s="230"/>
      <c r="EX24" s="230"/>
      <c r="EY24" s="230"/>
      <c r="EZ24" s="230"/>
      <c r="FA24" s="230"/>
      <c r="FB24" s="230"/>
      <c r="FC24" s="230"/>
      <c r="FD24" s="230"/>
      <c r="FE24" s="230"/>
    </row>
    <row r="25" spans="1:161" s="3" customFormat="1" ht="15" customHeight="1" x14ac:dyDescent="0.2">
      <c r="A25" s="8"/>
      <c r="B25" s="8"/>
      <c r="C25" s="8"/>
      <c r="D25" s="8"/>
      <c r="E25" s="8"/>
      <c r="F25" s="8"/>
      <c r="G25" s="8"/>
      <c r="H25" s="8"/>
      <c r="I25" s="8"/>
      <c r="J25" s="8"/>
      <c r="K25" s="8"/>
      <c r="L25" s="8"/>
      <c r="M25" s="8"/>
      <c r="N25" s="8"/>
      <c r="O25" s="8"/>
      <c r="P25" s="8"/>
      <c r="Q25" s="8"/>
      <c r="R25" s="8"/>
      <c r="S25" s="8"/>
      <c r="T25" s="7"/>
      <c r="U25" s="8"/>
      <c r="V25" s="7"/>
      <c r="W25" s="7"/>
      <c r="X25" s="7"/>
      <c r="Y25" s="7"/>
      <c r="Z25" s="7"/>
      <c r="AA25" s="7"/>
      <c r="AB25" s="12"/>
      <c r="AC25" s="232"/>
      <c r="AD25" s="238"/>
      <c r="AE25" s="241" t="str">
        <f>AU35</f>
        <v>COST: Total equipment cost ($)</v>
      </c>
      <c r="AF25" s="240"/>
      <c r="AG25" s="240"/>
      <c r="AH25" s="240"/>
      <c r="AI25" s="235"/>
      <c r="AJ25" s="235"/>
      <c r="AK25" s="235"/>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c r="BH25" s="230"/>
      <c r="BI25" s="230"/>
      <c r="BJ25" s="230"/>
      <c r="BK25" s="230"/>
      <c r="BL25" s="230"/>
      <c r="BM25" s="230"/>
      <c r="BN25" s="230"/>
      <c r="BO25" s="230"/>
      <c r="BP25" s="230"/>
      <c r="BQ25" s="230"/>
      <c r="BR25" s="230"/>
      <c r="BS25" s="230"/>
      <c r="BT25" s="230"/>
      <c r="BU25" s="230"/>
      <c r="BV25" s="230"/>
      <c r="BW25" s="230"/>
      <c r="BX25" s="230"/>
      <c r="BY25" s="230"/>
      <c r="BZ25" s="230"/>
      <c r="CA25" s="230"/>
      <c r="CB25" s="230"/>
      <c r="CC25" s="230"/>
      <c r="CD25" s="230"/>
      <c r="CE25" s="230"/>
      <c r="CF25" s="230"/>
      <c r="CG25" s="230"/>
      <c r="CH25" s="230"/>
      <c r="CI25" s="230"/>
      <c r="CJ25" s="230"/>
      <c r="CK25" s="230"/>
      <c r="CL25" s="230"/>
      <c r="CM25" s="230"/>
      <c r="CN25" s="230"/>
      <c r="CO25" s="230"/>
      <c r="CP25" s="230"/>
      <c r="CQ25" s="230"/>
      <c r="CR25" s="230"/>
      <c r="CS25" s="230"/>
      <c r="CT25" s="230"/>
      <c r="CU25" s="230"/>
      <c r="CV25" s="230"/>
      <c r="CW25" s="230"/>
      <c r="CX25" s="230"/>
      <c r="CY25" s="230"/>
      <c r="CZ25" s="230"/>
      <c r="DA25" s="230"/>
      <c r="DB25" s="230"/>
      <c r="DC25" s="230"/>
      <c r="DD25" s="230"/>
      <c r="DE25" s="230"/>
      <c r="DF25" s="230"/>
      <c r="DG25" s="230"/>
      <c r="DH25" s="230"/>
      <c r="DI25" s="230"/>
      <c r="DJ25" s="230"/>
      <c r="DK25" s="230"/>
      <c r="DL25" s="230"/>
      <c r="DM25" s="230"/>
      <c r="DN25" s="230"/>
      <c r="DO25" s="230"/>
      <c r="DP25" s="230"/>
      <c r="DQ25" s="230"/>
      <c r="DR25" s="230"/>
      <c r="DS25" s="230"/>
      <c r="DT25" s="230"/>
      <c r="DU25" s="230"/>
      <c r="DV25" s="230"/>
      <c r="DW25" s="230"/>
      <c r="DX25" s="230"/>
      <c r="DY25" s="230"/>
      <c r="DZ25" s="230"/>
      <c r="EA25" s="230"/>
      <c r="EB25" s="230"/>
      <c r="EC25" s="230"/>
      <c r="ED25" s="230"/>
      <c r="EE25" s="230"/>
      <c r="EF25" s="230"/>
      <c r="EG25" s="230"/>
      <c r="EH25" s="230"/>
      <c r="EI25" s="230"/>
      <c r="EJ25" s="230"/>
      <c r="EK25" s="230"/>
      <c r="EL25" s="230"/>
      <c r="EM25" s="230"/>
      <c r="EN25" s="230"/>
      <c r="EO25" s="230"/>
      <c r="EP25" s="230"/>
      <c r="EQ25" s="230"/>
      <c r="ER25" s="230"/>
      <c r="ES25" s="230"/>
      <c r="ET25" s="230"/>
      <c r="EU25" s="230"/>
      <c r="EV25" s="230"/>
      <c r="EW25" s="230"/>
      <c r="EX25" s="230"/>
      <c r="EY25" s="230"/>
      <c r="EZ25" s="230"/>
      <c r="FA25" s="230"/>
      <c r="FB25" s="230"/>
      <c r="FC25" s="230"/>
      <c r="FD25" s="230"/>
      <c r="FE25" s="230"/>
    </row>
    <row r="26" spans="1:161" s="3" customFormat="1" ht="15" customHeight="1" x14ac:dyDescent="0.2">
      <c r="A26" s="8"/>
      <c r="B26" s="8"/>
      <c r="C26" s="8"/>
      <c r="D26" s="8"/>
      <c r="E26" s="8"/>
      <c r="F26" s="8"/>
      <c r="G26" s="8"/>
      <c r="H26" s="8"/>
      <c r="I26" s="8"/>
      <c r="J26" s="8"/>
      <c r="K26" s="8"/>
      <c r="L26" s="8"/>
      <c r="M26" s="8"/>
      <c r="N26" s="8"/>
      <c r="O26" s="8"/>
      <c r="P26" s="8"/>
      <c r="Q26" s="8"/>
      <c r="R26" s="8"/>
      <c r="S26" s="8"/>
      <c r="T26" s="7"/>
      <c r="U26" s="8"/>
      <c r="V26" s="7"/>
      <c r="W26" s="7"/>
      <c r="X26" s="7"/>
      <c r="Y26" s="7"/>
      <c r="Z26" s="7"/>
      <c r="AA26" s="7"/>
      <c r="AB26" s="12"/>
      <c r="AC26" s="232"/>
      <c r="AD26" s="238"/>
      <c r="AE26" s="241" t="str">
        <f>AV35</f>
        <v>COST: Total materials cost ($)</v>
      </c>
      <c r="AF26" s="240"/>
      <c r="AG26" s="240"/>
      <c r="AH26" s="240"/>
      <c r="AI26" s="235"/>
      <c r="AJ26" s="235"/>
      <c r="AK26" s="235"/>
      <c r="AL26" s="230"/>
      <c r="AM26" s="230"/>
      <c r="AN26" s="230"/>
      <c r="AO26" s="230"/>
      <c r="AP26" s="230"/>
      <c r="AQ26" s="230"/>
      <c r="AR26" s="230"/>
      <c r="AS26" s="230"/>
      <c r="AT26" s="230"/>
      <c r="AU26" s="230"/>
      <c r="AV26" s="230"/>
      <c r="AW26" s="230"/>
      <c r="AX26" s="230"/>
      <c r="AY26" s="230"/>
      <c r="AZ26" s="230"/>
      <c r="BA26" s="230"/>
      <c r="BB26" s="230"/>
      <c r="BC26" s="230"/>
      <c r="BD26" s="230"/>
      <c r="BE26" s="230"/>
      <c r="BF26" s="230"/>
      <c r="BG26" s="230"/>
      <c r="BH26" s="230"/>
      <c r="BI26" s="230"/>
      <c r="BJ26" s="230"/>
      <c r="BK26" s="230"/>
      <c r="BL26" s="230"/>
      <c r="BM26" s="230"/>
      <c r="BN26" s="230"/>
      <c r="BO26" s="230"/>
      <c r="BP26" s="230"/>
      <c r="BQ26" s="230"/>
      <c r="BR26" s="230"/>
      <c r="BS26" s="230"/>
      <c r="BT26" s="230"/>
      <c r="BU26" s="230"/>
      <c r="BV26" s="230"/>
      <c r="BW26" s="230"/>
      <c r="BX26" s="230"/>
      <c r="BY26" s="230"/>
      <c r="BZ26" s="230"/>
      <c r="CA26" s="230"/>
      <c r="CB26" s="230"/>
      <c r="CC26" s="230"/>
      <c r="CD26" s="230"/>
      <c r="CE26" s="230"/>
      <c r="CF26" s="230"/>
      <c r="CG26" s="230"/>
      <c r="CH26" s="230"/>
      <c r="CI26" s="230"/>
      <c r="CJ26" s="230"/>
      <c r="CK26" s="230"/>
      <c r="CL26" s="230"/>
      <c r="CM26" s="230"/>
      <c r="CN26" s="230"/>
      <c r="CO26" s="230"/>
      <c r="CP26" s="230"/>
      <c r="CQ26" s="230"/>
      <c r="CR26" s="230"/>
      <c r="CS26" s="230"/>
      <c r="CT26" s="230"/>
      <c r="CU26" s="230"/>
      <c r="CV26" s="230"/>
      <c r="CW26" s="230"/>
      <c r="CX26" s="230"/>
      <c r="CY26" s="230"/>
      <c r="CZ26" s="230"/>
      <c r="DA26" s="230"/>
      <c r="DB26" s="230"/>
      <c r="DC26" s="230"/>
      <c r="DD26" s="230"/>
      <c r="DE26" s="230"/>
      <c r="DF26" s="230"/>
      <c r="DG26" s="230"/>
      <c r="DH26" s="230"/>
      <c r="DI26" s="230"/>
      <c r="DJ26" s="230"/>
      <c r="DK26" s="230"/>
      <c r="DL26" s="230"/>
      <c r="DM26" s="230"/>
      <c r="DN26" s="230"/>
      <c r="DO26" s="230"/>
      <c r="DP26" s="230"/>
      <c r="DQ26" s="230"/>
      <c r="DR26" s="230"/>
      <c r="DS26" s="230"/>
      <c r="DT26" s="230"/>
      <c r="DU26" s="230"/>
      <c r="DV26" s="230"/>
      <c r="DW26" s="230"/>
      <c r="DX26" s="230"/>
      <c r="DY26" s="230"/>
      <c r="DZ26" s="230"/>
      <c r="EA26" s="230"/>
      <c r="EB26" s="230"/>
      <c r="EC26" s="230"/>
      <c r="ED26" s="230"/>
      <c r="EE26" s="230"/>
      <c r="EF26" s="230"/>
      <c r="EG26" s="230"/>
      <c r="EH26" s="230"/>
      <c r="EI26" s="230"/>
      <c r="EJ26" s="230"/>
      <c r="EK26" s="230"/>
      <c r="EL26" s="230"/>
      <c r="EM26" s="230"/>
      <c r="EN26" s="230"/>
      <c r="EO26" s="230"/>
      <c r="EP26" s="230"/>
      <c r="EQ26" s="230"/>
      <c r="ER26" s="230"/>
      <c r="ES26" s="230"/>
      <c r="ET26" s="230"/>
      <c r="EU26" s="230"/>
      <c r="EV26" s="230"/>
      <c r="EW26" s="230"/>
      <c r="EX26" s="230"/>
      <c r="EY26" s="230"/>
      <c r="EZ26" s="230"/>
      <c r="FA26" s="230"/>
      <c r="FB26" s="230"/>
      <c r="FC26" s="230"/>
      <c r="FD26" s="230"/>
      <c r="FE26" s="230"/>
    </row>
    <row r="27" spans="1:161" s="3" customFormat="1" ht="15" customHeight="1" x14ac:dyDescent="0.2">
      <c r="A27" s="8"/>
      <c r="B27" s="8"/>
      <c r="C27" s="8"/>
      <c r="D27" s="8"/>
      <c r="E27" s="8"/>
      <c r="F27" s="8"/>
      <c r="G27" s="8"/>
      <c r="H27" s="8"/>
      <c r="I27" s="8"/>
      <c r="J27" s="8"/>
      <c r="K27" s="8"/>
      <c r="L27" s="8"/>
      <c r="M27" s="8"/>
      <c r="N27" s="8"/>
      <c r="O27" s="8"/>
      <c r="P27" s="8"/>
      <c r="Q27" s="8"/>
      <c r="R27" s="8"/>
      <c r="S27" s="8"/>
      <c r="T27" s="7"/>
      <c r="U27" s="405"/>
      <c r="V27" s="405"/>
      <c r="W27" s="14"/>
      <c r="X27" s="14"/>
      <c r="Y27" s="14"/>
      <c r="Z27" s="14"/>
      <c r="AA27" s="14"/>
      <c r="AB27" s="12"/>
      <c r="AC27" s="232"/>
      <c r="AD27" s="238"/>
      <c r="AE27" s="241" t="str">
        <f>AW35</f>
        <v>COSTS: Snow and ice total expenditure ($)</v>
      </c>
      <c r="AF27" s="240"/>
      <c r="AG27" s="240"/>
      <c r="AH27" s="240"/>
      <c r="AI27" s="235"/>
      <c r="AJ27" s="235"/>
      <c r="AK27" s="235"/>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c r="BH27" s="230"/>
      <c r="BI27" s="230"/>
      <c r="BJ27" s="230"/>
      <c r="BK27" s="230"/>
      <c r="BL27" s="230"/>
      <c r="BM27" s="230"/>
      <c r="BN27" s="230"/>
      <c r="BO27" s="230"/>
      <c r="BP27" s="230"/>
      <c r="BQ27" s="230"/>
      <c r="BR27" s="230"/>
      <c r="BS27" s="230"/>
      <c r="BT27" s="230"/>
      <c r="BU27" s="230"/>
      <c r="BV27" s="230"/>
      <c r="BW27" s="230"/>
      <c r="BX27" s="230"/>
      <c r="BY27" s="230"/>
      <c r="BZ27" s="230"/>
      <c r="CA27" s="230"/>
      <c r="CB27" s="230"/>
      <c r="CC27" s="230"/>
      <c r="CD27" s="230"/>
      <c r="CE27" s="230"/>
      <c r="CF27" s="230"/>
      <c r="CG27" s="230"/>
      <c r="CH27" s="230"/>
      <c r="CI27" s="230"/>
      <c r="CJ27" s="230"/>
      <c r="CK27" s="230"/>
      <c r="CL27" s="230"/>
      <c r="CM27" s="230"/>
      <c r="CN27" s="230"/>
      <c r="CO27" s="230"/>
      <c r="CP27" s="230"/>
      <c r="CQ27" s="230"/>
      <c r="CR27" s="230"/>
      <c r="CS27" s="230"/>
      <c r="CT27" s="230"/>
      <c r="CU27" s="230"/>
      <c r="CV27" s="230"/>
      <c r="CW27" s="230"/>
      <c r="CX27" s="230"/>
      <c r="CY27" s="230"/>
      <c r="CZ27" s="230"/>
      <c r="DA27" s="230"/>
      <c r="DB27" s="230"/>
      <c r="DC27" s="230"/>
      <c r="DD27" s="230"/>
      <c r="DE27" s="230"/>
      <c r="DF27" s="230"/>
      <c r="DG27" s="230"/>
      <c r="DH27" s="230"/>
      <c r="DI27" s="230"/>
      <c r="DJ27" s="230"/>
      <c r="DK27" s="230"/>
      <c r="DL27" s="230"/>
      <c r="DM27" s="230"/>
      <c r="DN27" s="230"/>
      <c r="DO27" s="230"/>
      <c r="DP27" s="230"/>
      <c r="DQ27" s="230"/>
      <c r="DR27" s="230"/>
      <c r="DS27" s="230"/>
      <c r="DT27" s="230"/>
      <c r="DU27" s="230"/>
      <c r="DV27" s="230"/>
      <c r="DW27" s="230"/>
      <c r="DX27" s="230"/>
      <c r="DY27" s="230"/>
      <c r="DZ27" s="230"/>
      <c r="EA27" s="230"/>
      <c r="EB27" s="230"/>
      <c r="EC27" s="230"/>
      <c r="ED27" s="230"/>
      <c r="EE27" s="230"/>
      <c r="EF27" s="230"/>
      <c r="EG27" s="230"/>
      <c r="EH27" s="230"/>
      <c r="EI27" s="230"/>
      <c r="EJ27" s="230"/>
      <c r="EK27" s="230"/>
      <c r="EL27" s="230"/>
      <c r="EM27" s="230"/>
      <c r="EN27" s="230"/>
      <c r="EO27" s="230"/>
      <c r="EP27" s="230"/>
      <c r="EQ27" s="230"/>
      <c r="ER27" s="230"/>
      <c r="ES27" s="230"/>
      <c r="ET27" s="230"/>
      <c r="EU27" s="230"/>
      <c r="EV27" s="230"/>
      <c r="EW27" s="230"/>
      <c r="EX27" s="230"/>
      <c r="EY27" s="230"/>
      <c r="EZ27" s="230"/>
      <c r="FA27" s="230"/>
      <c r="FB27" s="230"/>
      <c r="FC27" s="230"/>
      <c r="FD27" s="230"/>
      <c r="FE27" s="230"/>
    </row>
    <row r="28" spans="1:161" s="3" customFormat="1" ht="15" customHeight="1" x14ac:dyDescent="0.2">
      <c r="A28" s="8"/>
      <c r="B28" s="8"/>
      <c r="C28" s="8"/>
      <c r="D28" s="8"/>
      <c r="E28" s="8"/>
      <c r="F28" s="8"/>
      <c r="G28" s="8"/>
      <c r="H28" s="8"/>
      <c r="I28" s="8"/>
      <c r="J28" s="8"/>
      <c r="K28" s="8"/>
      <c r="L28" s="8"/>
      <c r="M28" s="8"/>
      <c r="N28" s="8"/>
      <c r="O28" s="8"/>
      <c r="P28" s="8"/>
      <c r="Q28" s="8"/>
      <c r="R28" s="8"/>
      <c r="S28" s="8"/>
      <c r="T28" s="8"/>
      <c r="U28" s="405"/>
      <c r="V28" s="405"/>
      <c r="W28" s="14"/>
      <c r="X28" s="14"/>
      <c r="Y28" s="14"/>
      <c r="Z28" s="14"/>
      <c r="AA28" s="14"/>
      <c r="AB28" s="12"/>
      <c r="AC28" s="232"/>
      <c r="AD28" s="238"/>
      <c r="AE28" s="241" t="str">
        <f>AX35</f>
        <v>COSTS: Average salt price mid-winter (Jan. 1) ($/ton)</v>
      </c>
      <c r="AF28" s="240"/>
      <c r="AG28" s="240"/>
      <c r="AH28" s="240"/>
      <c r="AI28" s="235"/>
      <c r="AJ28" s="235"/>
      <c r="AK28" s="235"/>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230"/>
      <c r="BT28" s="230"/>
      <c r="BU28" s="230"/>
      <c r="BV28" s="230"/>
      <c r="BW28" s="230"/>
      <c r="BX28" s="230"/>
      <c r="BY28" s="230"/>
      <c r="BZ28" s="230"/>
      <c r="CA28" s="230"/>
      <c r="CB28" s="230"/>
      <c r="CC28" s="230"/>
      <c r="CD28" s="230"/>
      <c r="CE28" s="230"/>
      <c r="CF28" s="230"/>
      <c r="CG28" s="230"/>
      <c r="CH28" s="230"/>
      <c r="CI28" s="230"/>
      <c r="CJ28" s="230"/>
      <c r="CK28" s="230"/>
      <c r="CL28" s="230"/>
      <c r="CM28" s="230"/>
      <c r="CN28" s="230"/>
      <c r="CO28" s="230"/>
      <c r="CP28" s="230"/>
      <c r="CQ28" s="230"/>
      <c r="CR28" s="230"/>
      <c r="CS28" s="230"/>
      <c r="CT28" s="230"/>
      <c r="CU28" s="230"/>
      <c r="CV28" s="230"/>
      <c r="CW28" s="230"/>
      <c r="CX28" s="230"/>
      <c r="CY28" s="230"/>
      <c r="CZ28" s="230"/>
      <c r="DA28" s="230"/>
      <c r="DB28" s="230"/>
      <c r="DC28" s="230"/>
      <c r="DD28" s="230"/>
      <c r="DE28" s="230"/>
      <c r="DF28" s="230"/>
      <c r="DG28" s="230"/>
      <c r="DH28" s="230"/>
      <c r="DI28" s="230"/>
      <c r="DJ28" s="230"/>
      <c r="DK28" s="230"/>
      <c r="DL28" s="230"/>
      <c r="DM28" s="230"/>
      <c r="DN28" s="230"/>
      <c r="DO28" s="230"/>
      <c r="DP28" s="230"/>
      <c r="DQ28" s="230"/>
      <c r="DR28" s="230"/>
      <c r="DS28" s="230"/>
      <c r="DT28" s="230"/>
      <c r="DU28" s="230"/>
      <c r="DV28" s="230"/>
      <c r="DW28" s="230"/>
      <c r="DX28" s="230"/>
      <c r="DY28" s="230"/>
      <c r="DZ28" s="230"/>
      <c r="EA28" s="230"/>
      <c r="EB28" s="230"/>
      <c r="EC28" s="230"/>
      <c r="ED28" s="230"/>
      <c r="EE28" s="230"/>
      <c r="EF28" s="230"/>
      <c r="EG28" s="230"/>
      <c r="EH28" s="230"/>
      <c r="EI28" s="230"/>
      <c r="EJ28" s="230"/>
      <c r="EK28" s="230"/>
      <c r="EL28" s="230"/>
      <c r="EM28" s="230"/>
      <c r="EN28" s="230"/>
      <c r="EO28" s="230"/>
      <c r="EP28" s="230"/>
      <c r="EQ28" s="230"/>
      <c r="ER28" s="230"/>
      <c r="ES28" s="230"/>
      <c r="ET28" s="230"/>
      <c r="EU28" s="230"/>
      <c r="EV28" s="230"/>
      <c r="EW28" s="230"/>
      <c r="EX28" s="230"/>
      <c r="EY28" s="230"/>
      <c r="EZ28" s="230"/>
      <c r="FA28" s="230"/>
      <c r="FB28" s="230"/>
      <c r="FC28" s="230"/>
      <c r="FD28" s="230"/>
      <c r="FE28" s="230"/>
    </row>
    <row r="29" spans="1:161" s="3" customFormat="1" ht="15" customHeight="1" x14ac:dyDescent="0.2">
      <c r="A29" s="8"/>
      <c r="B29" s="8"/>
      <c r="C29" s="8"/>
      <c r="D29" s="8"/>
      <c r="E29" s="8"/>
      <c r="F29" s="8"/>
      <c r="G29" s="8"/>
      <c r="H29" s="8"/>
      <c r="I29" s="8"/>
      <c r="J29" s="8"/>
      <c r="K29" s="8"/>
      <c r="L29" s="8"/>
      <c r="M29" s="8"/>
      <c r="N29" s="8"/>
      <c r="O29" s="8"/>
      <c r="P29" s="8"/>
      <c r="Q29" s="8"/>
      <c r="R29" s="8"/>
      <c r="S29" s="8"/>
      <c r="T29" s="8"/>
      <c r="U29" s="8"/>
      <c r="V29" s="7"/>
      <c r="W29" s="7"/>
      <c r="X29" s="7"/>
      <c r="Y29" s="7"/>
      <c r="Z29" s="7"/>
      <c r="AA29" s="7"/>
      <c r="AB29" s="12"/>
      <c r="AC29" s="232"/>
      <c r="AD29" s="238"/>
      <c r="AE29" s="241"/>
      <c r="AF29" s="240"/>
      <c r="AG29" s="240"/>
      <c r="AH29" s="240"/>
      <c r="AI29" s="235"/>
      <c r="AJ29" s="235"/>
      <c r="AK29" s="235"/>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230"/>
      <c r="BT29" s="230"/>
      <c r="BU29" s="230"/>
      <c r="BV29" s="230"/>
      <c r="BW29" s="230"/>
      <c r="BX29" s="230"/>
      <c r="BY29" s="230"/>
      <c r="BZ29" s="230"/>
      <c r="CA29" s="230"/>
      <c r="CB29" s="230"/>
      <c r="CC29" s="230"/>
      <c r="CD29" s="230"/>
      <c r="CE29" s="230"/>
      <c r="CF29" s="230"/>
      <c r="CG29" s="230"/>
      <c r="CH29" s="230"/>
      <c r="CI29" s="230"/>
      <c r="CJ29" s="230"/>
      <c r="CK29" s="230"/>
      <c r="CL29" s="230"/>
      <c r="CM29" s="230"/>
      <c r="CN29" s="230"/>
      <c r="CO29" s="230"/>
      <c r="CP29" s="230"/>
      <c r="CQ29" s="230"/>
      <c r="CR29" s="230"/>
      <c r="CS29" s="230"/>
      <c r="CT29" s="230"/>
      <c r="CU29" s="230"/>
      <c r="CV29" s="230"/>
      <c r="CW29" s="230"/>
      <c r="CX29" s="230"/>
      <c r="CY29" s="230"/>
      <c r="CZ29" s="230"/>
      <c r="DA29" s="230"/>
      <c r="DB29" s="230"/>
      <c r="DC29" s="230"/>
      <c r="DD29" s="230"/>
      <c r="DE29" s="230"/>
      <c r="DF29" s="230"/>
      <c r="DG29" s="230"/>
      <c r="DH29" s="230"/>
      <c r="DI29" s="230"/>
      <c r="DJ29" s="230"/>
      <c r="DK29" s="230"/>
      <c r="DL29" s="230"/>
      <c r="DM29" s="230"/>
      <c r="DN29" s="230"/>
      <c r="DO29" s="230"/>
      <c r="DP29" s="230"/>
      <c r="DQ29" s="230"/>
      <c r="DR29" s="230"/>
      <c r="DS29" s="230"/>
      <c r="DT29" s="230"/>
      <c r="DU29" s="230"/>
      <c r="DV29" s="230"/>
      <c r="DW29" s="230"/>
      <c r="DX29" s="230"/>
      <c r="DY29" s="230"/>
      <c r="DZ29" s="230"/>
      <c r="EA29" s="230"/>
      <c r="EB29" s="230"/>
      <c r="EC29" s="230"/>
      <c r="ED29" s="230"/>
      <c r="EE29" s="230"/>
      <c r="EF29" s="230"/>
      <c r="EG29" s="230"/>
      <c r="EH29" s="230"/>
      <c r="EI29" s="230"/>
      <c r="EJ29" s="230"/>
      <c r="EK29" s="230"/>
      <c r="EL29" s="230"/>
      <c r="EM29" s="230"/>
      <c r="EN29" s="230"/>
      <c r="EO29" s="230"/>
      <c r="EP29" s="230"/>
      <c r="EQ29" s="230"/>
      <c r="ER29" s="230"/>
      <c r="ES29" s="230"/>
      <c r="ET29" s="230"/>
      <c r="EU29" s="230"/>
      <c r="EV29" s="230"/>
      <c r="EW29" s="230"/>
      <c r="EX29" s="230"/>
      <c r="EY29" s="230"/>
      <c r="EZ29" s="230"/>
      <c r="FA29" s="230"/>
      <c r="FB29" s="230"/>
      <c r="FC29" s="230"/>
      <c r="FD29" s="230"/>
      <c r="FE29" s="230"/>
    </row>
    <row r="30" spans="1:161" s="3" customFormat="1" ht="15" customHeight="1" x14ac:dyDescent="0.2">
      <c r="A30" s="8"/>
      <c r="B30" s="8"/>
      <c r="C30" s="8"/>
      <c r="D30" s="8"/>
      <c r="E30" s="8"/>
      <c r="F30" s="8"/>
      <c r="G30" s="8"/>
      <c r="H30" s="8"/>
      <c r="I30" s="8"/>
      <c r="J30" s="8"/>
      <c r="K30" s="8"/>
      <c r="L30" s="8"/>
      <c r="M30" s="8"/>
      <c r="N30" s="8"/>
      <c r="O30" s="8"/>
      <c r="P30" s="8"/>
      <c r="Q30" s="8"/>
      <c r="R30" s="8"/>
      <c r="S30" s="8"/>
      <c r="T30" s="8"/>
      <c r="U30" s="407"/>
      <c r="V30" s="407"/>
      <c r="W30" s="14"/>
      <c r="X30" s="14"/>
      <c r="Y30" s="14"/>
      <c r="Z30" s="14"/>
      <c r="AA30" s="14"/>
      <c r="AB30" s="12"/>
      <c r="AC30" s="232"/>
      <c r="AD30" s="238"/>
      <c r="AE30" s="242">
        <f>AZ35</f>
        <v>0</v>
      </c>
      <c r="AF30" s="240"/>
      <c r="AG30" s="240"/>
      <c r="AH30" s="240"/>
      <c r="AI30" s="235"/>
      <c r="AJ30" s="235"/>
      <c r="AK30" s="235"/>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230"/>
      <c r="BJ30" s="230"/>
      <c r="BK30" s="230"/>
      <c r="BL30" s="230"/>
      <c r="BM30" s="230"/>
      <c r="BN30" s="230"/>
      <c r="BO30" s="230"/>
      <c r="BP30" s="230"/>
      <c r="BQ30" s="230"/>
      <c r="BR30" s="230"/>
      <c r="BS30" s="230"/>
      <c r="BT30" s="230"/>
      <c r="BU30" s="230"/>
      <c r="BV30" s="230"/>
      <c r="BW30" s="230"/>
      <c r="BX30" s="230"/>
      <c r="BY30" s="230"/>
      <c r="BZ30" s="230"/>
      <c r="CA30" s="230"/>
      <c r="CB30" s="230"/>
      <c r="CC30" s="230"/>
      <c r="CD30" s="230"/>
      <c r="CE30" s="230"/>
      <c r="CF30" s="230"/>
      <c r="CG30" s="230"/>
      <c r="CH30" s="230"/>
      <c r="CI30" s="230"/>
      <c r="CJ30" s="230"/>
      <c r="CK30" s="230"/>
      <c r="CL30" s="230"/>
      <c r="CM30" s="230"/>
      <c r="CN30" s="230"/>
      <c r="CO30" s="230"/>
      <c r="CP30" s="230"/>
      <c r="CQ30" s="230"/>
      <c r="CR30" s="230"/>
      <c r="CS30" s="230"/>
      <c r="CT30" s="230"/>
      <c r="CU30" s="230"/>
      <c r="CV30" s="230"/>
      <c r="CW30" s="230"/>
      <c r="CX30" s="230"/>
      <c r="CY30" s="230"/>
      <c r="CZ30" s="230"/>
      <c r="DA30" s="230"/>
      <c r="DB30" s="230"/>
      <c r="DC30" s="230"/>
      <c r="DD30" s="230"/>
      <c r="DE30" s="230"/>
      <c r="DF30" s="230"/>
      <c r="DG30" s="230"/>
      <c r="DH30" s="230"/>
      <c r="DI30" s="230"/>
      <c r="DJ30" s="230"/>
      <c r="DK30" s="230"/>
      <c r="DL30" s="230"/>
      <c r="DM30" s="230"/>
      <c r="DN30" s="230"/>
      <c r="DO30" s="230"/>
      <c r="DP30" s="230"/>
      <c r="DQ30" s="230"/>
      <c r="DR30" s="230"/>
      <c r="DS30" s="230"/>
      <c r="DT30" s="230"/>
      <c r="DU30" s="230"/>
      <c r="DV30" s="230"/>
      <c r="DW30" s="230"/>
      <c r="DX30" s="230"/>
      <c r="DY30" s="230"/>
      <c r="DZ30" s="230"/>
      <c r="EA30" s="230"/>
      <c r="EB30" s="230"/>
      <c r="EC30" s="230"/>
      <c r="ED30" s="230"/>
      <c r="EE30" s="230"/>
      <c r="EF30" s="230"/>
      <c r="EG30" s="230"/>
      <c r="EH30" s="230"/>
      <c r="EI30" s="230"/>
      <c r="EJ30" s="230"/>
      <c r="EK30" s="230"/>
      <c r="EL30" s="230"/>
      <c r="EM30" s="230"/>
      <c r="EN30" s="230"/>
      <c r="EO30" s="230"/>
      <c r="EP30" s="230"/>
      <c r="EQ30" s="230"/>
      <c r="ER30" s="230"/>
      <c r="ES30" s="230"/>
      <c r="ET30" s="230"/>
      <c r="EU30" s="230"/>
      <c r="EV30" s="230"/>
      <c r="EW30" s="230"/>
      <c r="EX30" s="230"/>
      <c r="EY30" s="230"/>
      <c r="EZ30" s="230"/>
      <c r="FA30" s="230"/>
      <c r="FB30" s="230"/>
      <c r="FC30" s="230"/>
      <c r="FD30" s="230"/>
      <c r="FE30" s="230"/>
    </row>
    <row r="31" spans="1:161" s="3" customFormat="1" ht="15" customHeight="1" x14ac:dyDescent="0.2">
      <c r="A31" s="8"/>
      <c r="B31" s="8"/>
      <c r="C31" s="8"/>
      <c r="D31" s="8"/>
      <c r="E31" s="8"/>
      <c r="F31" s="8"/>
      <c r="G31" s="8"/>
      <c r="H31" s="8"/>
      <c r="I31" s="8"/>
      <c r="J31" s="8"/>
      <c r="K31" s="8"/>
      <c r="L31" s="8"/>
      <c r="M31" s="8"/>
      <c r="N31" s="8"/>
      <c r="O31" s="8"/>
      <c r="P31" s="8"/>
      <c r="Q31" s="8"/>
      <c r="R31" s="8"/>
      <c r="S31" s="8"/>
      <c r="T31" s="8"/>
      <c r="U31" s="8"/>
      <c r="V31" s="7"/>
      <c r="W31" s="7"/>
      <c r="X31" s="7"/>
      <c r="Y31" s="7"/>
      <c r="Z31" s="7"/>
      <c r="AA31" s="7"/>
      <c r="AB31" s="12"/>
      <c r="AC31" s="232"/>
      <c r="AD31" s="238"/>
      <c r="AE31" s="242"/>
      <c r="AF31" s="240"/>
      <c r="AG31" s="240"/>
      <c r="AH31" s="240"/>
      <c r="AI31" s="235"/>
      <c r="AJ31" s="235"/>
      <c r="AK31" s="235"/>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0"/>
      <c r="BM31" s="230"/>
      <c r="BN31" s="230"/>
      <c r="BO31" s="230"/>
      <c r="BP31" s="230"/>
      <c r="BQ31" s="230"/>
      <c r="BR31" s="230"/>
      <c r="BS31" s="230"/>
      <c r="BT31" s="230"/>
      <c r="BU31" s="230"/>
      <c r="BV31" s="230"/>
      <c r="BW31" s="230"/>
      <c r="BX31" s="230"/>
      <c r="BY31" s="230"/>
      <c r="BZ31" s="230"/>
      <c r="CA31" s="230"/>
      <c r="CB31" s="230"/>
      <c r="CC31" s="230"/>
      <c r="CD31" s="230"/>
      <c r="CE31" s="230"/>
      <c r="CF31" s="230"/>
      <c r="CG31" s="230"/>
      <c r="CH31" s="230"/>
      <c r="CI31" s="230"/>
      <c r="CJ31" s="230"/>
      <c r="CK31" s="230"/>
      <c r="CL31" s="230"/>
      <c r="CM31" s="230"/>
      <c r="CN31" s="230"/>
      <c r="CO31" s="230"/>
      <c r="CP31" s="230"/>
      <c r="CQ31" s="230"/>
      <c r="CR31" s="230"/>
      <c r="CS31" s="230"/>
      <c r="CT31" s="230"/>
      <c r="CU31" s="230"/>
      <c r="CV31" s="230"/>
      <c r="CW31" s="230"/>
      <c r="CX31" s="230"/>
      <c r="CY31" s="230"/>
      <c r="CZ31" s="230"/>
      <c r="DA31" s="230"/>
      <c r="DB31" s="230"/>
      <c r="DC31" s="230"/>
      <c r="DD31" s="230"/>
      <c r="DE31" s="230"/>
      <c r="DF31" s="230"/>
      <c r="DG31" s="230"/>
      <c r="DH31" s="230"/>
      <c r="DI31" s="230"/>
      <c r="DJ31" s="230"/>
      <c r="DK31" s="230"/>
      <c r="DL31" s="230"/>
      <c r="DM31" s="230"/>
      <c r="DN31" s="230"/>
      <c r="DO31" s="230"/>
      <c r="DP31" s="230"/>
      <c r="DQ31" s="230"/>
      <c r="DR31" s="230"/>
      <c r="DS31" s="230"/>
      <c r="DT31" s="230"/>
      <c r="DU31" s="230"/>
      <c r="DV31" s="230"/>
      <c r="DW31" s="230"/>
      <c r="DX31" s="230"/>
      <c r="DY31" s="230"/>
      <c r="DZ31" s="230"/>
      <c r="EA31" s="230"/>
      <c r="EB31" s="230"/>
      <c r="EC31" s="230"/>
      <c r="ED31" s="230"/>
      <c r="EE31" s="230"/>
      <c r="EF31" s="230"/>
      <c r="EG31" s="230"/>
      <c r="EH31" s="230"/>
      <c r="EI31" s="230"/>
      <c r="EJ31" s="230"/>
      <c r="EK31" s="230"/>
      <c r="EL31" s="230"/>
      <c r="EM31" s="230"/>
      <c r="EN31" s="230"/>
      <c r="EO31" s="230"/>
      <c r="EP31" s="230"/>
      <c r="EQ31" s="230"/>
      <c r="ER31" s="230"/>
      <c r="ES31" s="230"/>
      <c r="ET31" s="230"/>
      <c r="EU31" s="230"/>
      <c r="EV31" s="230"/>
      <c r="EW31" s="230"/>
      <c r="EX31" s="230"/>
      <c r="EY31" s="230"/>
      <c r="EZ31" s="230"/>
      <c r="FA31" s="230"/>
      <c r="FB31" s="230"/>
      <c r="FC31" s="230"/>
      <c r="FD31" s="230"/>
      <c r="FE31" s="230"/>
    </row>
    <row r="32" spans="1:161" s="3" customFormat="1" ht="15" customHeight="1" x14ac:dyDescent="0.2">
      <c r="A32" s="8"/>
      <c r="B32" s="8"/>
      <c r="C32" s="8"/>
      <c r="D32" s="8"/>
      <c r="E32" s="8"/>
      <c r="F32" s="8"/>
      <c r="G32" s="8"/>
      <c r="H32" s="8"/>
      <c r="I32" s="8"/>
      <c r="J32" s="8"/>
      <c r="K32" s="8"/>
      <c r="L32" s="8"/>
      <c r="M32" s="8"/>
      <c r="N32" s="8"/>
      <c r="O32" s="8"/>
      <c r="P32" s="8"/>
      <c r="Q32" s="8"/>
      <c r="R32" s="8"/>
      <c r="S32" s="8"/>
      <c r="T32" s="8"/>
      <c r="U32" s="8"/>
      <c r="V32" s="7"/>
      <c r="W32" s="7"/>
      <c r="X32" s="7"/>
      <c r="Y32" s="7"/>
      <c r="Z32" s="7"/>
      <c r="AA32" s="7"/>
      <c r="AB32" s="12"/>
      <c r="AC32" s="232"/>
      <c r="AD32" s="243"/>
      <c r="AE32" s="244"/>
      <c r="AF32" s="234"/>
      <c r="AG32" s="229"/>
      <c r="AH32" s="229"/>
      <c r="AI32" s="229"/>
      <c r="AJ32" s="229"/>
      <c r="AK32" s="245"/>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c r="BH32" s="230"/>
      <c r="BI32" s="230"/>
      <c r="BJ32" s="230"/>
      <c r="BK32" s="230"/>
      <c r="BL32" s="230"/>
      <c r="BM32" s="230"/>
      <c r="BN32" s="230"/>
      <c r="BO32" s="230"/>
      <c r="BP32" s="230"/>
      <c r="BQ32" s="230"/>
      <c r="BR32" s="230"/>
      <c r="BS32" s="230"/>
      <c r="BT32" s="230"/>
      <c r="BU32" s="230"/>
      <c r="BV32" s="230"/>
      <c r="BW32" s="230"/>
      <c r="BX32" s="230"/>
      <c r="BY32" s="230"/>
      <c r="BZ32" s="230"/>
      <c r="CA32" s="230"/>
      <c r="CB32" s="230"/>
      <c r="CC32" s="230"/>
      <c r="CD32" s="230"/>
      <c r="CE32" s="230"/>
      <c r="CF32" s="230"/>
      <c r="CG32" s="230"/>
      <c r="CH32" s="230"/>
      <c r="CI32" s="230"/>
      <c r="CJ32" s="230"/>
      <c r="CK32" s="230"/>
      <c r="CL32" s="230"/>
      <c r="CM32" s="230"/>
      <c r="CN32" s="230"/>
      <c r="CO32" s="230"/>
      <c r="CP32" s="230"/>
      <c r="CQ32" s="230"/>
      <c r="CR32" s="230"/>
      <c r="CS32" s="230"/>
      <c r="CT32" s="230"/>
      <c r="CU32" s="230"/>
      <c r="CV32" s="230"/>
      <c r="CW32" s="230"/>
      <c r="CX32" s="230"/>
      <c r="CY32" s="230"/>
      <c r="CZ32" s="230"/>
      <c r="DA32" s="230"/>
      <c r="DB32" s="230"/>
      <c r="DC32" s="230"/>
      <c r="DD32" s="230"/>
      <c r="DE32" s="230"/>
      <c r="DF32" s="230"/>
      <c r="DG32" s="230"/>
      <c r="DH32" s="230"/>
      <c r="DI32" s="230"/>
      <c r="DJ32" s="230"/>
      <c r="DK32" s="230"/>
      <c r="DL32" s="230"/>
      <c r="DM32" s="230"/>
      <c r="DN32" s="230"/>
      <c r="DO32" s="230"/>
      <c r="DP32" s="230"/>
      <c r="DQ32" s="230"/>
      <c r="DR32" s="230"/>
      <c r="DS32" s="230"/>
      <c r="DT32" s="230"/>
      <c r="DU32" s="230"/>
      <c r="DV32" s="230"/>
      <c r="DW32" s="230"/>
      <c r="DX32" s="230"/>
      <c r="DY32" s="230"/>
      <c r="DZ32" s="230"/>
      <c r="EA32" s="230"/>
      <c r="EB32" s="230"/>
      <c r="EC32" s="230"/>
      <c r="ED32" s="230"/>
      <c r="EE32" s="230"/>
      <c r="EF32" s="230"/>
      <c r="EG32" s="230"/>
      <c r="EH32" s="230"/>
      <c r="EI32" s="230"/>
      <c r="EJ32" s="230"/>
      <c r="EK32" s="230"/>
      <c r="EL32" s="230"/>
      <c r="EM32" s="230"/>
      <c r="EN32" s="230"/>
      <c r="EO32" s="230"/>
      <c r="EP32" s="230"/>
      <c r="EQ32" s="230"/>
      <c r="ER32" s="230"/>
      <c r="ES32" s="230"/>
      <c r="ET32" s="230"/>
      <c r="EU32" s="230"/>
      <c r="EV32" s="230"/>
      <c r="EW32" s="230"/>
      <c r="EX32" s="230"/>
      <c r="EY32" s="230"/>
      <c r="EZ32" s="230"/>
      <c r="FA32" s="230"/>
      <c r="FB32" s="230"/>
      <c r="FC32" s="230"/>
      <c r="FD32" s="230"/>
      <c r="FE32" s="230"/>
    </row>
    <row r="33" spans="1:204" s="3" customFormat="1" ht="15" customHeight="1" x14ac:dyDescent="0.2">
      <c r="A33" s="8"/>
      <c r="B33" s="8"/>
      <c r="C33" s="8"/>
      <c r="D33" s="8"/>
      <c r="E33" s="8"/>
      <c r="F33" s="8"/>
      <c r="G33" s="8"/>
      <c r="H33" s="8"/>
      <c r="I33" s="8"/>
      <c r="J33" s="8"/>
      <c r="K33" s="8"/>
      <c r="L33" s="8"/>
      <c r="M33" s="8"/>
      <c r="N33" s="8"/>
      <c r="O33" s="8"/>
      <c r="P33" s="8"/>
      <c r="Q33" s="8"/>
      <c r="R33" s="8"/>
      <c r="S33" s="8"/>
      <c r="T33" s="8"/>
      <c r="U33" s="8"/>
      <c r="V33" s="7"/>
      <c r="W33" s="7"/>
      <c r="X33" s="7"/>
      <c r="Y33" s="7"/>
      <c r="Z33" s="7"/>
      <c r="AA33" s="7"/>
      <c r="AB33" s="12"/>
      <c r="AC33" s="246"/>
      <c r="AD33" s="247" t="str">
        <f ca="1">IF(ISBLANK(OFFSET(AC33,0,$AG$6)),"",OFFSET(AC33,0,$AG$6))</f>
        <v/>
      </c>
      <c r="AE33" s="402"/>
      <c r="AF33" s="249"/>
      <c r="AG33" s="249"/>
      <c r="AH33" s="249"/>
      <c r="AI33" s="249"/>
      <c r="AJ33" s="249"/>
      <c r="AK33" s="249"/>
      <c r="AL33" s="249"/>
      <c r="AM33" s="249"/>
      <c r="AN33" s="249"/>
      <c r="AO33" s="249"/>
      <c r="AP33" s="249"/>
      <c r="AQ33" s="249"/>
      <c r="AR33" s="249"/>
      <c r="AS33" s="249"/>
      <c r="AT33" s="249"/>
      <c r="AU33" s="249"/>
      <c r="AV33" s="249"/>
      <c r="AW33" s="249"/>
      <c r="AX33" s="249"/>
      <c r="AY33" s="249"/>
      <c r="AZ33" s="230"/>
      <c r="BA33" s="230"/>
      <c r="BB33" s="230"/>
      <c r="BC33" s="230"/>
      <c r="BD33" s="230"/>
      <c r="BE33" s="230"/>
      <c r="BF33" s="230"/>
      <c r="BG33" s="230"/>
      <c r="BH33" s="230"/>
      <c r="BI33" s="230"/>
      <c r="BJ33" s="230"/>
      <c r="BK33" s="230"/>
      <c r="BL33" s="230"/>
      <c r="BM33" s="230"/>
      <c r="BN33" s="230"/>
      <c r="BO33" s="230"/>
      <c r="BP33" s="230"/>
      <c r="BQ33" s="230"/>
      <c r="BR33" s="230"/>
      <c r="BS33" s="230"/>
      <c r="BT33" s="230"/>
      <c r="BU33" s="230"/>
      <c r="BV33" s="230"/>
      <c r="BW33" s="230"/>
      <c r="BX33" s="230"/>
      <c r="BY33" s="230"/>
      <c r="BZ33" s="230"/>
      <c r="CA33" s="230"/>
      <c r="CB33" s="230"/>
      <c r="CC33" s="230"/>
      <c r="CD33" s="230"/>
      <c r="CE33" s="230"/>
      <c r="CF33" s="230"/>
      <c r="CG33" s="230"/>
      <c r="CH33" s="230"/>
      <c r="CI33" s="230"/>
      <c r="CJ33" s="230"/>
      <c r="CK33" s="230"/>
      <c r="CL33" s="230"/>
      <c r="CM33" s="230"/>
      <c r="CN33" s="230"/>
      <c r="CO33" s="230"/>
      <c r="CP33" s="230"/>
      <c r="CQ33" s="230"/>
      <c r="CR33" s="230"/>
      <c r="CS33" s="230"/>
      <c r="CT33" s="230"/>
      <c r="CU33" s="230"/>
      <c r="CV33" s="230"/>
      <c r="CW33" s="230"/>
      <c r="CX33" s="230"/>
      <c r="CY33" s="230"/>
      <c r="CZ33" s="230"/>
      <c r="DA33" s="230"/>
      <c r="DB33" s="230"/>
      <c r="DC33" s="230"/>
      <c r="DD33" s="230"/>
      <c r="DE33" s="230"/>
      <c r="DF33" s="230"/>
      <c r="DG33" s="230"/>
      <c r="DH33" s="230"/>
      <c r="DI33" s="230"/>
      <c r="DJ33" s="230"/>
      <c r="DK33" s="230"/>
      <c r="DL33" s="230"/>
      <c r="DM33" s="230"/>
      <c r="DN33" s="230"/>
      <c r="DO33" s="402"/>
      <c r="DP33" s="230"/>
      <c r="DQ33" s="230"/>
      <c r="DR33" s="230"/>
      <c r="DS33" s="230"/>
      <c r="DT33" s="230"/>
      <c r="DU33" s="230"/>
      <c r="DV33" s="230"/>
      <c r="DW33" s="230"/>
      <c r="DX33" s="230"/>
      <c r="DY33" s="230"/>
      <c r="DZ33" s="230"/>
      <c r="EA33" s="230"/>
      <c r="EB33" s="230"/>
      <c r="EC33" s="230"/>
      <c r="ED33" s="230"/>
      <c r="EE33" s="230"/>
      <c r="EF33" s="230"/>
      <c r="EG33" s="230"/>
      <c r="EH33" s="230"/>
      <c r="EI33" s="230"/>
      <c r="EJ33" s="230"/>
      <c r="EK33" s="402"/>
      <c r="EL33" s="230"/>
      <c r="EM33" s="230"/>
      <c r="EN33" s="230"/>
      <c r="EO33" s="230"/>
      <c r="EP33" s="230"/>
      <c r="EQ33" s="230"/>
      <c r="ER33" s="230"/>
      <c r="ES33" s="230"/>
      <c r="ET33" s="230"/>
      <c r="EU33" s="230"/>
      <c r="EV33" s="230"/>
      <c r="EW33" s="230"/>
      <c r="EX33" s="230"/>
      <c r="EY33" s="230"/>
      <c r="EZ33" s="230"/>
      <c r="FA33" s="230"/>
      <c r="FB33" s="230"/>
      <c r="FC33" s="230"/>
      <c r="FD33" s="230"/>
      <c r="FE33" s="230"/>
    </row>
    <row r="34" spans="1:204" s="3" customFormat="1" ht="15" customHeight="1" x14ac:dyDescent="0.2">
      <c r="A34" s="8"/>
      <c r="B34" s="8"/>
      <c r="C34" s="8"/>
      <c r="D34" s="8"/>
      <c r="E34" s="8"/>
      <c r="F34" s="8"/>
      <c r="G34" s="8"/>
      <c r="H34" s="8"/>
      <c r="I34" s="8"/>
      <c r="J34" s="8"/>
      <c r="K34" s="8"/>
      <c r="L34" s="8"/>
      <c r="M34" s="8"/>
      <c r="N34" s="8"/>
      <c r="O34" s="8"/>
      <c r="P34" s="8"/>
      <c r="Q34" s="8"/>
      <c r="R34" s="8"/>
      <c r="S34" s="8"/>
      <c r="T34" s="8"/>
      <c r="U34" s="8"/>
      <c r="V34" s="7"/>
      <c r="W34" s="7"/>
      <c r="X34" s="7"/>
      <c r="Y34" s="7"/>
      <c r="Z34" s="7"/>
      <c r="AA34" s="7"/>
      <c r="AB34" s="12"/>
      <c r="AC34" s="246"/>
      <c r="AD34" s="250" t="str">
        <f ca="1">OFFSET(AC34,0,$AG$6)</f>
        <v>Winter 2017-18</v>
      </c>
      <c r="AE34" s="237" t="str">
        <f>AD9</f>
        <v>Winter 2017-18</v>
      </c>
      <c r="AF34" s="237" t="str">
        <f>AE34</f>
        <v>Winter 2017-18</v>
      </c>
      <c r="AG34" s="237" t="str">
        <f t="shared" ref="AG34:AX34" si="0">AF34</f>
        <v>Winter 2017-18</v>
      </c>
      <c r="AH34" s="237" t="str">
        <f t="shared" si="0"/>
        <v>Winter 2017-18</v>
      </c>
      <c r="AI34" s="237" t="str">
        <f t="shared" si="0"/>
        <v>Winter 2017-18</v>
      </c>
      <c r="AJ34" s="237" t="str">
        <f t="shared" si="0"/>
        <v>Winter 2017-18</v>
      </c>
      <c r="AK34" s="237" t="str">
        <f t="shared" si="0"/>
        <v>Winter 2017-18</v>
      </c>
      <c r="AL34" s="237" t="str">
        <f t="shared" si="0"/>
        <v>Winter 2017-18</v>
      </c>
      <c r="AM34" s="237" t="str">
        <f t="shared" si="0"/>
        <v>Winter 2017-18</v>
      </c>
      <c r="AN34" s="237" t="str">
        <f t="shared" si="0"/>
        <v>Winter 2017-18</v>
      </c>
      <c r="AO34" s="237" t="str">
        <f t="shared" si="0"/>
        <v>Winter 2017-18</v>
      </c>
      <c r="AP34" s="237" t="str">
        <f t="shared" si="0"/>
        <v>Winter 2017-18</v>
      </c>
      <c r="AQ34" s="237" t="str">
        <f t="shared" si="0"/>
        <v>Winter 2017-18</v>
      </c>
      <c r="AR34" s="237" t="str">
        <f t="shared" si="0"/>
        <v>Winter 2017-18</v>
      </c>
      <c r="AS34" s="237" t="str">
        <f t="shared" si="0"/>
        <v>Winter 2017-18</v>
      </c>
      <c r="AT34" s="237" t="str">
        <f t="shared" si="0"/>
        <v>Winter 2017-18</v>
      </c>
      <c r="AU34" s="237" t="str">
        <f t="shared" si="0"/>
        <v>Winter 2017-18</v>
      </c>
      <c r="AV34" s="237" t="str">
        <f t="shared" si="0"/>
        <v>Winter 2017-18</v>
      </c>
      <c r="AW34" s="237" t="str">
        <f t="shared" si="0"/>
        <v>Winter 2017-18</v>
      </c>
      <c r="AX34" s="237" t="str">
        <f t="shared" si="0"/>
        <v>Winter 2017-18</v>
      </c>
      <c r="AY34" s="341"/>
      <c r="AZ34" s="342"/>
      <c r="BA34" s="237" t="str">
        <f>AD10</f>
        <v>Winter 2016-17</v>
      </c>
      <c r="BB34" s="237" t="str">
        <f>BA34</f>
        <v>Winter 2016-17</v>
      </c>
      <c r="BC34" s="237" t="str">
        <f t="shared" ref="BC34:BT34" si="1">BB34</f>
        <v>Winter 2016-17</v>
      </c>
      <c r="BD34" s="237" t="str">
        <f t="shared" si="1"/>
        <v>Winter 2016-17</v>
      </c>
      <c r="BE34" s="237" t="str">
        <f t="shared" si="1"/>
        <v>Winter 2016-17</v>
      </c>
      <c r="BF34" s="237" t="str">
        <f t="shared" si="1"/>
        <v>Winter 2016-17</v>
      </c>
      <c r="BG34" s="237" t="str">
        <f t="shared" si="1"/>
        <v>Winter 2016-17</v>
      </c>
      <c r="BH34" s="237" t="str">
        <f t="shared" si="1"/>
        <v>Winter 2016-17</v>
      </c>
      <c r="BI34" s="237" t="str">
        <f t="shared" si="1"/>
        <v>Winter 2016-17</v>
      </c>
      <c r="BJ34" s="237" t="str">
        <f t="shared" si="1"/>
        <v>Winter 2016-17</v>
      </c>
      <c r="BK34" s="237" t="str">
        <f t="shared" si="1"/>
        <v>Winter 2016-17</v>
      </c>
      <c r="BL34" s="237" t="str">
        <f t="shared" si="1"/>
        <v>Winter 2016-17</v>
      </c>
      <c r="BM34" s="237" t="str">
        <f t="shared" si="1"/>
        <v>Winter 2016-17</v>
      </c>
      <c r="BN34" s="237" t="str">
        <f t="shared" si="1"/>
        <v>Winter 2016-17</v>
      </c>
      <c r="BO34" s="237" t="str">
        <f t="shared" si="1"/>
        <v>Winter 2016-17</v>
      </c>
      <c r="BP34" s="237" t="str">
        <f t="shared" si="1"/>
        <v>Winter 2016-17</v>
      </c>
      <c r="BQ34" s="237" t="str">
        <f t="shared" si="1"/>
        <v>Winter 2016-17</v>
      </c>
      <c r="BR34" s="237" t="str">
        <f t="shared" si="1"/>
        <v>Winter 2016-17</v>
      </c>
      <c r="BS34" s="237" t="str">
        <f t="shared" si="1"/>
        <v>Winter 2016-17</v>
      </c>
      <c r="BT34" s="237" t="str">
        <f t="shared" si="1"/>
        <v>Winter 2016-17</v>
      </c>
      <c r="BU34" s="341"/>
      <c r="BV34" s="342"/>
      <c r="BW34" s="237" t="str">
        <f>AD11</f>
        <v>Winter 2015-16</v>
      </c>
      <c r="BX34" s="237" t="str">
        <f>BW34</f>
        <v>Winter 2015-16</v>
      </c>
      <c r="BY34" s="237" t="str">
        <f t="shared" ref="BY34:CP34" si="2">BX34</f>
        <v>Winter 2015-16</v>
      </c>
      <c r="BZ34" s="237" t="str">
        <f t="shared" si="2"/>
        <v>Winter 2015-16</v>
      </c>
      <c r="CA34" s="237" t="str">
        <f t="shared" si="2"/>
        <v>Winter 2015-16</v>
      </c>
      <c r="CB34" s="237" t="str">
        <f t="shared" si="2"/>
        <v>Winter 2015-16</v>
      </c>
      <c r="CC34" s="237" t="str">
        <f t="shared" si="2"/>
        <v>Winter 2015-16</v>
      </c>
      <c r="CD34" s="237" t="str">
        <f t="shared" si="2"/>
        <v>Winter 2015-16</v>
      </c>
      <c r="CE34" s="237" t="str">
        <f t="shared" si="2"/>
        <v>Winter 2015-16</v>
      </c>
      <c r="CF34" s="237" t="str">
        <f t="shared" si="2"/>
        <v>Winter 2015-16</v>
      </c>
      <c r="CG34" s="237" t="str">
        <f t="shared" si="2"/>
        <v>Winter 2015-16</v>
      </c>
      <c r="CH34" s="237" t="str">
        <f t="shared" si="2"/>
        <v>Winter 2015-16</v>
      </c>
      <c r="CI34" s="237" t="str">
        <f t="shared" si="2"/>
        <v>Winter 2015-16</v>
      </c>
      <c r="CJ34" s="237" t="str">
        <f t="shared" si="2"/>
        <v>Winter 2015-16</v>
      </c>
      <c r="CK34" s="237" t="str">
        <f t="shared" si="2"/>
        <v>Winter 2015-16</v>
      </c>
      <c r="CL34" s="237" t="str">
        <f t="shared" si="2"/>
        <v>Winter 2015-16</v>
      </c>
      <c r="CM34" s="237" t="str">
        <f t="shared" si="2"/>
        <v>Winter 2015-16</v>
      </c>
      <c r="CN34" s="237" t="str">
        <f t="shared" si="2"/>
        <v>Winter 2015-16</v>
      </c>
      <c r="CO34" s="237" t="str">
        <f t="shared" si="2"/>
        <v>Winter 2015-16</v>
      </c>
      <c r="CP34" s="237" t="str">
        <f t="shared" si="2"/>
        <v>Winter 2015-16</v>
      </c>
      <c r="CQ34" s="341"/>
      <c r="CR34" s="342"/>
      <c r="CS34" s="237" t="str">
        <f>AD12</f>
        <v>Winter 2014-15</v>
      </c>
      <c r="CT34" s="237" t="str">
        <f>CS34</f>
        <v>Winter 2014-15</v>
      </c>
      <c r="CU34" s="237" t="str">
        <f t="shared" ref="CU34:DL34" si="3">CT34</f>
        <v>Winter 2014-15</v>
      </c>
      <c r="CV34" s="237" t="str">
        <f t="shared" si="3"/>
        <v>Winter 2014-15</v>
      </c>
      <c r="CW34" s="237" t="str">
        <f t="shared" si="3"/>
        <v>Winter 2014-15</v>
      </c>
      <c r="CX34" s="237" t="str">
        <f t="shared" si="3"/>
        <v>Winter 2014-15</v>
      </c>
      <c r="CY34" s="237" t="str">
        <f t="shared" si="3"/>
        <v>Winter 2014-15</v>
      </c>
      <c r="CZ34" s="237" t="str">
        <f t="shared" si="3"/>
        <v>Winter 2014-15</v>
      </c>
      <c r="DA34" s="237" t="str">
        <f t="shared" si="3"/>
        <v>Winter 2014-15</v>
      </c>
      <c r="DB34" s="237" t="str">
        <f t="shared" si="3"/>
        <v>Winter 2014-15</v>
      </c>
      <c r="DC34" s="237" t="str">
        <f t="shared" si="3"/>
        <v>Winter 2014-15</v>
      </c>
      <c r="DD34" s="237" t="str">
        <f t="shared" si="3"/>
        <v>Winter 2014-15</v>
      </c>
      <c r="DE34" s="237" t="str">
        <f t="shared" si="3"/>
        <v>Winter 2014-15</v>
      </c>
      <c r="DF34" s="237" t="str">
        <f t="shared" si="3"/>
        <v>Winter 2014-15</v>
      </c>
      <c r="DG34" s="237" t="str">
        <f t="shared" si="3"/>
        <v>Winter 2014-15</v>
      </c>
      <c r="DH34" s="237" t="str">
        <f t="shared" si="3"/>
        <v>Winter 2014-15</v>
      </c>
      <c r="DI34" s="237" t="str">
        <f t="shared" si="3"/>
        <v>Winter 2014-15</v>
      </c>
      <c r="DJ34" s="237" t="str">
        <f t="shared" si="3"/>
        <v>Winter 2014-15</v>
      </c>
      <c r="DK34" s="237" t="str">
        <f t="shared" si="3"/>
        <v>Winter 2014-15</v>
      </c>
      <c r="DL34" s="237" t="str">
        <f t="shared" si="3"/>
        <v>Winter 2014-15</v>
      </c>
      <c r="DM34" s="341"/>
      <c r="DN34" s="342"/>
      <c r="DO34" s="237" t="str">
        <f>AD13</f>
        <v>4-Year Average (2014-15 to 2017-18)</v>
      </c>
      <c r="DP34" s="237" t="str">
        <f t="shared" ref="DP34:EH34" si="4">DO34</f>
        <v>4-Year Average (2014-15 to 2017-18)</v>
      </c>
      <c r="DQ34" s="237" t="str">
        <f t="shared" si="4"/>
        <v>4-Year Average (2014-15 to 2017-18)</v>
      </c>
      <c r="DR34" s="237" t="str">
        <f t="shared" si="4"/>
        <v>4-Year Average (2014-15 to 2017-18)</v>
      </c>
      <c r="DS34" s="237" t="str">
        <f t="shared" si="4"/>
        <v>4-Year Average (2014-15 to 2017-18)</v>
      </c>
      <c r="DT34" s="237" t="str">
        <f t="shared" si="4"/>
        <v>4-Year Average (2014-15 to 2017-18)</v>
      </c>
      <c r="DU34" s="237" t="str">
        <f t="shared" si="4"/>
        <v>4-Year Average (2014-15 to 2017-18)</v>
      </c>
      <c r="DV34" s="237" t="str">
        <f t="shared" si="4"/>
        <v>4-Year Average (2014-15 to 2017-18)</v>
      </c>
      <c r="DW34" s="237" t="str">
        <f t="shared" si="4"/>
        <v>4-Year Average (2014-15 to 2017-18)</v>
      </c>
      <c r="DX34" s="237" t="str">
        <f t="shared" si="4"/>
        <v>4-Year Average (2014-15 to 2017-18)</v>
      </c>
      <c r="DY34" s="237" t="str">
        <f t="shared" si="4"/>
        <v>4-Year Average (2014-15 to 2017-18)</v>
      </c>
      <c r="DZ34" s="237" t="str">
        <f t="shared" si="4"/>
        <v>4-Year Average (2014-15 to 2017-18)</v>
      </c>
      <c r="EA34" s="237" t="str">
        <f t="shared" si="4"/>
        <v>4-Year Average (2014-15 to 2017-18)</v>
      </c>
      <c r="EB34" s="237" t="str">
        <f t="shared" si="4"/>
        <v>4-Year Average (2014-15 to 2017-18)</v>
      </c>
      <c r="EC34" s="237" t="str">
        <f t="shared" si="4"/>
        <v>4-Year Average (2014-15 to 2017-18)</v>
      </c>
      <c r="ED34" s="237" t="str">
        <f t="shared" si="4"/>
        <v>4-Year Average (2014-15 to 2017-18)</v>
      </c>
      <c r="EE34" s="237" t="str">
        <f t="shared" si="4"/>
        <v>4-Year Average (2014-15 to 2017-18)</v>
      </c>
      <c r="EF34" s="237" t="str">
        <f t="shared" si="4"/>
        <v>4-Year Average (2014-15 to 2017-18)</v>
      </c>
      <c r="EG34" s="237" t="str">
        <f t="shared" si="4"/>
        <v>4-Year Average (2014-15 to 2017-18)</v>
      </c>
      <c r="EH34" s="237" t="str">
        <f t="shared" si="4"/>
        <v>4-Year Average (2014-15 to 2017-18)</v>
      </c>
      <c r="EI34" s="237"/>
      <c r="EJ34" s="341"/>
      <c r="EK34" s="237" t="str">
        <f>AD14</f>
        <v>Change 2016-17 to 2017-18</v>
      </c>
      <c r="EL34" s="237" t="str">
        <f t="shared" ref="EL34:FD34" si="5">EK34</f>
        <v>Change 2016-17 to 2017-18</v>
      </c>
      <c r="EM34" s="237" t="str">
        <f t="shared" si="5"/>
        <v>Change 2016-17 to 2017-18</v>
      </c>
      <c r="EN34" s="237" t="str">
        <f t="shared" si="5"/>
        <v>Change 2016-17 to 2017-18</v>
      </c>
      <c r="EO34" s="237" t="str">
        <f t="shared" si="5"/>
        <v>Change 2016-17 to 2017-18</v>
      </c>
      <c r="EP34" s="237" t="str">
        <f t="shared" si="5"/>
        <v>Change 2016-17 to 2017-18</v>
      </c>
      <c r="EQ34" s="237" t="str">
        <f t="shared" si="5"/>
        <v>Change 2016-17 to 2017-18</v>
      </c>
      <c r="ER34" s="237" t="str">
        <f t="shared" si="5"/>
        <v>Change 2016-17 to 2017-18</v>
      </c>
      <c r="ES34" s="237" t="str">
        <f t="shared" si="5"/>
        <v>Change 2016-17 to 2017-18</v>
      </c>
      <c r="ET34" s="237" t="str">
        <f t="shared" si="5"/>
        <v>Change 2016-17 to 2017-18</v>
      </c>
      <c r="EU34" s="237" t="str">
        <f t="shared" si="5"/>
        <v>Change 2016-17 to 2017-18</v>
      </c>
      <c r="EV34" s="237" t="str">
        <f t="shared" si="5"/>
        <v>Change 2016-17 to 2017-18</v>
      </c>
      <c r="EW34" s="237" t="str">
        <f t="shared" si="5"/>
        <v>Change 2016-17 to 2017-18</v>
      </c>
      <c r="EX34" s="237" t="str">
        <f t="shared" si="5"/>
        <v>Change 2016-17 to 2017-18</v>
      </c>
      <c r="EY34" s="237" t="str">
        <f t="shared" si="5"/>
        <v>Change 2016-17 to 2017-18</v>
      </c>
      <c r="EZ34" s="237" t="str">
        <f t="shared" si="5"/>
        <v>Change 2016-17 to 2017-18</v>
      </c>
      <c r="FA34" s="237" t="str">
        <f t="shared" si="5"/>
        <v>Change 2016-17 to 2017-18</v>
      </c>
      <c r="FB34" s="237" t="str">
        <f t="shared" si="5"/>
        <v>Change 2016-17 to 2017-18</v>
      </c>
      <c r="FC34" s="237" t="str">
        <f t="shared" si="5"/>
        <v>Change 2016-17 to 2017-18</v>
      </c>
      <c r="FD34" s="237" t="str">
        <f t="shared" si="5"/>
        <v>Change 2016-17 to 2017-18</v>
      </c>
      <c r="FE34" s="341"/>
      <c r="FF34" s="342"/>
      <c r="FG34" s="237" t="str">
        <f>AD15</f>
        <v>Change 2015-16 to 2016-17</v>
      </c>
      <c r="FH34" s="237" t="str">
        <f t="shared" ref="FH34:FZ34" si="6">FG34</f>
        <v>Change 2015-16 to 2016-17</v>
      </c>
      <c r="FI34" s="237" t="str">
        <f t="shared" si="6"/>
        <v>Change 2015-16 to 2016-17</v>
      </c>
      <c r="FJ34" s="237" t="str">
        <f t="shared" si="6"/>
        <v>Change 2015-16 to 2016-17</v>
      </c>
      <c r="FK34" s="237" t="str">
        <f t="shared" si="6"/>
        <v>Change 2015-16 to 2016-17</v>
      </c>
      <c r="FL34" s="237" t="str">
        <f t="shared" si="6"/>
        <v>Change 2015-16 to 2016-17</v>
      </c>
      <c r="FM34" s="237" t="str">
        <f t="shared" si="6"/>
        <v>Change 2015-16 to 2016-17</v>
      </c>
      <c r="FN34" s="237" t="str">
        <f t="shared" si="6"/>
        <v>Change 2015-16 to 2016-17</v>
      </c>
      <c r="FO34" s="237" t="str">
        <f t="shared" si="6"/>
        <v>Change 2015-16 to 2016-17</v>
      </c>
      <c r="FP34" s="237" t="str">
        <f t="shared" si="6"/>
        <v>Change 2015-16 to 2016-17</v>
      </c>
      <c r="FQ34" s="237" t="str">
        <f t="shared" si="6"/>
        <v>Change 2015-16 to 2016-17</v>
      </c>
      <c r="FR34" s="237" t="str">
        <f t="shared" si="6"/>
        <v>Change 2015-16 to 2016-17</v>
      </c>
      <c r="FS34" s="237" t="str">
        <f t="shared" si="6"/>
        <v>Change 2015-16 to 2016-17</v>
      </c>
      <c r="FT34" s="237" t="str">
        <f t="shared" si="6"/>
        <v>Change 2015-16 to 2016-17</v>
      </c>
      <c r="FU34" s="237" t="str">
        <f t="shared" si="6"/>
        <v>Change 2015-16 to 2016-17</v>
      </c>
      <c r="FV34" s="237" t="str">
        <f t="shared" si="6"/>
        <v>Change 2015-16 to 2016-17</v>
      </c>
      <c r="FW34" s="237" t="str">
        <f t="shared" si="6"/>
        <v>Change 2015-16 to 2016-17</v>
      </c>
      <c r="FX34" s="237" t="str">
        <f t="shared" si="6"/>
        <v>Change 2015-16 to 2016-17</v>
      </c>
      <c r="FY34" s="237" t="str">
        <f t="shared" si="6"/>
        <v>Change 2015-16 to 2016-17</v>
      </c>
      <c r="FZ34" s="237" t="str">
        <f t="shared" si="6"/>
        <v>Change 2015-16 to 2016-17</v>
      </c>
      <c r="GA34" s="237"/>
      <c r="GB34" s="341"/>
      <c r="GC34" s="237" t="str">
        <f>AD16</f>
        <v>Change 2014-15 to 2015-16</v>
      </c>
      <c r="GD34" s="237" t="str">
        <f t="shared" ref="GD34:GV34" si="7">GC34</f>
        <v>Change 2014-15 to 2015-16</v>
      </c>
      <c r="GE34" s="237" t="str">
        <f t="shared" si="7"/>
        <v>Change 2014-15 to 2015-16</v>
      </c>
      <c r="GF34" s="237" t="str">
        <f t="shared" si="7"/>
        <v>Change 2014-15 to 2015-16</v>
      </c>
      <c r="GG34" s="237" t="str">
        <f t="shared" si="7"/>
        <v>Change 2014-15 to 2015-16</v>
      </c>
      <c r="GH34" s="237" t="str">
        <f t="shared" si="7"/>
        <v>Change 2014-15 to 2015-16</v>
      </c>
      <c r="GI34" s="237" t="str">
        <f t="shared" si="7"/>
        <v>Change 2014-15 to 2015-16</v>
      </c>
      <c r="GJ34" s="237" t="str">
        <f t="shared" si="7"/>
        <v>Change 2014-15 to 2015-16</v>
      </c>
      <c r="GK34" s="237" t="str">
        <f t="shared" si="7"/>
        <v>Change 2014-15 to 2015-16</v>
      </c>
      <c r="GL34" s="237" t="str">
        <f t="shared" si="7"/>
        <v>Change 2014-15 to 2015-16</v>
      </c>
      <c r="GM34" s="237" t="str">
        <f t="shared" si="7"/>
        <v>Change 2014-15 to 2015-16</v>
      </c>
      <c r="GN34" s="237" t="str">
        <f t="shared" si="7"/>
        <v>Change 2014-15 to 2015-16</v>
      </c>
      <c r="GO34" s="237" t="str">
        <f t="shared" si="7"/>
        <v>Change 2014-15 to 2015-16</v>
      </c>
      <c r="GP34" s="237" t="str">
        <f t="shared" si="7"/>
        <v>Change 2014-15 to 2015-16</v>
      </c>
      <c r="GQ34" s="237" t="str">
        <f t="shared" si="7"/>
        <v>Change 2014-15 to 2015-16</v>
      </c>
      <c r="GR34" s="237" t="str">
        <f t="shared" si="7"/>
        <v>Change 2014-15 to 2015-16</v>
      </c>
      <c r="GS34" s="237" t="str">
        <f t="shared" si="7"/>
        <v>Change 2014-15 to 2015-16</v>
      </c>
      <c r="GT34" s="237" t="str">
        <f t="shared" si="7"/>
        <v>Change 2014-15 to 2015-16</v>
      </c>
      <c r="GU34" s="237" t="str">
        <f t="shared" si="7"/>
        <v>Change 2014-15 to 2015-16</v>
      </c>
      <c r="GV34" s="237" t="str">
        <f t="shared" si="7"/>
        <v>Change 2014-15 to 2015-16</v>
      </c>
    </row>
    <row r="35" spans="1:204" s="3" customFormat="1" ht="38.25" x14ac:dyDescent="0.2">
      <c r="A35" s="8"/>
      <c r="B35" s="8"/>
      <c r="C35" s="8"/>
      <c r="D35" s="8"/>
      <c r="E35" s="8"/>
      <c r="F35" s="8"/>
      <c r="G35" s="8"/>
      <c r="H35" s="8"/>
      <c r="I35" s="8"/>
      <c r="J35" s="8"/>
      <c r="K35" s="8"/>
      <c r="L35" s="8"/>
      <c r="M35" s="8"/>
      <c r="N35" s="8"/>
      <c r="O35" s="8"/>
      <c r="P35" s="8"/>
      <c r="Q35" s="8"/>
      <c r="R35" s="8"/>
      <c r="S35" s="8"/>
      <c r="T35" s="8"/>
      <c r="U35" s="8"/>
      <c r="V35" s="7"/>
      <c r="W35" s="7"/>
      <c r="X35" s="7"/>
      <c r="Y35" s="7"/>
      <c r="Z35" s="7"/>
      <c r="AA35" s="7"/>
      <c r="AB35" s="12"/>
      <c r="AC35" s="246"/>
      <c r="AD35" s="247" t="str">
        <f ca="1">IF(ISBLANK(OFFSET(AC35,0,$AG$6)),"",OFFSET(AC35,0,$AG$6))</f>
        <v>DRY MATERIALS: Salt applied (tons)</v>
      </c>
      <c r="AE35" s="251" t="s">
        <v>123</v>
      </c>
      <c r="AF35" s="252" t="s">
        <v>432</v>
      </c>
      <c r="AG35" s="252" t="s">
        <v>433</v>
      </c>
      <c r="AH35" s="253" t="s">
        <v>434</v>
      </c>
      <c r="AI35" s="253" t="s">
        <v>435</v>
      </c>
      <c r="AJ35" s="253" t="s">
        <v>629</v>
      </c>
      <c r="AK35" s="253" t="s">
        <v>437</v>
      </c>
      <c r="AL35" s="253" t="s">
        <v>436</v>
      </c>
      <c r="AM35" s="253" t="s">
        <v>438</v>
      </c>
      <c r="AN35" s="253" t="s">
        <v>439</v>
      </c>
      <c r="AO35" s="253" t="s">
        <v>427</v>
      </c>
      <c r="AP35" s="253" t="s">
        <v>428</v>
      </c>
      <c r="AQ35" s="253" t="s">
        <v>429</v>
      </c>
      <c r="AR35" s="253" t="s">
        <v>431</v>
      </c>
      <c r="AS35" s="253" t="s">
        <v>430</v>
      </c>
      <c r="AT35" s="253" t="s">
        <v>753</v>
      </c>
      <c r="AU35" s="253" t="s">
        <v>754</v>
      </c>
      <c r="AV35" s="253" t="s">
        <v>755</v>
      </c>
      <c r="AW35" s="253" t="s">
        <v>756</v>
      </c>
      <c r="AX35" s="253" t="s">
        <v>124</v>
      </c>
      <c r="AY35" s="253"/>
      <c r="AZ35" s="230"/>
      <c r="BA35" s="251" t="s">
        <v>123</v>
      </c>
      <c r="BB35" s="252" t="s">
        <v>432</v>
      </c>
      <c r="BC35" s="252" t="s">
        <v>433</v>
      </c>
      <c r="BD35" s="253" t="s">
        <v>434</v>
      </c>
      <c r="BE35" s="253" t="s">
        <v>435</v>
      </c>
      <c r="BF35" s="253" t="s">
        <v>629</v>
      </c>
      <c r="BG35" s="253" t="s">
        <v>437</v>
      </c>
      <c r="BH35" s="253" t="s">
        <v>436</v>
      </c>
      <c r="BI35" s="253" t="s">
        <v>438</v>
      </c>
      <c r="BJ35" s="253" t="s">
        <v>439</v>
      </c>
      <c r="BK35" s="253" t="s">
        <v>427</v>
      </c>
      <c r="BL35" s="253" t="s">
        <v>428</v>
      </c>
      <c r="BM35" s="253" t="s">
        <v>429</v>
      </c>
      <c r="BN35" s="253" t="s">
        <v>431</v>
      </c>
      <c r="BO35" s="253" t="s">
        <v>430</v>
      </c>
      <c r="BP35" s="253" t="s">
        <v>753</v>
      </c>
      <c r="BQ35" s="253" t="s">
        <v>754</v>
      </c>
      <c r="BR35" s="253" t="s">
        <v>755</v>
      </c>
      <c r="BS35" s="253" t="s">
        <v>756</v>
      </c>
      <c r="BT35" s="253" t="s">
        <v>124</v>
      </c>
      <c r="BU35" s="253"/>
      <c r="BV35" s="230"/>
      <c r="BW35" s="251" t="s">
        <v>123</v>
      </c>
      <c r="BX35" s="252" t="s">
        <v>432</v>
      </c>
      <c r="BY35" s="252" t="s">
        <v>433</v>
      </c>
      <c r="BZ35" s="253" t="s">
        <v>434</v>
      </c>
      <c r="CA35" s="253" t="s">
        <v>435</v>
      </c>
      <c r="CB35" s="253" t="s">
        <v>629</v>
      </c>
      <c r="CC35" s="253" t="s">
        <v>437</v>
      </c>
      <c r="CD35" s="253" t="s">
        <v>436</v>
      </c>
      <c r="CE35" s="253" t="s">
        <v>438</v>
      </c>
      <c r="CF35" s="253" t="s">
        <v>439</v>
      </c>
      <c r="CG35" s="253" t="s">
        <v>427</v>
      </c>
      <c r="CH35" s="253" t="s">
        <v>428</v>
      </c>
      <c r="CI35" s="253" t="s">
        <v>429</v>
      </c>
      <c r="CJ35" s="253" t="s">
        <v>431</v>
      </c>
      <c r="CK35" s="253" t="s">
        <v>430</v>
      </c>
      <c r="CL35" s="253" t="s">
        <v>753</v>
      </c>
      <c r="CM35" s="253" t="s">
        <v>754</v>
      </c>
      <c r="CN35" s="253" t="s">
        <v>755</v>
      </c>
      <c r="CO35" s="253" t="s">
        <v>756</v>
      </c>
      <c r="CP35" s="253" t="s">
        <v>124</v>
      </c>
      <c r="CQ35" s="253"/>
      <c r="CR35" s="230"/>
      <c r="CS35" s="251" t="s">
        <v>123</v>
      </c>
      <c r="CT35" s="252" t="s">
        <v>432</v>
      </c>
      <c r="CU35" s="252" t="s">
        <v>433</v>
      </c>
      <c r="CV35" s="253" t="s">
        <v>434</v>
      </c>
      <c r="CW35" s="253" t="s">
        <v>435</v>
      </c>
      <c r="CX35" s="253" t="s">
        <v>629</v>
      </c>
      <c r="CY35" s="253" t="s">
        <v>437</v>
      </c>
      <c r="CZ35" s="253" t="s">
        <v>436</v>
      </c>
      <c r="DA35" s="253" t="s">
        <v>438</v>
      </c>
      <c r="DB35" s="253" t="s">
        <v>439</v>
      </c>
      <c r="DC35" s="253" t="s">
        <v>427</v>
      </c>
      <c r="DD35" s="253" t="s">
        <v>428</v>
      </c>
      <c r="DE35" s="253" t="s">
        <v>429</v>
      </c>
      <c r="DF35" s="253" t="s">
        <v>431</v>
      </c>
      <c r="DG35" s="253" t="s">
        <v>430</v>
      </c>
      <c r="DH35" s="253" t="s">
        <v>753</v>
      </c>
      <c r="DI35" s="253" t="s">
        <v>754</v>
      </c>
      <c r="DJ35" s="253" t="s">
        <v>755</v>
      </c>
      <c r="DK35" s="253" t="s">
        <v>756</v>
      </c>
      <c r="DL35" s="253" t="s">
        <v>124</v>
      </c>
      <c r="DM35" s="253"/>
      <c r="DN35" s="230"/>
      <c r="DO35" s="251" t="s">
        <v>123</v>
      </c>
      <c r="DP35" s="252" t="s">
        <v>432</v>
      </c>
      <c r="DQ35" s="252" t="s">
        <v>433</v>
      </c>
      <c r="DR35" s="253" t="s">
        <v>434</v>
      </c>
      <c r="DS35" s="253" t="s">
        <v>435</v>
      </c>
      <c r="DT35" s="253" t="s">
        <v>629</v>
      </c>
      <c r="DU35" s="253" t="s">
        <v>437</v>
      </c>
      <c r="DV35" s="253" t="s">
        <v>436</v>
      </c>
      <c r="DW35" s="253" t="s">
        <v>438</v>
      </c>
      <c r="DX35" s="253" t="s">
        <v>439</v>
      </c>
      <c r="DY35" s="253" t="s">
        <v>427</v>
      </c>
      <c r="DZ35" s="253" t="s">
        <v>428</v>
      </c>
      <c r="EA35" s="253" t="s">
        <v>429</v>
      </c>
      <c r="EB35" s="253" t="s">
        <v>431</v>
      </c>
      <c r="EC35" s="253" t="s">
        <v>430</v>
      </c>
      <c r="ED35" s="253" t="s">
        <v>753</v>
      </c>
      <c r="EE35" s="253" t="s">
        <v>754</v>
      </c>
      <c r="EF35" s="253" t="s">
        <v>755</v>
      </c>
      <c r="EG35" s="253" t="s">
        <v>756</v>
      </c>
      <c r="EH35" s="253" t="s">
        <v>124</v>
      </c>
      <c r="EI35" s="253"/>
      <c r="EJ35" s="253"/>
      <c r="EK35" s="251" t="s">
        <v>123</v>
      </c>
      <c r="EL35" s="252" t="s">
        <v>432</v>
      </c>
      <c r="EM35" s="252" t="s">
        <v>433</v>
      </c>
      <c r="EN35" s="253" t="s">
        <v>434</v>
      </c>
      <c r="EO35" s="253" t="s">
        <v>435</v>
      </c>
      <c r="EP35" s="253" t="s">
        <v>629</v>
      </c>
      <c r="EQ35" s="253" t="s">
        <v>437</v>
      </c>
      <c r="ER35" s="253" t="s">
        <v>436</v>
      </c>
      <c r="ES35" s="253" t="s">
        <v>438</v>
      </c>
      <c r="ET35" s="253" t="s">
        <v>439</v>
      </c>
      <c r="EU35" s="253" t="s">
        <v>427</v>
      </c>
      <c r="EV35" s="253" t="s">
        <v>428</v>
      </c>
      <c r="EW35" s="253" t="s">
        <v>429</v>
      </c>
      <c r="EX35" s="253" t="s">
        <v>431</v>
      </c>
      <c r="EY35" s="253" t="s">
        <v>430</v>
      </c>
      <c r="EZ35" s="253" t="s">
        <v>753</v>
      </c>
      <c r="FA35" s="253" t="s">
        <v>754</v>
      </c>
      <c r="FB35" s="253" t="s">
        <v>755</v>
      </c>
      <c r="FC35" s="253" t="s">
        <v>756</v>
      </c>
      <c r="FD35" s="253" t="s">
        <v>124</v>
      </c>
      <c r="FE35" s="253"/>
      <c r="FF35" s="230"/>
      <c r="FG35" s="251" t="s">
        <v>123</v>
      </c>
      <c r="FH35" s="252" t="s">
        <v>432</v>
      </c>
      <c r="FI35" s="252" t="s">
        <v>433</v>
      </c>
      <c r="FJ35" s="253" t="s">
        <v>434</v>
      </c>
      <c r="FK35" s="253" t="s">
        <v>435</v>
      </c>
      <c r="FL35" s="253" t="s">
        <v>629</v>
      </c>
      <c r="FM35" s="253" t="s">
        <v>437</v>
      </c>
      <c r="FN35" s="253" t="s">
        <v>436</v>
      </c>
      <c r="FO35" s="253" t="s">
        <v>438</v>
      </c>
      <c r="FP35" s="253" t="s">
        <v>439</v>
      </c>
      <c r="FQ35" s="253" t="s">
        <v>427</v>
      </c>
      <c r="FR35" s="253" t="s">
        <v>428</v>
      </c>
      <c r="FS35" s="253" t="s">
        <v>429</v>
      </c>
      <c r="FT35" s="253" t="s">
        <v>431</v>
      </c>
      <c r="FU35" s="253" t="s">
        <v>430</v>
      </c>
      <c r="FV35" s="253" t="s">
        <v>753</v>
      </c>
      <c r="FW35" s="253" t="s">
        <v>754</v>
      </c>
      <c r="FX35" s="253" t="s">
        <v>755</v>
      </c>
      <c r="FY35" s="253" t="s">
        <v>756</v>
      </c>
      <c r="FZ35" s="253" t="s">
        <v>124</v>
      </c>
      <c r="GA35" s="253"/>
      <c r="GB35" s="253"/>
      <c r="GC35" s="251" t="s">
        <v>123</v>
      </c>
      <c r="GD35" s="252" t="s">
        <v>432</v>
      </c>
      <c r="GE35" s="252" t="s">
        <v>433</v>
      </c>
      <c r="GF35" s="253" t="s">
        <v>434</v>
      </c>
      <c r="GG35" s="253" t="s">
        <v>435</v>
      </c>
      <c r="GH35" s="253" t="s">
        <v>629</v>
      </c>
      <c r="GI35" s="253" t="s">
        <v>437</v>
      </c>
      <c r="GJ35" s="253" t="s">
        <v>436</v>
      </c>
      <c r="GK35" s="253" t="s">
        <v>438</v>
      </c>
      <c r="GL35" s="253" t="s">
        <v>439</v>
      </c>
      <c r="GM35" s="253" t="s">
        <v>427</v>
      </c>
      <c r="GN35" s="253" t="s">
        <v>428</v>
      </c>
      <c r="GO35" s="253" t="s">
        <v>429</v>
      </c>
      <c r="GP35" s="253" t="s">
        <v>431</v>
      </c>
      <c r="GQ35" s="253" t="s">
        <v>430</v>
      </c>
      <c r="GR35" s="253" t="s">
        <v>753</v>
      </c>
      <c r="GS35" s="253" t="s">
        <v>754</v>
      </c>
      <c r="GT35" s="253" t="s">
        <v>755</v>
      </c>
      <c r="GU35" s="253" t="s">
        <v>756</v>
      </c>
      <c r="GV35" s="253" t="s">
        <v>124</v>
      </c>
    </row>
    <row r="36" spans="1:204" s="3" customFormat="1" ht="15" customHeight="1" x14ac:dyDescent="0.25">
      <c r="A36" s="8"/>
      <c r="B36" s="8"/>
      <c r="C36" s="8"/>
      <c r="D36" s="8"/>
      <c r="E36" s="8"/>
      <c r="F36" s="8"/>
      <c r="G36" s="8"/>
      <c r="H36" s="8"/>
      <c r="I36" s="8"/>
      <c r="J36" s="8"/>
      <c r="K36" s="8"/>
      <c r="L36" s="8"/>
      <c r="M36" s="8"/>
      <c r="N36" s="8"/>
      <c r="O36" s="8"/>
      <c r="P36" s="8"/>
      <c r="Q36" s="8"/>
      <c r="R36" s="8"/>
      <c r="S36" s="8"/>
      <c r="T36" s="8"/>
      <c r="U36"/>
      <c r="V36" s="7"/>
      <c r="W36" s="7"/>
      <c r="X36" s="7"/>
      <c r="Y36" s="7"/>
      <c r="Z36" s="7"/>
      <c r="AA36" s="7"/>
      <c r="AB36" s="12"/>
      <c r="AC36" s="246" t="s">
        <v>346</v>
      </c>
      <c r="AD36" s="255" t="str">
        <f t="shared" ref="AD36:AD67" ca="1" si="8">OFFSET(AC36,0,$AG$6)</f>
        <v>8,050</v>
      </c>
      <c r="AE36" s="403" t="s">
        <v>758</v>
      </c>
      <c r="AF36" s="247" t="s">
        <v>2713</v>
      </c>
      <c r="AG36" s="247" t="s">
        <v>364</v>
      </c>
      <c r="AH36" s="247" t="s">
        <v>2085</v>
      </c>
      <c r="AI36" s="247" t="s">
        <v>2190</v>
      </c>
      <c r="AJ36" s="247" t="s">
        <v>364</v>
      </c>
      <c r="AK36" s="247" t="s">
        <v>447</v>
      </c>
      <c r="AL36" s="247" t="s">
        <v>568</v>
      </c>
      <c r="AM36" s="247" t="s">
        <v>379</v>
      </c>
      <c r="AN36" s="247" t="s">
        <v>1849</v>
      </c>
      <c r="AO36" s="247" t="s">
        <v>3633</v>
      </c>
      <c r="AP36" s="247" t="s">
        <v>3658</v>
      </c>
      <c r="AQ36" s="247" t="s">
        <v>2714</v>
      </c>
      <c r="AR36" s="247" t="s">
        <v>2715</v>
      </c>
      <c r="AS36" s="247" t="s">
        <v>2716</v>
      </c>
      <c r="AT36" s="247" t="s">
        <v>2717</v>
      </c>
      <c r="AU36" s="247" t="s">
        <v>2718</v>
      </c>
      <c r="AV36" s="247" t="s">
        <v>2719</v>
      </c>
      <c r="AW36" s="247" t="s">
        <v>2720</v>
      </c>
      <c r="AX36" s="247" t="s">
        <v>2999</v>
      </c>
      <c r="AY36" s="256"/>
      <c r="AZ36" s="230"/>
      <c r="BA36" s="343" t="s">
        <v>758</v>
      </c>
      <c r="BB36" s="343" t="s">
        <v>1847</v>
      </c>
      <c r="BC36" s="343" t="s">
        <v>364</v>
      </c>
      <c r="BD36" s="343" t="s">
        <v>1943</v>
      </c>
      <c r="BE36" s="343" t="s">
        <v>1864</v>
      </c>
      <c r="BF36" s="343" t="s">
        <v>364</v>
      </c>
      <c r="BG36" s="343" t="s">
        <v>411</v>
      </c>
      <c r="BH36" s="343" t="s">
        <v>1848</v>
      </c>
      <c r="BI36" s="343" t="s">
        <v>379</v>
      </c>
      <c r="BJ36" s="343" t="s">
        <v>1849</v>
      </c>
      <c r="BK36" s="343" t="s">
        <v>1850</v>
      </c>
      <c r="BL36" s="343" t="s">
        <v>1851</v>
      </c>
      <c r="BM36" s="343" t="s">
        <v>1852</v>
      </c>
      <c r="BN36" s="343" t="s">
        <v>1853</v>
      </c>
      <c r="BO36" s="343" t="s">
        <v>2581</v>
      </c>
      <c r="BP36" s="343" t="s">
        <v>1854</v>
      </c>
      <c r="BQ36" s="343" t="s">
        <v>1855</v>
      </c>
      <c r="BR36" s="343" t="s">
        <v>1856</v>
      </c>
      <c r="BS36" s="343" t="s">
        <v>1857</v>
      </c>
      <c r="BT36" s="343" t="s">
        <v>1858</v>
      </c>
      <c r="BU36" s="256"/>
      <c r="BV36" s="230"/>
      <c r="BW36" s="256" t="s">
        <v>758</v>
      </c>
      <c r="BX36" s="256" t="s">
        <v>759</v>
      </c>
      <c r="BY36" s="256"/>
      <c r="BZ36" s="256" t="s">
        <v>760</v>
      </c>
      <c r="CA36" s="256" t="s">
        <v>391</v>
      </c>
      <c r="CB36" s="256"/>
      <c r="CC36" s="256"/>
      <c r="CD36" s="256"/>
      <c r="CE36" s="256" t="s">
        <v>365</v>
      </c>
      <c r="CF36" s="256" t="s">
        <v>761</v>
      </c>
      <c r="CG36" s="256"/>
      <c r="CH36" s="256"/>
      <c r="CI36" s="256" t="s">
        <v>762</v>
      </c>
      <c r="CJ36" s="256"/>
      <c r="CK36" s="256" t="s">
        <v>763</v>
      </c>
      <c r="CL36" s="273" t="s">
        <v>562</v>
      </c>
      <c r="CM36" s="273" t="s">
        <v>562</v>
      </c>
      <c r="CN36" s="273" t="s">
        <v>562</v>
      </c>
      <c r="CO36" s="273" t="s">
        <v>562</v>
      </c>
      <c r="CP36" s="273" t="s">
        <v>764</v>
      </c>
      <c r="CQ36" s="256"/>
      <c r="CR36" s="230"/>
      <c r="CS36" s="256" t="s">
        <v>562</v>
      </c>
      <c r="CT36" s="256" t="s">
        <v>562</v>
      </c>
      <c r="CU36" s="256" t="s">
        <v>562</v>
      </c>
      <c r="CV36" s="256" t="s">
        <v>562</v>
      </c>
      <c r="CW36" s="256" t="s">
        <v>562</v>
      </c>
      <c r="CX36" s="256" t="s">
        <v>562</v>
      </c>
      <c r="CY36" s="256" t="s">
        <v>562</v>
      </c>
      <c r="CZ36" s="256" t="s">
        <v>562</v>
      </c>
      <c r="DA36" s="256" t="s">
        <v>562</v>
      </c>
      <c r="DB36" s="256" t="s">
        <v>562</v>
      </c>
      <c r="DC36" s="256" t="s">
        <v>562</v>
      </c>
      <c r="DD36" s="256" t="s">
        <v>562</v>
      </c>
      <c r="DE36" s="256" t="s">
        <v>562</v>
      </c>
      <c r="DF36" s="256" t="s">
        <v>562</v>
      </c>
      <c r="DG36" s="256" t="s">
        <v>562</v>
      </c>
      <c r="DH36" s="273" t="s">
        <v>562</v>
      </c>
      <c r="DI36" s="273" t="s">
        <v>562</v>
      </c>
      <c r="DJ36" s="273" t="s">
        <v>562</v>
      </c>
      <c r="DK36" s="273" t="s">
        <v>562</v>
      </c>
      <c r="DL36" s="273" t="s">
        <v>562</v>
      </c>
      <c r="DM36" s="256"/>
      <c r="DN36" s="230"/>
      <c r="DO36" s="343" t="s">
        <v>758</v>
      </c>
      <c r="DP36" s="343" t="s">
        <v>3006</v>
      </c>
      <c r="DQ36" s="343" t="s">
        <v>364</v>
      </c>
      <c r="DR36" s="343" t="s">
        <v>2724</v>
      </c>
      <c r="DS36" s="343" t="s">
        <v>2209</v>
      </c>
      <c r="DT36" s="343" t="s">
        <v>364</v>
      </c>
      <c r="DU36" s="343" t="s">
        <v>858</v>
      </c>
      <c r="DV36" s="343" t="s">
        <v>3007</v>
      </c>
      <c r="DW36" s="343" t="s">
        <v>1327</v>
      </c>
      <c r="DX36" s="343" t="s">
        <v>3008</v>
      </c>
      <c r="DY36" s="343" t="s">
        <v>3009</v>
      </c>
      <c r="DZ36" s="343" t="s">
        <v>3010</v>
      </c>
      <c r="EA36" s="343" t="s">
        <v>3011</v>
      </c>
      <c r="EB36" s="343" t="s">
        <v>3012</v>
      </c>
      <c r="EC36" s="343" t="s">
        <v>3013</v>
      </c>
      <c r="ED36" s="343" t="s">
        <v>3014</v>
      </c>
      <c r="EE36" s="343" t="s">
        <v>3015</v>
      </c>
      <c r="EF36" s="343" t="s">
        <v>3016</v>
      </c>
      <c r="EG36" s="343" t="s">
        <v>3017</v>
      </c>
      <c r="EH36" s="343" t="s">
        <v>3018</v>
      </c>
      <c r="EI36" s="256"/>
      <c r="EJ36" s="256"/>
      <c r="EK36" s="247" t="s">
        <v>364</v>
      </c>
      <c r="EL36" s="247" t="s">
        <v>2474</v>
      </c>
      <c r="EM36" s="247" t="s">
        <v>364</v>
      </c>
      <c r="EN36" s="247" t="s">
        <v>381</v>
      </c>
      <c r="EO36" s="247" t="s">
        <v>364</v>
      </c>
      <c r="EP36" s="247" t="s">
        <v>364</v>
      </c>
      <c r="EQ36" s="247" t="s">
        <v>397</v>
      </c>
      <c r="ER36" s="247" t="s">
        <v>3380</v>
      </c>
      <c r="ES36" s="247" t="s">
        <v>364</v>
      </c>
      <c r="ET36" s="247" t="s">
        <v>364</v>
      </c>
      <c r="EU36" s="247" t="s">
        <v>3381</v>
      </c>
      <c r="EV36" s="247" t="s">
        <v>790</v>
      </c>
      <c r="EW36" s="247" t="s">
        <v>1657</v>
      </c>
      <c r="EX36" s="247" t="s">
        <v>3382</v>
      </c>
      <c r="EY36" s="247" t="s">
        <v>3383</v>
      </c>
      <c r="EZ36" s="247" t="s">
        <v>3384</v>
      </c>
      <c r="FA36" s="247" t="s">
        <v>3385</v>
      </c>
      <c r="FB36" s="247" t="s">
        <v>3386</v>
      </c>
      <c r="FC36" s="247" t="s">
        <v>3387</v>
      </c>
      <c r="FD36" s="247" t="s">
        <v>1562</v>
      </c>
      <c r="FE36" s="256"/>
      <c r="FF36" s="230"/>
      <c r="FG36" s="343" t="s">
        <v>364</v>
      </c>
      <c r="FH36" s="343" t="s">
        <v>2297</v>
      </c>
      <c r="FI36" s="343" t="s">
        <v>364</v>
      </c>
      <c r="FJ36" s="343" t="s">
        <v>1669</v>
      </c>
      <c r="FK36" s="343" t="s">
        <v>382</v>
      </c>
      <c r="FL36" s="343" t="s">
        <v>364</v>
      </c>
      <c r="FM36" s="343" t="s">
        <v>411</v>
      </c>
      <c r="FN36" s="343" t="s">
        <v>1848</v>
      </c>
      <c r="FO36" s="343" t="s">
        <v>998</v>
      </c>
      <c r="FP36" s="343" t="s">
        <v>2298</v>
      </c>
      <c r="FQ36" s="343" t="s">
        <v>1850</v>
      </c>
      <c r="FR36" s="343" t="s">
        <v>562</v>
      </c>
      <c r="FS36" s="343" t="s">
        <v>2299</v>
      </c>
      <c r="FT36" s="343" t="s">
        <v>1853</v>
      </c>
      <c r="FU36" s="343" t="s">
        <v>2300</v>
      </c>
      <c r="FV36" s="343" t="s">
        <v>562</v>
      </c>
      <c r="FW36" s="343" t="s">
        <v>562</v>
      </c>
      <c r="FX36" s="343" t="s">
        <v>562</v>
      </c>
      <c r="FY36" s="343" t="s">
        <v>562</v>
      </c>
      <c r="FZ36" s="343" t="s">
        <v>2301</v>
      </c>
      <c r="GA36" s="256"/>
      <c r="GB36" s="256"/>
      <c r="GC36" s="256" t="s">
        <v>562</v>
      </c>
      <c r="GD36" s="256" t="s">
        <v>562</v>
      </c>
      <c r="GE36" s="256" t="s">
        <v>562</v>
      </c>
      <c r="GF36" s="256" t="s">
        <v>562</v>
      </c>
      <c r="GG36" s="256" t="s">
        <v>562</v>
      </c>
      <c r="GH36" s="256" t="s">
        <v>562</v>
      </c>
      <c r="GI36" s="256" t="s">
        <v>562</v>
      </c>
      <c r="GJ36" s="256" t="s">
        <v>562</v>
      </c>
      <c r="GK36" s="256" t="s">
        <v>562</v>
      </c>
      <c r="GL36" s="256" t="s">
        <v>562</v>
      </c>
      <c r="GM36" s="256" t="s">
        <v>562</v>
      </c>
      <c r="GN36" s="256" t="s">
        <v>562</v>
      </c>
      <c r="GO36" s="256" t="s">
        <v>562</v>
      </c>
      <c r="GP36" s="256" t="s">
        <v>562</v>
      </c>
      <c r="GQ36" s="256" t="s">
        <v>562</v>
      </c>
      <c r="GR36" s="273" t="s">
        <v>562</v>
      </c>
      <c r="GS36" s="273" t="s">
        <v>562</v>
      </c>
      <c r="GT36" s="273" t="s">
        <v>562</v>
      </c>
      <c r="GU36" s="273" t="s">
        <v>562</v>
      </c>
      <c r="GV36" s="273" t="s">
        <v>562</v>
      </c>
    </row>
    <row r="37" spans="1:204" s="3" customFormat="1" ht="15" customHeight="1" x14ac:dyDescent="0.25">
      <c r="A37" s="8"/>
      <c r="B37" s="8"/>
      <c r="C37" s="8"/>
      <c r="D37" s="8"/>
      <c r="E37" s="8"/>
      <c r="F37" s="8"/>
      <c r="G37" s="8"/>
      <c r="H37" s="8"/>
      <c r="I37" s="8"/>
      <c r="J37" s="8"/>
      <c r="K37" s="8"/>
      <c r="L37" s="8"/>
      <c r="M37" s="8"/>
      <c r="N37" s="8"/>
      <c r="O37" s="8"/>
      <c r="P37" s="8"/>
      <c r="Q37" s="8"/>
      <c r="R37" s="8"/>
      <c r="S37" s="8"/>
      <c r="T37" s="8"/>
      <c r="U37" s="8"/>
      <c r="V37" s="7"/>
      <c r="W37" s="7"/>
      <c r="X37" s="7"/>
      <c r="Y37" s="7"/>
      <c r="Z37" s="7"/>
      <c r="AA37" s="7"/>
      <c r="AB37" s="12"/>
      <c r="AC37" s="246" t="s">
        <v>345</v>
      </c>
      <c r="AD37" s="255" t="str">
        <f t="shared" ca="1" si="8"/>
        <v>6,200</v>
      </c>
      <c r="AE37" s="403" t="s">
        <v>1859</v>
      </c>
      <c r="AF37" s="247" t="s">
        <v>2721</v>
      </c>
      <c r="AG37" s="247" t="s">
        <v>1157</v>
      </c>
      <c r="AH37" s="247" t="s">
        <v>2722</v>
      </c>
      <c r="AI37" s="247" t="s">
        <v>2723</v>
      </c>
      <c r="AJ37" s="247" t="s">
        <v>2724</v>
      </c>
      <c r="AK37" s="247" t="s">
        <v>936</v>
      </c>
      <c r="AL37" s="247" t="s">
        <v>1147</v>
      </c>
      <c r="AM37" s="247" t="s">
        <v>998</v>
      </c>
      <c r="AN37" s="247" t="s">
        <v>2725</v>
      </c>
      <c r="AO37" s="247" t="s">
        <v>3634</v>
      </c>
      <c r="AP37" s="247" t="s">
        <v>3659</v>
      </c>
      <c r="AQ37" s="247" t="s">
        <v>2726</v>
      </c>
      <c r="AR37" s="247" t="s">
        <v>2727</v>
      </c>
      <c r="AS37" s="247" t="s">
        <v>2728</v>
      </c>
      <c r="AT37" s="247" t="s">
        <v>562</v>
      </c>
      <c r="AU37" s="247" t="s">
        <v>562</v>
      </c>
      <c r="AV37" s="247" t="s">
        <v>2729</v>
      </c>
      <c r="AW37" s="247" t="s">
        <v>562</v>
      </c>
      <c r="AX37" s="247" t="s">
        <v>1862</v>
      </c>
      <c r="AY37" s="256"/>
      <c r="AZ37" s="230"/>
      <c r="BA37" s="343" t="s">
        <v>1859</v>
      </c>
      <c r="BB37" s="343" t="s">
        <v>1860</v>
      </c>
      <c r="BC37" s="343" t="s">
        <v>363</v>
      </c>
      <c r="BD37" s="343" t="s">
        <v>766</v>
      </c>
      <c r="BE37" s="343" t="s">
        <v>392</v>
      </c>
      <c r="BF37" s="343" t="s">
        <v>767</v>
      </c>
      <c r="BG37" s="343" t="s">
        <v>363</v>
      </c>
      <c r="BH37" s="343" t="s">
        <v>1861</v>
      </c>
      <c r="BI37" s="343" t="s">
        <v>391</v>
      </c>
      <c r="BJ37" s="343" t="s">
        <v>769</v>
      </c>
      <c r="BK37" s="343" t="s">
        <v>562</v>
      </c>
      <c r="BL37" s="343" t="s">
        <v>562</v>
      </c>
      <c r="BM37" s="343" t="s">
        <v>562</v>
      </c>
      <c r="BN37" s="343"/>
      <c r="BO37" s="343" t="s">
        <v>364</v>
      </c>
      <c r="BP37" s="343" t="s">
        <v>1442</v>
      </c>
      <c r="BQ37" s="343" t="s">
        <v>1442</v>
      </c>
      <c r="BR37" s="343" t="s">
        <v>1442</v>
      </c>
      <c r="BS37" s="343" t="s">
        <v>1442</v>
      </c>
      <c r="BT37" s="343" t="s">
        <v>1862</v>
      </c>
      <c r="BU37" s="256"/>
      <c r="BV37" s="230"/>
      <c r="BW37" s="256" t="s">
        <v>565</v>
      </c>
      <c r="BX37" s="256" t="s">
        <v>765</v>
      </c>
      <c r="BY37" s="256" t="s">
        <v>363</v>
      </c>
      <c r="BZ37" s="256" t="s">
        <v>766</v>
      </c>
      <c r="CA37" s="256" t="s">
        <v>392</v>
      </c>
      <c r="CB37" s="256" t="s">
        <v>767</v>
      </c>
      <c r="CC37" s="256" t="s">
        <v>363</v>
      </c>
      <c r="CD37" s="256" t="s">
        <v>768</v>
      </c>
      <c r="CE37" s="256" t="s">
        <v>391</v>
      </c>
      <c r="CF37" s="256" t="s">
        <v>769</v>
      </c>
      <c r="CG37" s="256" t="s">
        <v>562</v>
      </c>
      <c r="CH37" s="256"/>
      <c r="CI37" s="256" t="s">
        <v>562</v>
      </c>
      <c r="CJ37" s="256" t="s">
        <v>562</v>
      </c>
      <c r="CK37" s="256"/>
      <c r="CL37" s="273" t="s">
        <v>562</v>
      </c>
      <c r="CM37" s="273" t="s">
        <v>562</v>
      </c>
      <c r="CN37" s="273" t="s">
        <v>562</v>
      </c>
      <c r="CO37" s="273" t="s">
        <v>562</v>
      </c>
      <c r="CP37" s="273" t="s">
        <v>770</v>
      </c>
      <c r="CQ37" s="256"/>
      <c r="CR37" s="230"/>
      <c r="CS37" s="256" t="s">
        <v>562</v>
      </c>
      <c r="CT37" s="256" t="s">
        <v>562</v>
      </c>
      <c r="CU37" s="256" t="s">
        <v>562</v>
      </c>
      <c r="CV37" s="256" t="s">
        <v>562</v>
      </c>
      <c r="CW37" s="256" t="s">
        <v>562</v>
      </c>
      <c r="CX37" s="256" t="s">
        <v>562</v>
      </c>
      <c r="CY37" s="256" t="s">
        <v>562</v>
      </c>
      <c r="CZ37" s="256" t="s">
        <v>562</v>
      </c>
      <c r="DA37" s="256" t="s">
        <v>562</v>
      </c>
      <c r="DB37" s="256" t="s">
        <v>562</v>
      </c>
      <c r="DC37" s="256" t="s">
        <v>562</v>
      </c>
      <c r="DD37" s="256" t="s">
        <v>562</v>
      </c>
      <c r="DE37" s="256" t="s">
        <v>562</v>
      </c>
      <c r="DF37" s="256" t="s">
        <v>562</v>
      </c>
      <c r="DG37" s="256" t="s">
        <v>562</v>
      </c>
      <c r="DH37" s="273" t="s">
        <v>562</v>
      </c>
      <c r="DI37" s="273" t="s">
        <v>562</v>
      </c>
      <c r="DJ37" s="273" t="s">
        <v>562</v>
      </c>
      <c r="DK37" s="273" t="s">
        <v>562</v>
      </c>
      <c r="DL37" s="273" t="s">
        <v>562</v>
      </c>
      <c r="DM37" s="256"/>
      <c r="DN37" s="230"/>
      <c r="DO37" s="343" t="s">
        <v>3019</v>
      </c>
      <c r="DP37" s="343" t="s">
        <v>3020</v>
      </c>
      <c r="DQ37" s="343" t="s">
        <v>379</v>
      </c>
      <c r="DR37" s="343" t="s">
        <v>3021</v>
      </c>
      <c r="DS37" s="343" t="s">
        <v>2247</v>
      </c>
      <c r="DT37" s="343" t="s">
        <v>1175</v>
      </c>
      <c r="DU37" s="343" t="s">
        <v>409</v>
      </c>
      <c r="DV37" s="343" t="s">
        <v>3022</v>
      </c>
      <c r="DW37" s="343" t="s">
        <v>857</v>
      </c>
      <c r="DX37" s="343" t="s">
        <v>3023</v>
      </c>
      <c r="DY37" s="343" t="s">
        <v>562</v>
      </c>
      <c r="DZ37" s="343" t="s">
        <v>364</v>
      </c>
      <c r="EA37" s="343" t="s">
        <v>562</v>
      </c>
      <c r="EB37" s="343" t="s">
        <v>562</v>
      </c>
      <c r="EC37" s="343" t="s">
        <v>384</v>
      </c>
      <c r="ED37" s="343" t="s">
        <v>562</v>
      </c>
      <c r="EE37" s="343" t="s">
        <v>562</v>
      </c>
      <c r="EF37" s="343" t="s">
        <v>3024</v>
      </c>
      <c r="EG37" s="343" t="s">
        <v>562</v>
      </c>
      <c r="EH37" s="343" t="s">
        <v>3025</v>
      </c>
      <c r="EI37" s="256"/>
      <c r="EJ37" s="256"/>
      <c r="EK37" s="247" t="s">
        <v>364</v>
      </c>
      <c r="EL37" s="247" t="s">
        <v>2198</v>
      </c>
      <c r="EM37" s="247" t="s">
        <v>1467</v>
      </c>
      <c r="EN37" s="247" t="s">
        <v>400</v>
      </c>
      <c r="EO37" s="247" t="s">
        <v>1455</v>
      </c>
      <c r="EP37" s="247" t="s">
        <v>1432</v>
      </c>
      <c r="EQ37" s="247" t="s">
        <v>1489</v>
      </c>
      <c r="ER37" s="247" t="s">
        <v>3388</v>
      </c>
      <c r="ES37" s="247" t="s">
        <v>365</v>
      </c>
      <c r="ET37" s="247" t="s">
        <v>3389</v>
      </c>
      <c r="EU37" s="247" t="s">
        <v>562</v>
      </c>
      <c r="EV37" s="247" t="s">
        <v>562</v>
      </c>
      <c r="EW37" s="247" t="s">
        <v>562</v>
      </c>
      <c r="EX37" s="247" t="s">
        <v>562</v>
      </c>
      <c r="EY37" s="247" t="s">
        <v>562</v>
      </c>
      <c r="EZ37" s="247" t="s">
        <v>562</v>
      </c>
      <c r="FA37" s="247" t="s">
        <v>562</v>
      </c>
      <c r="FB37" s="247" t="s">
        <v>2729</v>
      </c>
      <c r="FC37" s="247" t="s">
        <v>562</v>
      </c>
      <c r="FD37" s="247" t="s">
        <v>1442</v>
      </c>
      <c r="FE37" s="256"/>
      <c r="FF37" s="230"/>
      <c r="FG37" s="343" t="s">
        <v>2302</v>
      </c>
      <c r="FH37" s="343" t="s">
        <v>1468</v>
      </c>
      <c r="FI37" s="343" t="s">
        <v>364</v>
      </c>
      <c r="FJ37" s="343" t="s">
        <v>364</v>
      </c>
      <c r="FK37" s="343" t="s">
        <v>364</v>
      </c>
      <c r="FL37" s="343" t="s">
        <v>364</v>
      </c>
      <c r="FM37" s="343" t="s">
        <v>364</v>
      </c>
      <c r="FN37" s="343" t="s">
        <v>1468</v>
      </c>
      <c r="FO37" s="343" t="s">
        <v>364</v>
      </c>
      <c r="FP37" s="343" t="s">
        <v>364</v>
      </c>
      <c r="FQ37" s="343" t="s">
        <v>562</v>
      </c>
      <c r="FR37" s="343" t="s">
        <v>562</v>
      </c>
      <c r="FS37" s="343" t="s">
        <v>562</v>
      </c>
      <c r="FT37" s="343" t="s">
        <v>562</v>
      </c>
      <c r="FU37" s="343" t="s">
        <v>562</v>
      </c>
      <c r="FV37" s="343" t="s">
        <v>562</v>
      </c>
      <c r="FW37" s="343" t="s">
        <v>562</v>
      </c>
      <c r="FX37" s="343" t="s">
        <v>562</v>
      </c>
      <c r="FY37" s="343" t="s">
        <v>562</v>
      </c>
      <c r="FZ37" s="343" t="s">
        <v>2303</v>
      </c>
      <c r="GA37" s="256"/>
      <c r="GB37" s="256"/>
      <c r="GC37" s="256" t="s">
        <v>562</v>
      </c>
      <c r="GD37" s="256" t="s">
        <v>562</v>
      </c>
      <c r="GE37" s="256" t="s">
        <v>562</v>
      </c>
      <c r="GF37" s="256" t="s">
        <v>562</v>
      </c>
      <c r="GG37" s="256" t="s">
        <v>562</v>
      </c>
      <c r="GH37" s="256" t="s">
        <v>562</v>
      </c>
      <c r="GI37" s="256" t="s">
        <v>562</v>
      </c>
      <c r="GJ37" s="256" t="s">
        <v>562</v>
      </c>
      <c r="GK37" s="256" t="s">
        <v>562</v>
      </c>
      <c r="GL37" s="256" t="s">
        <v>562</v>
      </c>
      <c r="GM37" s="256" t="s">
        <v>562</v>
      </c>
      <c r="GN37" s="256" t="s">
        <v>562</v>
      </c>
      <c r="GO37" s="256" t="s">
        <v>562</v>
      </c>
      <c r="GP37" s="256" t="s">
        <v>562</v>
      </c>
      <c r="GQ37" s="256" t="s">
        <v>562</v>
      </c>
      <c r="GR37" s="273" t="s">
        <v>562</v>
      </c>
      <c r="GS37" s="273" t="s">
        <v>562</v>
      </c>
      <c r="GT37" s="273" t="s">
        <v>562</v>
      </c>
      <c r="GU37" s="273" t="s">
        <v>562</v>
      </c>
      <c r="GV37" s="273" t="s">
        <v>562</v>
      </c>
    </row>
    <row r="38" spans="1:204" s="3" customFormat="1" ht="15" customHeight="1" x14ac:dyDescent="0.25">
      <c r="A38" s="8"/>
      <c r="B38" s="8"/>
      <c r="C38" s="8"/>
      <c r="D38" s="8"/>
      <c r="E38" s="8"/>
      <c r="F38" s="8"/>
      <c r="G38" s="8"/>
      <c r="H38" s="8"/>
      <c r="I38" s="8"/>
      <c r="J38" s="8"/>
      <c r="K38" s="8"/>
      <c r="L38" s="8"/>
      <c r="M38" s="8"/>
      <c r="N38" s="8"/>
      <c r="O38" s="8"/>
      <c r="P38" s="8"/>
      <c r="Q38" s="8"/>
      <c r="R38" s="8"/>
      <c r="S38" s="8"/>
      <c r="T38" s="8"/>
      <c r="U38" s="8"/>
      <c r="V38" s="7"/>
      <c r="W38" s="7"/>
      <c r="X38" s="7"/>
      <c r="Y38" s="7"/>
      <c r="Z38" s="7"/>
      <c r="AA38" s="7"/>
      <c r="AB38" s="12"/>
      <c r="AC38" s="246" t="s">
        <v>153</v>
      </c>
      <c r="AD38" s="255" t="str">
        <f t="shared" ca="1" si="8"/>
        <v>19,000</v>
      </c>
      <c r="AE38" s="403" t="s">
        <v>440</v>
      </c>
      <c r="AF38" s="247" t="s">
        <v>2730</v>
      </c>
      <c r="AG38" s="247" t="s">
        <v>364</v>
      </c>
      <c r="AH38" s="247" t="s">
        <v>791</v>
      </c>
      <c r="AI38" s="247" t="s">
        <v>1478</v>
      </c>
      <c r="AJ38" s="247" t="s">
        <v>367</v>
      </c>
      <c r="AK38" s="247" t="s">
        <v>1157</v>
      </c>
      <c r="AL38" s="247" t="s">
        <v>2731</v>
      </c>
      <c r="AM38" s="247" t="s">
        <v>378</v>
      </c>
      <c r="AN38" s="247" t="s">
        <v>2732</v>
      </c>
      <c r="AO38" s="247" t="s">
        <v>3635</v>
      </c>
      <c r="AP38" s="247" t="s">
        <v>3660</v>
      </c>
      <c r="AQ38" s="247" t="s">
        <v>1467</v>
      </c>
      <c r="AR38" s="247" t="s">
        <v>2733</v>
      </c>
      <c r="AS38" s="247" t="s">
        <v>2734</v>
      </c>
      <c r="AT38" s="247" t="s">
        <v>2735</v>
      </c>
      <c r="AU38" s="247" t="s">
        <v>2736</v>
      </c>
      <c r="AV38" s="247" t="s">
        <v>2737</v>
      </c>
      <c r="AW38" s="247" t="s">
        <v>2738</v>
      </c>
      <c r="AX38" s="247" t="s">
        <v>779</v>
      </c>
      <c r="AY38" s="256"/>
      <c r="AZ38" s="230"/>
      <c r="BA38" s="343" t="s">
        <v>440</v>
      </c>
      <c r="BB38" s="343" t="s">
        <v>1863</v>
      </c>
      <c r="BC38" s="343" t="s">
        <v>562</v>
      </c>
      <c r="BD38" s="343" t="s">
        <v>765</v>
      </c>
      <c r="BE38" s="343" t="s">
        <v>365</v>
      </c>
      <c r="BF38" s="343" t="s">
        <v>381</v>
      </c>
      <c r="BG38" s="343" t="s">
        <v>405</v>
      </c>
      <c r="BH38" s="343" t="s">
        <v>942</v>
      </c>
      <c r="BI38" s="343" t="s">
        <v>1864</v>
      </c>
      <c r="BJ38" s="343" t="s">
        <v>1865</v>
      </c>
      <c r="BK38" s="343" t="s">
        <v>1866</v>
      </c>
      <c r="BL38" s="343" t="s">
        <v>1867</v>
      </c>
      <c r="BM38" s="343" t="s">
        <v>414</v>
      </c>
      <c r="BN38" s="343" t="s">
        <v>1868</v>
      </c>
      <c r="BO38" s="343" t="s">
        <v>1869</v>
      </c>
      <c r="BP38" s="343" t="s">
        <v>776</v>
      </c>
      <c r="BQ38" s="343" t="s">
        <v>1870</v>
      </c>
      <c r="BR38" s="343" t="s">
        <v>1871</v>
      </c>
      <c r="BS38" s="343" t="s">
        <v>1872</v>
      </c>
      <c r="BT38" s="343" t="s">
        <v>779</v>
      </c>
      <c r="BU38" s="256"/>
      <c r="BV38" s="230"/>
      <c r="BW38" s="256" t="s">
        <v>440</v>
      </c>
      <c r="BX38" s="256" t="s">
        <v>771</v>
      </c>
      <c r="BY38" s="256"/>
      <c r="BZ38" s="256" t="s">
        <v>772</v>
      </c>
      <c r="CA38" s="256" t="s">
        <v>368</v>
      </c>
      <c r="CB38" s="256" t="s">
        <v>367</v>
      </c>
      <c r="CC38" s="256" t="s">
        <v>405</v>
      </c>
      <c r="CD38" s="256" t="s">
        <v>443</v>
      </c>
      <c r="CE38" s="256" t="s">
        <v>405</v>
      </c>
      <c r="CF38" s="256" t="s">
        <v>444</v>
      </c>
      <c r="CG38" s="256" t="s">
        <v>400</v>
      </c>
      <c r="CH38" s="256" t="s">
        <v>386</v>
      </c>
      <c r="CI38" s="256" t="s">
        <v>773</v>
      </c>
      <c r="CJ38" s="256" t="s">
        <v>774</v>
      </c>
      <c r="CK38" s="256" t="s">
        <v>775</v>
      </c>
      <c r="CL38" s="273" t="s">
        <v>776</v>
      </c>
      <c r="CM38" s="273" t="s">
        <v>777</v>
      </c>
      <c r="CN38" s="273" t="s">
        <v>777</v>
      </c>
      <c r="CO38" s="273" t="s">
        <v>778</v>
      </c>
      <c r="CP38" s="273" t="s">
        <v>779</v>
      </c>
      <c r="CQ38" s="256"/>
      <c r="CR38" s="230"/>
      <c r="CS38" s="256" t="s">
        <v>440</v>
      </c>
      <c r="CT38" s="256" t="s">
        <v>441</v>
      </c>
      <c r="CU38" s="256" t="s">
        <v>442</v>
      </c>
      <c r="CV38" s="256" t="s">
        <v>362</v>
      </c>
      <c r="CW38" s="256" t="s">
        <v>365</v>
      </c>
      <c r="CX38" s="256" t="s">
        <v>367</v>
      </c>
      <c r="CY38" s="256" t="s">
        <v>405</v>
      </c>
      <c r="CZ38" s="256" t="s">
        <v>443</v>
      </c>
      <c r="DA38" s="256" t="s">
        <v>405</v>
      </c>
      <c r="DB38" s="256" t="s">
        <v>444</v>
      </c>
      <c r="DC38" s="256" t="s">
        <v>564</v>
      </c>
      <c r="DD38" s="256" t="s">
        <v>564</v>
      </c>
      <c r="DE38" s="256"/>
      <c r="DF38" s="256" t="s">
        <v>565</v>
      </c>
      <c r="DG38" s="256" t="s">
        <v>566</v>
      </c>
      <c r="DH38" s="273" t="s">
        <v>780</v>
      </c>
      <c r="DI38" s="273" t="s">
        <v>781</v>
      </c>
      <c r="DJ38" s="273" t="s">
        <v>782</v>
      </c>
      <c r="DK38" s="273" t="s">
        <v>783</v>
      </c>
      <c r="DL38" s="273" t="s">
        <v>779</v>
      </c>
      <c r="DM38" s="256"/>
      <c r="DN38" s="230"/>
      <c r="DO38" s="343" t="s">
        <v>440</v>
      </c>
      <c r="DP38" s="343" t="s">
        <v>3026</v>
      </c>
      <c r="DQ38" s="343" t="s">
        <v>2209</v>
      </c>
      <c r="DR38" s="343" t="s">
        <v>1602</v>
      </c>
      <c r="DS38" s="343" t="s">
        <v>365</v>
      </c>
      <c r="DT38" s="343" t="s">
        <v>367</v>
      </c>
      <c r="DU38" s="343" t="s">
        <v>1864</v>
      </c>
      <c r="DV38" s="343" t="s">
        <v>3027</v>
      </c>
      <c r="DW38" s="343" t="s">
        <v>1864</v>
      </c>
      <c r="DX38" s="343" t="s">
        <v>3028</v>
      </c>
      <c r="DY38" s="343" t="s">
        <v>3029</v>
      </c>
      <c r="DZ38" s="343" t="s">
        <v>3030</v>
      </c>
      <c r="EA38" s="343" t="s">
        <v>998</v>
      </c>
      <c r="EB38" s="343" t="s">
        <v>3031</v>
      </c>
      <c r="EC38" s="343" t="s">
        <v>3032</v>
      </c>
      <c r="ED38" s="343" t="s">
        <v>3033</v>
      </c>
      <c r="EE38" s="343" t="s">
        <v>3034</v>
      </c>
      <c r="EF38" s="343" t="s">
        <v>3035</v>
      </c>
      <c r="EG38" s="343" t="s">
        <v>3036</v>
      </c>
      <c r="EH38" s="343" t="s">
        <v>779</v>
      </c>
      <c r="EI38" s="256"/>
      <c r="EJ38" s="256"/>
      <c r="EK38" s="247" t="s">
        <v>364</v>
      </c>
      <c r="EL38" s="247" t="s">
        <v>1991</v>
      </c>
      <c r="EM38" s="247" t="s">
        <v>562</v>
      </c>
      <c r="EN38" s="247" t="s">
        <v>1565</v>
      </c>
      <c r="EO38" s="247" t="s">
        <v>1468</v>
      </c>
      <c r="EP38" s="247" t="s">
        <v>1468</v>
      </c>
      <c r="EQ38" s="247" t="s">
        <v>391</v>
      </c>
      <c r="ER38" s="247" t="s">
        <v>3390</v>
      </c>
      <c r="ES38" s="247" t="s">
        <v>381</v>
      </c>
      <c r="ET38" s="247" t="s">
        <v>609</v>
      </c>
      <c r="EU38" s="247" t="s">
        <v>3391</v>
      </c>
      <c r="EV38" s="247" t="s">
        <v>3392</v>
      </c>
      <c r="EW38" s="247" t="s">
        <v>365</v>
      </c>
      <c r="EX38" s="247" t="s">
        <v>3393</v>
      </c>
      <c r="EY38" s="247" t="s">
        <v>3394</v>
      </c>
      <c r="EZ38" s="247" t="s">
        <v>3395</v>
      </c>
      <c r="FA38" s="247" t="s">
        <v>3396</v>
      </c>
      <c r="FB38" s="247" t="s">
        <v>3397</v>
      </c>
      <c r="FC38" s="247" t="s">
        <v>3398</v>
      </c>
      <c r="FD38" s="247" t="s">
        <v>1442</v>
      </c>
      <c r="FE38" s="256"/>
      <c r="FF38" s="230"/>
      <c r="FG38" s="343" t="s">
        <v>364</v>
      </c>
      <c r="FH38" s="343" t="s">
        <v>2304</v>
      </c>
      <c r="FI38" s="343" t="s">
        <v>562</v>
      </c>
      <c r="FJ38" s="343" t="s">
        <v>1565</v>
      </c>
      <c r="FK38" s="343" t="s">
        <v>1468</v>
      </c>
      <c r="FL38" s="343" t="s">
        <v>1433</v>
      </c>
      <c r="FM38" s="343" t="s">
        <v>364</v>
      </c>
      <c r="FN38" s="343" t="s">
        <v>2305</v>
      </c>
      <c r="FO38" s="343" t="s">
        <v>367</v>
      </c>
      <c r="FP38" s="343" t="s">
        <v>568</v>
      </c>
      <c r="FQ38" s="343" t="s">
        <v>2306</v>
      </c>
      <c r="FR38" s="343" t="s">
        <v>2307</v>
      </c>
      <c r="FS38" s="343" t="s">
        <v>381</v>
      </c>
      <c r="FT38" s="343" t="s">
        <v>553</v>
      </c>
      <c r="FU38" s="343" t="s">
        <v>2308</v>
      </c>
      <c r="FV38" s="343" t="s">
        <v>1442</v>
      </c>
      <c r="FW38" s="343" t="s">
        <v>2309</v>
      </c>
      <c r="FX38" s="343" t="s">
        <v>2310</v>
      </c>
      <c r="FY38" s="343" t="s">
        <v>2311</v>
      </c>
      <c r="FZ38" s="343" t="s">
        <v>1442</v>
      </c>
      <c r="GA38" s="256"/>
      <c r="GB38" s="256"/>
      <c r="GC38" s="256" t="s">
        <v>364</v>
      </c>
      <c r="GD38" s="256" t="s">
        <v>1430</v>
      </c>
      <c r="GE38" s="256" t="s">
        <v>1431</v>
      </c>
      <c r="GF38" s="256" t="s">
        <v>1432</v>
      </c>
      <c r="GG38" s="256" t="s">
        <v>1433</v>
      </c>
      <c r="GH38" s="256" t="s">
        <v>364</v>
      </c>
      <c r="GI38" s="256" t="s">
        <v>364</v>
      </c>
      <c r="GJ38" s="256" t="s">
        <v>364</v>
      </c>
      <c r="GK38" s="256" t="s">
        <v>364</v>
      </c>
      <c r="GL38" s="256" t="s">
        <v>364</v>
      </c>
      <c r="GM38" s="256" t="s">
        <v>1434</v>
      </c>
      <c r="GN38" s="256" t="s">
        <v>1435</v>
      </c>
      <c r="GO38" s="256" t="s">
        <v>773</v>
      </c>
      <c r="GP38" s="256" t="s">
        <v>1436</v>
      </c>
      <c r="GQ38" s="256" t="s">
        <v>1437</v>
      </c>
      <c r="GR38" s="273" t="s">
        <v>1438</v>
      </c>
      <c r="GS38" s="273" t="s">
        <v>1439</v>
      </c>
      <c r="GT38" s="273" t="s">
        <v>1440</v>
      </c>
      <c r="GU38" s="273" t="s">
        <v>1441</v>
      </c>
      <c r="GV38" s="273" t="s">
        <v>1442</v>
      </c>
    </row>
    <row r="39" spans="1:204" s="3" customFormat="1" ht="15" customHeight="1" x14ac:dyDescent="0.25">
      <c r="A39" s="8"/>
      <c r="B39" s="8"/>
      <c r="C39" s="8"/>
      <c r="D39" s="8"/>
      <c r="E39" s="8"/>
      <c r="F39" s="8"/>
      <c r="G39" s="8"/>
      <c r="H39" s="8"/>
      <c r="I39" s="8"/>
      <c r="J39" s="8"/>
      <c r="K39" s="8"/>
      <c r="L39" s="8"/>
      <c r="M39" s="8"/>
      <c r="N39" s="8"/>
      <c r="O39" s="8"/>
      <c r="P39" s="8"/>
      <c r="Q39" s="8"/>
      <c r="R39" s="8"/>
      <c r="S39" s="8"/>
      <c r="T39" s="8"/>
      <c r="U39" s="8"/>
      <c r="V39" s="7"/>
      <c r="W39" s="7"/>
      <c r="X39" s="7"/>
      <c r="Y39" s="7"/>
      <c r="Z39" s="7"/>
      <c r="AA39" s="7"/>
      <c r="AB39" s="12"/>
      <c r="AC39" s="246" t="s">
        <v>154</v>
      </c>
      <c r="AD39" s="255" t="str">
        <f t="shared" ca="1" si="8"/>
        <v>-</v>
      </c>
      <c r="AE39" s="403" t="s">
        <v>562</v>
      </c>
      <c r="AF39" s="247" t="s">
        <v>562</v>
      </c>
      <c r="AG39" s="247" t="s">
        <v>562</v>
      </c>
      <c r="AH39" s="247" t="s">
        <v>562</v>
      </c>
      <c r="AI39" s="247" t="s">
        <v>562</v>
      </c>
      <c r="AJ39" s="247" t="s">
        <v>562</v>
      </c>
      <c r="AK39" s="247" t="s">
        <v>562</v>
      </c>
      <c r="AL39" s="247" t="s">
        <v>562</v>
      </c>
      <c r="AM39" s="247" t="s">
        <v>562</v>
      </c>
      <c r="AN39" s="247" t="s">
        <v>562</v>
      </c>
      <c r="AO39" s="247" t="s">
        <v>562</v>
      </c>
      <c r="AP39" s="247" t="s">
        <v>562</v>
      </c>
      <c r="AQ39" s="247" t="s">
        <v>562</v>
      </c>
      <c r="AR39" s="247" t="s">
        <v>562</v>
      </c>
      <c r="AS39" s="247" t="s">
        <v>562</v>
      </c>
      <c r="AT39" s="247" t="s">
        <v>562</v>
      </c>
      <c r="AU39" s="247" t="s">
        <v>562</v>
      </c>
      <c r="AV39" s="247" t="s">
        <v>562</v>
      </c>
      <c r="AW39" s="247" t="s">
        <v>562</v>
      </c>
      <c r="AX39" s="247" t="s">
        <v>562</v>
      </c>
      <c r="AY39" s="256"/>
      <c r="AZ39" s="230"/>
      <c r="BA39" s="343" t="s">
        <v>562</v>
      </c>
      <c r="BB39" s="343" t="s">
        <v>562</v>
      </c>
      <c r="BC39" s="343" t="s">
        <v>562</v>
      </c>
      <c r="BD39" s="343" t="s">
        <v>562</v>
      </c>
      <c r="BE39" s="343" t="s">
        <v>562</v>
      </c>
      <c r="BF39" s="343" t="s">
        <v>562</v>
      </c>
      <c r="BG39" s="343" t="s">
        <v>562</v>
      </c>
      <c r="BH39" s="343" t="s">
        <v>562</v>
      </c>
      <c r="BI39" s="343" t="s">
        <v>562</v>
      </c>
      <c r="BJ39" s="343" t="s">
        <v>562</v>
      </c>
      <c r="BK39" s="343" t="s">
        <v>562</v>
      </c>
      <c r="BL39" s="343" t="s">
        <v>562</v>
      </c>
      <c r="BM39" s="343" t="s">
        <v>562</v>
      </c>
      <c r="BN39" s="343" t="s">
        <v>562</v>
      </c>
      <c r="BO39" s="343" t="s">
        <v>562</v>
      </c>
      <c r="BP39" s="343" t="s">
        <v>562</v>
      </c>
      <c r="BQ39" s="343" t="s">
        <v>562</v>
      </c>
      <c r="BR39" s="343" t="s">
        <v>562</v>
      </c>
      <c r="BS39" s="343" t="s">
        <v>562</v>
      </c>
      <c r="BT39" s="343" t="s">
        <v>562</v>
      </c>
      <c r="BU39" s="256"/>
      <c r="BV39" s="230"/>
      <c r="BW39" s="256" t="s">
        <v>562</v>
      </c>
      <c r="BX39" s="256" t="s">
        <v>562</v>
      </c>
      <c r="BY39" s="256" t="s">
        <v>562</v>
      </c>
      <c r="BZ39" s="256" t="s">
        <v>562</v>
      </c>
      <c r="CA39" s="256" t="s">
        <v>562</v>
      </c>
      <c r="CB39" s="256" t="s">
        <v>562</v>
      </c>
      <c r="CC39" s="256" t="s">
        <v>562</v>
      </c>
      <c r="CD39" s="256" t="s">
        <v>562</v>
      </c>
      <c r="CE39" s="256" t="s">
        <v>562</v>
      </c>
      <c r="CF39" s="256" t="s">
        <v>562</v>
      </c>
      <c r="CG39" s="256" t="s">
        <v>562</v>
      </c>
      <c r="CH39" s="256" t="s">
        <v>562</v>
      </c>
      <c r="CI39" s="256" t="s">
        <v>562</v>
      </c>
      <c r="CJ39" s="256" t="s">
        <v>562</v>
      </c>
      <c r="CK39" s="256" t="s">
        <v>562</v>
      </c>
      <c r="CL39" s="273" t="s">
        <v>562</v>
      </c>
      <c r="CM39" s="273" t="s">
        <v>562</v>
      </c>
      <c r="CN39" s="273" t="s">
        <v>562</v>
      </c>
      <c r="CO39" s="273" t="s">
        <v>562</v>
      </c>
      <c r="CP39" s="273" t="s">
        <v>562</v>
      </c>
      <c r="CQ39" s="256"/>
      <c r="CR39" s="230"/>
      <c r="CS39" s="256" t="s">
        <v>445</v>
      </c>
      <c r="CT39" s="256" t="s">
        <v>446</v>
      </c>
      <c r="CU39" s="256"/>
      <c r="CV39" s="256" t="s">
        <v>366</v>
      </c>
      <c r="CW39" s="256" t="s">
        <v>447</v>
      </c>
      <c r="CX39" s="256"/>
      <c r="CY39" s="256" t="s">
        <v>448</v>
      </c>
      <c r="CZ39" s="256" t="s">
        <v>449</v>
      </c>
      <c r="DA39" s="256" t="s">
        <v>443</v>
      </c>
      <c r="DB39" s="256" t="s">
        <v>450</v>
      </c>
      <c r="DC39" s="256" t="s">
        <v>508</v>
      </c>
      <c r="DD39" s="256" t="s">
        <v>567</v>
      </c>
      <c r="DE39" s="256" t="s">
        <v>568</v>
      </c>
      <c r="DF39" s="256" t="s">
        <v>569</v>
      </c>
      <c r="DG39" s="256" t="s">
        <v>570</v>
      </c>
      <c r="DH39" s="273" t="s">
        <v>562</v>
      </c>
      <c r="DI39" s="273" t="s">
        <v>562</v>
      </c>
      <c r="DJ39" s="273" t="s">
        <v>784</v>
      </c>
      <c r="DK39" s="273" t="s">
        <v>785</v>
      </c>
      <c r="DL39" s="273" t="s">
        <v>786</v>
      </c>
      <c r="DM39" s="256"/>
      <c r="DN39" s="230"/>
      <c r="DO39" s="343" t="s">
        <v>562</v>
      </c>
      <c r="DP39" s="343" t="s">
        <v>562</v>
      </c>
      <c r="DQ39" s="343" t="s">
        <v>562</v>
      </c>
      <c r="DR39" s="343" t="s">
        <v>562</v>
      </c>
      <c r="DS39" s="343" t="s">
        <v>562</v>
      </c>
      <c r="DT39" s="343" t="s">
        <v>562</v>
      </c>
      <c r="DU39" s="343" t="s">
        <v>562</v>
      </c>
      <c r="DV39" s="343" t="s">
        <v>562</v>
      </c>
      <c r="DW39" s="343" t="s">
        <v>562</v>
      </c>
      <c r="DX39" s="343" t="s">
        <v>562</v>
      </c>
      <c r="DY39" s="343" t="s">
        <v>562</v>
      </c>
      <c r="DZ39" s="343" t="s">
        <v>562</v>
      </c>
      <c r="EA39" s="343" t="s">
        <v>562</v>
      </c>
      <c r="EB39" s="343" t="s">
        <v>562</v>
      </c>
      <c r="EC39" s="343" t="s">
        <v>562</v>
      </c>
      <c r="ED39" s="343" t="s">
        <v>562</v>
      </c>
      <c r="EE39" s="343" t="s">
        <v>562</v>
      </c>
      <c r="EF39" s="343" t="s">
        <v>562</v>
      </c>
      <c r="EG39" s="343" t="s">
        <v>562</v>
      </c>
      <c r="EH39" s="343" t="s">
        <v>562</v>
      </c>
      <c r="EI39" s="256"/>
      <c r="EJ39" s="256"/>
      <c r="EK39" s="247" t="s">
        <v>562</v>
      </c>
      <c r="EL39" s="247" t="s">
        <v>562</v>
      </c>
      <c r="EM39" s="247" t="s">
        <v>562</v>
      </c>
      <c r="EN39" s="247" t="s">
        <v>562</v>
      </c>
      <c r="EO39" s="247" t="s">
        <v>562</v>
      </c>
      <c r="EP39" s="247" t="s">
        <v>562</v>
      </c>
      <c r="EQ39" s="247" t="s">
        <v>562</v>
      </c>
      <c r="ER39" s="247" t="s">
        <v>562</v>
      </c>
      <c r="ES39" s="247" t="s">
        <v>562</v>
      </c>
      <c r="ET39" s="247" t="s">
        <v>562</v>
      </c>
      <c r="EU39" s="247" t="s">
        <v>562</v>
      </c>
      <c r="EV39" s="247" t="s">
        <v>562</v>
      </c>
      <c r="EW39" s="247" t="s">
        <v>562</v>
      </c>
      <c r="EX39" s="247" t="s">
        <v>562</v>
      </c>
      <c r="EY39" s="247" t="s">
        <v>562</v>
      </c>
      <c r="EZ39" s="247" t="s">
        <v>562</v>
      </c>
      <c r="FA39" s="247" t="s">
        <v>562</v>
      </c>
      <c r="FB39" s="247" t="s">
        <v>562</v>
      </c>
      <c r="FC39" s="247" t="s">
        <v>562</v>
      </c>
      <c r="FD39" s="247" t="s">
        <v>562</v>
      </c>
      <c r="FE39" s="256"/>
      <c r="FF39" s="230"/>
      <c r="FG39" s="343" t="s">
        <v>562</v>
      </c>
      <c r="FH39" s="343" t="s">
        <v>562</v>
      </c>
      <c r="FI39" s="343" t="s">
        <v>562</v>
      </c>
      <c r="FJ39" s="343" t="s">
        <v>562</v>
      </c>
      <c r="FK39" s="343" t="s">
        <v>562</v>
      </c>
      <c r="FL39" s="343" t="s">
        <v>562</v>
      </c>
      <c r="FM39" s="343" t="s">
        <v>562</v>
      </c>
      <c r="FN39" s="343" t="s">
        <v>562</v>
      </c>
      <c r="FO39" s="343" t="s">
        <v>562</v>
      </c>
      <c r="FP39" s="343" t="s">
        <v>562</v>
      </c>
      <c r="FQ39" s="343" t="s">
        <v>562</v>
      </c>
      <c r="FR39" s="343" t="s">
        <v>562</v>
      </c>
      <c r="FS39" s="343" t="s">
        <v>562</v>
      </c>
      <c r="FT39" s="343" t="s">
        <v>562</v>
      </c>
      <c r="FU39" s="343" t="s">
        <v>562</v>
      </c>
      <c r="FV39" s="343" t="s">
        <v>562</v>
      </c>
      <c r="FW39" s="343" t="s">
        <v>562</v>
      </c>
      <c r="FX39" s="343" t="s">
        <v>562</v>
      </c>
      <c r="FY39" s="343" t="s">
        <v>562</v>
      </c>
      <c r="FZ39" s="343" t="s">
        <v>562</v>
      </c>
      <c r="GA39" s="256"/>
      <c r="GB39" s="256"/>
      <c r="GC39" s="256" t="s">
        <v>562</v>
      </c>
      <c r="GD39" s="256" t="s">
        <v>562</v>
      </c>
      <c r="GE39" s="256" t="s">
        <v>562</v>
      </c>
      <c r="GF39" s="256" t="s">
        <v>562</v>
      </c>
      <c r="GG39" s="256" t="s">
        <v>562</v>
      </c>
      <c r="GH39" s="256" t="s">
        <v>562</v>
      </c>
      <c r="GI39" s="256" t="s">
        <v>562</v>
      </c>
      <c r="GJ39" s="256" t="s">
        <v>562</v>
      </c>
      <c r="GK39" s="256" t="s">
        <v>562</v>
      </c>
      <c r="GL39" s="256" t="s">
        <v>562</v>
      </c>
      <c r="GM39" s="256" t="s">
        <v>562</v>
      </c>
      <c r="GN39" s="256" t="s">
        <v>562</v>
      </c>
      <c r="GO39" s="256" t="s">
        <v>562</v>
      </c>
      <c r="GP39" s="256" t="s">
        <v>562</v>
      </c>
      <c r="GQ39" s="256" t="s">
        <v>562</v>
      </c>
      <c r="GR39" s="273" t="s">
        <v>562</v>
      </c>
      <c r="GS39" s="273" t="s">
        <v>562</v>
      </c>
      <c r="GT39" s="273" t="s">
        <v>562</v>
      </c>
      <c r="GU39" s="273" t="s">
        <v>562</v>
      </c>
      <c r="GV39" s="273" t="s">
        <v>562</v>
      </c>
    </row>
    <row r="40" spans="1:204" s="3" customFormat="1" ht="12" customHeight="1" x14ac:dyDescent="0.25">
      <c r="A40" s="8"/>
      <c r="B40" s="8"/>
      <c r="C40" s="8"/>
      <c r="D40" s="8"/>
      <c r="E40" s="8"/>
      <c r="F40" s="8"/>
      <c r="G40" s="8"/>
      <c r="H40" s="8"/>
      <c r="I40" s="8"/>
      <c r="J40" s="8"/>
      <c r="K40" s="8"/>
      <c r="L40" s="8"/>
      <c r="N40" s="8"/>
      <c r="O40" s="8"/>
      <c r="P40" s="8"/>
      <c r="Q40" s="8"/>
      <c r="R40" s="8"/>
      <c r="S40" s="8"/>
      <c r="T40" s="8"/>
      <c r="U40" s="8"/>
      <c r="V40" s="7"/>
      <c r="W40" s="8"/>
      <c r="X40" s="8"/>
      <c r="Y40" s="8"/>
      <c r="Z40" s="8"/>
      <c r="AA40" s="8"/>
      <c r="AB40" s="12"/>
      <c r="AC40" s="246" t="s">
        <v>131</v>
      </c>
      <c r="AD40" s="255" t="str">
        <f t="shared" ca="1" si="8"/>
        <v>25,000</v>
      </c>
      <c r="AE40" s="403" t="s">
        <v>787</v>
      </c>
      <c r="AF40" s="247" t="s">
        <v>2739</v>
      </c>
      <c r="AG40" s="247" t="s">
        <v>789</v>
      </c>
      <c r="AH40" s="247" t="s">
        <v>2740</v>
      </c>
      <c r="AI40" s="247" t="s">
        <v>791</v>
      </c>
      <c r="AJ40" s="247" t="s">
        <v>792</v>
      </c>
      <c r="AK40" s="247" t="s">
        <v>362</v>
      </c>
      <c r="AL40" s="247" t="s">
        <v>609</v>
      </c>
      <c r="AM40" s="247" t="s">
        <v>998</v>
      </c>
      <c r="AN40" s="247" t="s">
        <v>2741</v>
      </c>
      <c r="AO40" s="247" t="s">
        <v>384</v>
      </c>
      <c r="AP40" s="247" t="s">
        <v>537</v>
      </c>
      <c r="AQ40" s="247" t="s">
        <v>2742</v>
      </c>
      <c r="AR40" s="247" t="s">
        <v>2743</v>
      </c>
      <c r="AS40" s="247" t="s">
        <v>2744</v>
      </c>
      <c r="AT40" s="247" t="s">
        <v>1878</v>
      </c>
      <c r="AU40" s="247" t="s">
        <v>1879</v>
      </c>
      <c r="AV40" s="247" t="s">
        <v>1880</v>
      </c>
      <c r="AW40" s="247" t="s">
        <v>2745</v>
      </c>
      <c r="AX40" s="247" t="s">
        <v>779</v>
      </c>
      <c r="AY40" s="256"/>
      <c r="AZ40" s="230"/>
      <c r="BA40" s="343" t="s">
        <v>1873</v>
      </c>
      <c r="BB40" s="343" t="s">
        <v>788</v>
      </c>
      <c r="BC40" s="343" t="s">
        <v>789</v>
      </c>
      <c r="BD40" s="343" t="s">
        <v>790</v>
      </c>
      <c r="BE40" s="343" t="s">
        <v>791</v>
      </c>
      <c r="BF40" s="343" t="s">
        <v>792</v>
      </c>
      <c r="BG40" s="343" t="s">
        <v>1200</v>
      </c>
      <c r="BH40" s="343" t="s">
        <v>609</v>
      </c>
      <c r="BI40" s="343" t="s">
        <v>375</v>
      </c>
      <c r="BJ40" s="343" t="s">
        <v>1491</v>
      </c>
      <c r="BK40" s="343" t="s">
        <v>1874</v>
      </c>
      <c r="BL40" s="343" t="s">
        <v>1875</v>
      </c>
      <c r="BM40" s="343" t="s">
        <v>1876</v>
      </c>
      <c r="BN40" s="343" t="s">
        <v>1877</v>
      </c>
      <c r="BO40" s="343" t="s">
        <v>1877</v>
      </c>
      <c r="BP40" s="343" t="s">
        <v>1878</v>
      </c>
      <c r="BQ40" s="343" t="s">
        <v>1879</v>
      </c>
      <c r="BR40" s="343" t="s">
        <v>1880</v>
      </c>
      <c r="BS40" s="343" t="s">
        <v>1881</v>
      </c>
      <c r="BT40" s="343" t="s">
        <v>562</v>
      </c>
      <c r="BU40" s="256"/>
      <c r="BV40" s="230"/>
      <c r="BW40" s="256" t="s">
        <v>787</v>
      </c>
      <c r="BX40" s="256" t="s">
        <v>788</v>
      </c>
      <c r="BY40" s="256" t="s">
        <v>789</v>
      </c>
      <c r="BZ40" s="256" t="s">
        <v>790</v>
      </c>
      <c r="CA40" s="256" t="s">
        <v>791</v>
      </c>
      <c r="CB40" s="256" t="s">
        <v>792</v>
      </c>
      <c r="CC40" s="256" t="s">
        <v>552</v>
      </c>
      <c r="CD40" s="256" t="s">
        <v>562</v>
      </c>
      <c r="CE40" s="256" t="s">
        <v>562</v>
      </c>
      <c r="CF40" s="256" t="s">
        <v>562</v>
      </c>
      <c r="CG40" s="256" t="s">
        <v>793</v>
      </c>
      <c r="CH40" s="256" t="s">
        <v>794</v>
      </c>
      <c r="CI40" s="256" t="s">
        <v>795</v>
      </c>
      <c r="CJ40" s="256" t="s">
        <v>796</v>
      </c>
      <c r="CK40" s="256" t="s">
        <v>796</v>
      </c>
      <c r="CL40" s="273" t="s">
        <v>797</v>
      </c>
      <c r="CM40" s="273" t="s">
        <v>798</v>
      </c>
      <c r="CN40" s="273" t="s">
        <v>799</v>
      </c>
      <c r="CO40" s="273" t="s">
        <v>800</v>
      </c>
      <c r="CP40" s="273" t="s">
        <v>562</v>
      </c>
      <c r="CQ40" s="256"/>
      <c r="CR40" s="230"/>
      <c r="CS40" s="256" t="s">
        <v>801</v>
      </c>
      <c r="CT40" s="256" t="s">
        <v>802</v>
      </c>
      <c r="CU40" s="256" t="s">
        <v>803</v>
      </c>
      <c r="CV40" s="256" t="s">
        <v>790</v>
      </c>
      <c r="CW40" s="256" t="s">
        <v>791</v>
      </c>
      <c r="CX40" s="256" t="s">
        <v>792</v>
      </c>
      <c r="CY40" s="256" t="s">
        <v>448</v>
      </c>
      <c r="CZ40" s="256" t="s">
        <v>804</v>
      </c>
      <c r="DA40" s="256" t="s">
        <v>391</v>
      </c>
      <c r="DB40" s="256" t="s">
        <v>805</v>
      </c>
      <c r="DC40" s="256" t="s">
        <v>806</v>
      </c>
      <c r="DD40" s="256" t="s">
        <v>806</v>
      </c>
      <c r="DE40" s="256" t="s">
        <v>807</v>
      </c>
      <c r="DF40" s="256" t="s">
        <v>808</v>
      </c>
      <c r="DG40" s="256" t="s">
        <v>809</v>
      </c>
      <c r="DH40" s="273" t="s">
        <v>810</v>
      </c>
      <c r="DI40" s="273" t="s">
        <v>811</v>
      </c>
      <c r="DJ40" s="273" t="s">
        <v>812</v>
      </c>
      <c r="DK40" s="273" t="s">
        <v>813</v>
      </c>
      <c r="DL40" s="273" t="s">
        <v>814</v>
      </c>
      <c r="DM40" s="256"/>
      <c r="DN40" s="230"/>
      <c r="DO40" s="343" t="s">
        <v>3037</v>
      </c>
      <c r="DP40" s="343" t="s">
        <v>3038</v>
      </c>
      <c r="DQ40" s="343" t="s">
        <v>2207</v>
      </c>
      <c r="DR40" s="343" t="s">
        <v>3039</v>
      </c>
      <c r="DS40" s="343" t="s">
        <v>791</v>
      </c>
      <c r="DT40" s="343" t="s">
        <v>792</v>
      </c>
      <c r="DU40" s="343" t="s">
        <v>3040</v>
      </c>
      <c r="DV40" s="343" t="s">
        <v>3041</v>
      </c>
      <c r="DW40" s="343" t="s">
        <v>375</v>
      </c>
      <c r="DX40" s="343" t="s">
        <v>3042</v>
      </c>
      <c r="DY40" s="343" t="s">
        <v>3043</v>
      </c>
      <c r="DZ40" s="343" t="s">
        <v>3044</v>
      </c>
      <c r="EA40" s="343" t="s">
        <v>3045</v>
      </c>
      <c r="EB40" s="343" t="s">
        <v>3046</v>
      </c>
      <c r="EC40" s="343" t="s">
        <v>3047</v>
      </c>
      <c r="ED40" s="343" t="s">
        <v>3048</v>
      </c>
      <c r="EE40" s="343" t="s">
        <v>3049</v>
      </c>
      <c r="EF40" s="343" t="s">
        <v>3050</v>
      </c>
      <c r="EG40" s="343" t="s">
        <v>3051</v>
      </c>
      <c r="EH40" s="343" t="s">
        <v>3052</v>
      </c>
      <c r="EI40" s="256"/>
      <c r="EJ40" s="256"/>
      <c r="EK40" s="247" t="s">
        <v>3399</v>
      </c>
      <c r="EL40" s="247" t="s">
        <v>3400</v>
      </c>
      <c r="EM40" s="247" t="s">
        <v>364</v>
      </c>
      <c r="EN40" s="247" t="s">
        <v>1359</v>
      </c>
      <c r="EO40" s="247" t="s">
        <v>364</v>
      </c>
      <c r="EP40" s="247" t="s">
        <v>364</v>
      </c>
      <c r="EQ40" s="247" t="s">
        <v>1504</v>
      </c>
      <c r="ER40" s="247" t="s">
        <v>364</v>
      </c>
      <c r="ES40" s="247" t="s">
        <v>397</v>
      </c>
      <c r="ET40" s="247" t="s">
        <v>568</v>
      </c>
      <c r="EU40" s="247" t="s">
        <v>3401</v>
      </c>
      <c r="EV40" s="247" t="s">
        <v>3402</v>
      </c>
      <c r="EW40" s="247" t="s">
        <v>1258</v>
      </c>
      <c r="EX40" s="247" t="s">
        <v>3403</v>
      </c>
      <c r="EY40" s="247" t="s">
        <v>3404</v>
      </c>
      <c r="EZ40" s="247" t="s">
        <v>1442</v>
      </c>
      <c r="FA40" s="247" t="s">
        <v>1442</v>
      </c>
      <c r="FB40" s="247" t="s">
        <v>1442</v>
      </c>
      <c r="FC40" s="247" t="s">
        <v>3405</v>
      </c>
      <c r="FD40" s="247" t="s">
        <v>562</v>
      </c>
      <c r="FE40" s="256"/>
      <c r="FF40" s="230"/>
      <c r="FG40" s="343" t="s">
        <v>2312</v>
      </c>
      <c r="FH40" s="343" t="s">
        <v>364</v>
      </c>
      <c r="FI40" s="343" t="s">
        <v>364</v>
      </c>
      <c r="FJ40" s="343" t="s">
        <v>364</v>
      </c>
      <c r="FK40" s="343" t="s">
        <v>364</v>
      </c>
      <c r="FL40" s="343" t="s">
        <v>364</v>
      </c>
      <c r="FM40" s="343" t="s">
        <v>2313</v>
      </c>
      <c r="FN40" s="343" t="s">
        <v>562</v>
      </c>
      <c r="FO40" s="343" t="s">
        <v>562</v>
      </c>
      <c r="FP40" s="343" t="s">
        <v>562</v>
      </c>
      <c r="FQ40" s="343" t="s">
        <v>2314</v>
      </c>
      <c r="FR40" s="343" t="s">
        <v>2315</v>
      </c>
      <c r="FS40" s="343" t="s">
        <v>2316</v>
      </c>
      <c r="FT40" s="343" t="s">
        <v>2317</v>
      </c>
      <c r="FU40" s="343" t="s">
        <v>2317</v>
      </c>
      <c r="FV40" s="343" t="s">
        <v>2318</v>
      </c>
      <c r="FW40" s="343" t="s">
        <v>2319</v>
      </c>
      <c r="FX40" s="343" t="s">
        <v>2320</v>
      </c>
      <c r="FY40" s="343" t="s">
        <v>2321</v>
      </c>
      <c r="FZ40" s="343" t="s">
        <v>562</v>
      </c>
      <c r="GA40" s="256"/>
      <c r="GB40" s="256"/>
      <c r="GC40" s="256" t="s">
        <v>1443</v>
      </c>
      <c r="GD40" s="256" t="s">
        <v>1444</v>
      </c>
      <c r="GE40" s="256" t="s">
        <v>1429</v>
      </c>
      <c r="GF40" s="256" t="s">
        <v>364</v>
      </c>
      <c r="GG40" s="256" t="s">
        <v>364</v>
      </c>
      <c r="GH40" s="256" t="s">
        <v>364</v>
      </c>
      <c r="GI40" s="256" t="s">
        <v>1445</v>
      </c>
      <c r="GJ40" s="256" t="s">
        <v>562</v>
      </c>
      <c r="GK40" s="256" t="s">
        <v>562</v>
      </c>
      <c r="GL40" s="256" t="s">
        <v>562</v>
      </c>
      <c r="GM40" s="256" t="s">
        <v>1446</v>
      </c>
      <c r="GN40" s="256" t="s">
        <v>1447</v>
      </c>
      <c r="GO40" s="256" t="s">
        <v>1448</v>
      </c>
      <c r="GP40" s="256" t="s">
        <v>1449</v>
      </c>
      <c r="GQ40" s="256" t="s">
        <v>1450</v>
      </c>
      <c r="GR40" s="273" t="s">
        <v>1451</v>
      </c>
      <c r="GS40" s="273" t="s">
        <v>1452</v>
      </c>
      <c r="GT40" s="273" t="s">
        <v>1453</v>
      </c>
      <c r="GU40" s="273" t="s">
        <v>1454</v>
      </c>
      <c r="GV40" s="273" t="s">
        <v>562</v>
      </c>
    </row>
    <row r="41" spans="1:204" s="3" customFormat="1" ht="15"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12"/>
      <c r="AC41" s="246" t="s">
        <v>132</v>
      </c>
      <c r="AD41" s="255" t="str">
        <f t="shared" ca="1" si="8"/>
        <v>172,325</v>
      </c>
      <c r="AE41" s="403" t="s">
        <v>451</v>
      </c>
      <c r="AF41" s="247" t="s">
        <v>2746</v>
      </c>
      <c r="AG41" s="247" t="s">
        <v>530</v>
      </c>
      <c r="AH41" s="247" t="s">
        <v>2747</v>
      </c>
      <c r="AI41" s="247" t="s">
        <v>457</v>
      </c>
      <c r="AJ41" s="247" t="s">
        <v>1009</v>
      </c>
      <c r="AK41" s="247" t="s">
        <v>765</v>
      </c>
      <c r="AL41" s="247" t="s">
        <v>1868</v>
      </c>
      <c r="AM41" s="247" t="s">
        <v>2026</v>
      </c>
      <c r="AN41" s="247" t="s">
        <v>2748</v>
      </c>
      <c r="AO41" s="247" t="s">
        <v>3636</v>
      </c>
      <c r="AP41" s="247" t="s">
        <v>3661</v>
      </c>
      <c r="AQ41" s="247" t="s">
        <v>2749</v>
      </c>
      <c r="AR41" s="247" t="s">
        <v>2750</v>
      </c>
      <c r="AS41" s="247" t="s">
        <v>2751</v>
      </c>
      <c r="AT41" s="247" t="s">
        <v>2752</v>
      </c>
      <c r="AU41" s="247" t="s">
        <v>2753</v>
      </c>
      <c r="AV41" s="247" t="s">
        <v>2754</v>
      </c>
      <c r="AW41" s="247" t="s">
        <v>2755</v>
      </c>
      <c r="AX41" s="247" t="s">
        <v>3000</v>
      </c>
      <c r="AY41" s="256"/>
      <c r="AZ41" s="230"/>
      <c r="BA41" s="343" t="s">
        <v>451</v>
      </c>
      <c r="BB41" s="343" t="s">
        <v>815</v>
      </c>
      <c r="BC41" s="343" t="s">
        <v>816</v>
      </c>
      <c r="BD41" s="343" t="s">
        <v>377</v>
      </c>
      <c r="BE41" s="343" t="s">
        <v>463</v>
      </c>
      <c r="BF41" s="343" t="s">
        <v>2184</v>
      </c>
      <c r="BG41" s="343" t="s">
        <v>1860</v>
      </c>
      <c r="BH41" s="343" t="s">
        <v>1882</v>
      </c>
      <c r="BI41" s="343" t="s">
        <v>1883</v>
      </c>
      <c r="BJ41" s="343" t="s">
        <v>1884</v>
      </c>
      <c r="BK41" s="343" t="s">
        <v>1885</v>
      </c>
      <c r="BL41" s="343" t="s">
        <v>1886</v>
      </c>
      <c r="BM41" s="343" t="s">
        <v>1887</v>
      </c>
      <c r="BN41" s="343" t="s">
        <v>1888</v>
      </c>
      <c r="BO41" s="343" t="s">
        <v>1889</v>
      </c>
      <c r="BP41" s="343" t="s">
        <v>1890</v>
      </c>
      <c r="BQ41" s="343" t="s">
        <v>1891</v>
      </c>
      <c r="BR41" s="343" t="s">
        <v>1892</v>
      </c>
      <c r="BS41" s="343" t="s">
        <v>1893</v>
      </c>
      <c r="BT41" s="343" t="s">
        <v>1294</v>
      </c>
      <c r="BU41" s="256"/>
      <c r="BV41" s="230"/>
      <c r="BW41" s="256" t="s">
        <v>451</v>
      </c>
      <c r="BX41" s="256" t="s">
        <v>815</v>
      </c>
      <c r="BY41" s="256" t="s">
        <v>816</v>
      </c>
      <c r="BZ41" s="256" t="s">
        <v>817</v>
      </c>
      <c r="CA41" s="256" t="s">
        <v>448</v>
      </c>
      <c r="CB41" s="256" t="s">
        <v>818</v>
      </c>
      <c r="CC41" s="256" t="s">
        <v>519</v>
      </c>
      <c r="CD41" s="256" t="s">
        <v>819</v>
      </c>
      <c r="CE41" s="256" t="s">
        <v>820</v>
      </c>
      <c r="CF41" s="256" t="s">
        <v>821</v>
      </c>
      <c r="CG41" s="256" t="s">
        <v>822</v>
      </c>
      <c r="CH41" s="256" t="s">
        <v>823</v>
      </c>
      <c r="CI41" s="256" t="s">
        <v>824</v>
      </c>
      <c r="CJ41" s="256" t="s">
        <v>825</v>
      </c>
      <c r="CK41" s="256" t="s">
        <v>826</v>
      </c>
      <c r="CL41" s="273" t="s">
        <v>827</v>
      </c>
      <c r="CM41" s="273" t="s">
        <v>828</v>
      </c>
      <c r="CN41" s="273" t="s">
        <v>829</v>
      </c>
      <c r="CO41" s="273" t="s">
        <v>830</v>
      </c>
      <c r="CP41" s="273" t="s">
        <v>831</v>
      </c>
      <c r="CQ41" s="256"/>
      <c r="CR41" s="230"/>
      <c r="CS41" s="256" t="s">
        <v>451</v>
      </c>
      <c r="CT41" s="256" t="s">
        <v>815</v>
      </c>
      <c r="CU41" s="256" t="s">
        <v>816</v>
      </c>
      <c r="CV41" s="256" t="s">
        <v>832</v>
      </c>
      <c r="CW41" s="256" t="s">
        <v>457</v>
      </c>
      <c r="CX41" s="256" t="s">
        <v>818</v>
      </c>
      <c r="CY41" s="256" t="s">
        <v>519</v>
      </c>
      <c r="CZ41" s="256" t="s">
        <v>833</v>
      </c>
      <c r="DA41" s="256" t="s">
        <v>820</v>
      </c>
      <c r="DB41" s="256" t="s">
        <v>834</v>
      </c>
      <c r="DC41" s="256" t="s">
        <v>571</v>
      </c>
      <c r="DD41" s="256" t="s">
        <v>572</v>
      </c>
      <c r="DE41" s="256" t="s">
        <v>573</v>
      </c>
      <c r="DF41" s="256" t="s">
        <v>574</v>
      </c>
      <c r="DG41" s="256" t="s">
        <v>575</v>
      </c>
      <c r="DH41" s="273" t="s">
        <v>835</v>
      </c>
      <c r="DI41" s="273" t="s">
        <v>836</v>
      </c>
      <c r="DJ41" s="273" t="s">
        <v>837</v>
      </c>
      <c r="DK41" s="273" t="s">
        <v>838</v>
      </c>
      <c r="DL41" s="273" t="s">
        <v>831</v>
      </c>
      <c r="DM41" s="256"/>
      <c r="DN41" s="230"/>
      <c r="DO41" s="343" t="s">
        <v>451</v>
      </c>
      <c r="DP41" s="343" t="s">
        <v>3053</v>
      </c>
      <c r="DQ41" s="343" t="s">
        <v>408</v>
      </c>
      <c r="DR41" s="343" t="s">
        <v>3054</v>
      </c>
      <c r="DS41" s="343" t="s">
        <v>448</v>
      </c>
      <c r="DT41" s="343" t="s">
        <v>1587</v>
      </c>
      <c r="DU41" s="343" t="s">
        <v>362</v>
      </c>
      <c r="DV41" s="343" t="s">
        <v>3055</v>
      </c>
      <c r="DW41" s="343" t="s">
        <v>3056</v>
      </c>
      <c r="DX41" s="343" t="s">
        <v>3057</v>
      </c>
      <c r="DY41" s="343" t="s">
        <v>3058</v>
      </c>
      <c r="DZ41" s="343" t="s">
        <v>3059</v>
      </c>
      <c r="EA41" s="343" t="s">
        <v>3060</v>
      </c>
      <c r="EB41" s="343" t="s">
        <v>3061</v>
      </c>
      <c r="EC41" s="343" t="s">
        <v>3062</v>
      </c>
      <c r="ED41" s="343" t="s">
        <v>3063</v>
      </c>
      <c r="EE41" s="343" t="s">
        <v>3064</v>
      </c>
      <c r="EF41" s="343" t="s">
        <v>3065</v>
      </c>
      <c r="EG41" s="343" t="s">
        <v>3066</v>
      </c>
      <c r="EH41" s="343" t="s">
        <v>3067</v>
      </c>
      <c r="EI41" s="256"/>
      <c r="EJ41" s="256"/>
      <c r="EK41" s="247" t="s">
        <v>364</v>
      </c>
      <c r="EL41" s="247" t="s">
        <v>3406</v>
      </c>
      <c r="EM41" s="247" t="s">
        <v>1432</v>
      </c>
      <c r="EN41" s="247" t="s">
        <v>3407</v>
      </c>
      <c r="EO41" s="247" t="s">
        <v>1565</v>
      </c>
      <c r="EP41" s="247" t="s">
        <v>1565</v>
      </c>
      <c r="EQ41" s="247" t="s">
        <v>1433</v>
      </c>
      <c r="ER41" s="247" t="s">
        <v>3408</v>
      </c>
      <c r="ES41" s="247" t="s">
        <v>1433</v>
      </c>
      <c r="ET41" s="247" t="s">
        <v>3409</v>
      </c>
      <c r="EU41" s="247" t="s">
        <v>3410</v>
      </c>
      <c r="EV41" s="247" t="s">
        <v>3411</v>
      </c>
      <c r="EW41" s="247" t="s">
        <v>3412</v>
      </c>
      <c r="EX41" s="247" t="s">
        <v>3413</v>
      </c>
      <c r="EY41" s="247" t="s">
        <v>3414</v>
      </c>
      <c r="EZ41" s="247" t="s">
        <v>3415</v>
      </c>
      <c r="FA41" s="247" t="s">
        <v>3416</v>
      </c>
      <c r="FB41" s="247" t="s">
        <v>3417</v>
      </c>
      <c r="FC41" s="247" t="s">
        <v>3418</v>
      </c>
      <c r="FD41" s="247" t="s">
        <v>3116</v>
      </c>
      <c r="FE41" s="256"/>
      <c r="FF41" s="230"/>
      <c r="FG41" s="343" t="s">
        <v>364</v>
      </c>
      <c r="FH41" s="343" t="s">
        <v>364</v>
      </c>
      <c r="FI41" s="343" t="s">
        <v>364</v>
      </c>
      <c r="FJ41" s="343" t="s">
        <v>363</v>
      </c>
      <c r="FK41" s="343" t="s">
        <v>1433</v>
      </c>
      <c r="FL41" s="343" t="s">
        <v>1478</v>
      </c>
      <c r="FM41" s="343" t="s">
        <v>1675</v>
      </c>
      <c r="FN41" s="343" t="s">
        <v>2322</v>
      </c>
      <c r="FO41" s="343" t="s">
        <v>2253</v>
      </c>
      <c r="FP41" s="343" t="s">
        <v>2323</v>
      </c>
      <c r="FQ41" s="343" t="s">
        <v>2324</v>
      </c>
      <c r="FR41" s="343" t="s">
        <v>2325</v>
      </c>
      <c r="FS41" s="343" t="s">
        <v>2296</v>
      </c>
      <c r="FT41" s="343" t="s">
        <v>2326</v>
      </c>
      <c r="FU41" s="343" t="s">
        <v>2327</v>
      </c>
      <c r="FV41" s="343" t="s">
        <v>2328</v>
      </c>
      <c r="FW41" s="343" t="s">
        <v>2329</v>
      </c>
      <c r="FX41" s="343" t="s">
        <v>2330</v>
      </c>
      <c r="FY41" s="343" t="s">
        <v>2331</v>
      </c>
      <c r="FZ41" s="343" t="s">
        <v>2332</v>
      </c>
      <c r="GA41" s="256"/>
      <c r="GB41" s="256"/>
      <c r="GC41" s="256" t="s">
        <v>364</v>
      </c>
      <c r="GD41" s="256" t="s">
        <v>364</v>
      </c>
      <c r="GE41" s="256" t="s">
        <v>364</v>
      </c>
      <c r="GF41" s="256" t="s">
        <v>1455</v>
      </c>
      <c r="GG41" s="256" t="s">
        <v>1433</v>
      </c>
      <c r="GH41" s="256" t="s">
        <v>364</v>
      </c>
      <c r="GI41" s="256" t="s">
        <v>364</v>
      </c>
      <c r="GJ41" s="256" t="s">
        <v>1456</v>
      </c>
      <c r="GK41" s="256" t="s">
        <v>364</v>
      </c>
      <c r="GL41" s="256" t="s">
        <v>1457</v>
      </c>
      <c r="GM41" s="256" t="s">
        <v>1458</v>
      </c>
      <c r="GN41" s="256" t="s">
        <v>1459</v>
      </c>
      <c r="GO41" s="256" t="s">
        <v>1460</v>
      </c>
      <c r="GP41" s="256" t="s">
        <v>1461</v>
      </c>
      <c r="GQ41" s="256" t="s">
        <v>1462</v>
      </c>
      <c r="GR41" s="273" t="s">
        <v>1463</v>
      </c>
      <c r="GS41" s="273" t="s">
        <v>1464</v>
      </c>
      <c r="GT41" s="273" t="s">
        <v>1465</v>
      </c>
      <c r="GU41" s="273" t="s">
        <v>1466</v>
      </c>
      <c r="GV41" s="273" t="s">
        <v>1442</v>
      </c>
    </row>
    <row r="42" spans="1:204" s="3" customFormat="1" ht="12.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12"/>
      <c r="AC42" s="246" t="s">
        <v>133</v>
      </c>
      <c r="AD42" s="255" t="str">
        <f t="shared" ca="1" si="8"/>
        <v>221,450</v>
      </c>
      <c r="AE42" s="403" t="s">
        <v>452</v>
      </c>
      <c r="AF42" s="247" t="s">
        <v>2756</v>
      </c>
      <c r="AG42" s="247" t="s">
        <v>364</v>
      </c>
      <c r="AH42" s="247" t="s">
        <v>2757</v>
      </c>
      <c r="AI42" s="247" t="s">
        <v>367</v>
      </c>
      <c r="AJ42" s="247" t="s">
        <v>773</v>
      </c>
      <c r="AK42" s="247" t="s">
        <v>841</v>
      </c>
      <c r="AL42" s="247" t="s">
        <v>456</v>
      </c>
      <c r="AM42" s="247" t="s">
        <v>366</v>
      </c>
      <c r="AN42" s="247" t="s">
        <v>842</v>
      </c>
      <c r="AO42" s="247" t="s">
        <v>2758</v>
      </c>
      <c r="AP42" s="247" t="s">
        <v>2758</v>
      </c>
      <c r="AQ42" s="247" t="s">
        <v>364</v>
      </c>
      <c r="AR42" s="247" t="s">
        <v>2759</v>
      </c>
      <c r="AS42" s="247" t="s">
        <v>2760</v>
      </c>
      <c r="AT42" s="247" t="s">
        <v>2761</v>
      </c>
      <c r="AU42" s="247" t="s">
        <v>2762</v>
      </c>
      <c r="AV42" s="247" t="s">
        <v>2763</v>
      </c>
      <c r="AW42" s="247" t="s">
        <v>2764</v>
      </c>
      <c r="AX42" s="247" t="s">
        <v>1153</v>
      </c>
      <c r="AY42" s="256"/>
      <c r="AZ42" s="230"/>
      <c r="BA42" s="343" t="s">
        <v>452</v>
      </c>
      <c r="BB42" s="343" t="s">
        <v>1894</v>
      </c>
      <c r="BC42" s="343" t="s">
        <v>364</v>
      </c>
      <c r="BD42" s="343" t="s">
        <v>2185</v>
      </c>
      <c r="BE42" s="343" t="s">
        <v>367</v>
      </c>
      <c r="BF42" s="343" t="s">
        <v>454</v>
      </c>
      <c r="BG42" s="343" t="s">
        <v>841</v>
      </c>
      <c r="BH42" s="343" t="s">
        <v>456</v>
      </c>
      <c r="BI42" s="343" t="s">
        <v>366</v>
      </c>
      <c r="BJ42" s="343" t="s">
        <v>842</v>
      </c>
      <c r="BK42" s="343" t="s">
        <v>1895</v>
      </c>
      <c r="BL42" s="343" t="s">
        <v>1895</v>
      </c>
      <c r="BM42" s="343" t="s">
        <v>364</v>
      </c>
      <c r="BN42" s="343" t="s">
        <v>1896</v>
      </c>
      <c r="BO42" s="343" t="s">
        <v>1897</v>
      </c>
      <c r="BP42" s="343" t="s">
        <v>1898</v>
      </c>
      <c r="BQ42" s="343" t="s">
        <v>1899</v>
      </c>
      <c r="BR42" s="343" t="s">
        <v>1900</v>
      </c>
      <c r="BS42" s="343" t="s">
        <v>1901</v>
      </c>
      <c r="BT42" s="343" t="s">
        <v>1042</v>
      </c>
      <c r="BU42" s="256"/>
      <c r="BV42" s="230"/>
      <c r="BW42" s="256" t="s">
        <v>452</v>
      </c>
      <c r="BX42" s="256" t="s">
        <v>839</v>
      </c>
      <c r="BY42" s="256"/>
      <c r="BZ42" s="256" t="s">
        <v>840</v>
      </c>
      <c r="CA42" s="256" t="s">
        <v>367</v>
      </c>
      <c r="CB42" s="256" t="s">
        <v>454</v>
      </c>
      <c r="CC42" s="256" t="s">
        <v>841</v>
      </c>
      <c r="CD42" s="256" t="s">
        <v>456</v>
      </c>
      <c r="CE42" s="256" t="s">
        <v>366</v>
      </c>
      <c r="CF42" s="256" t="s">
        <v>842</v>
      </c>
      <c r="CG42" s="256" t="s">
        <v>843</v>
      </c>
      <c r="CH42" s="256" t="s">
        <v>843</v>
      </c>
      <c r="CI42" s="256"/>
      <c r="CJ42" s="256" t="s">
        <v>844</v>
      </c>
      <c r="CK42" s="256" t="s">
        <v>845</v>
      </c>
      <c r="CL42" s="273" t="s">
        <v>846</v>
      </c>
      <c r="CM42" s="273" t="s">
        <v>847</v>
      </c>
      <c r="CN42" s="273" t="s">
        <v>848</v>
      </c>
      <c r="CO42" s="273" t="s">
        <v>849</v>
      </c>
      <c r="CP42" s="273" t="s">
        <v>850</v>
      </c>
      <c r="CQ42" s="256"/>
      <c r="CR42" s="230"/>
      <c r="CS42" s="256" t="s">
        <v>452</v>
      </c>
      <c r="CT42" s="256" t="s">
        <v>453</v>
      </c>
      <c r="CU42" s="256"/>
      <c r="CV42" s="256" t="s">
        <v>370</v>
      </c>
      <c r="CW42" s="256" t="s">
        <v>367</v>
      </c>
      <c r="CX42" s="256" t="s">
        <v>454</v>
      </c>
      <c r="CY42" s="256" t="s">
        <v>455</v>
      </c>
      <c r="CZ42" s="256" t="s">
        <v>456</v>
      </c>
      <c r="DA42" s="256" t="s">
        <v>457</v>
      </c>
      <c r="DB42" s="256" t="s">
        <v>458</v>
      </c>
      <c r="DC42" s="256" t="s">
        <v>576</v>
      </c>
      <c r="DD42" s="256" t="s">
        <v>576</v>
      </c>
      <c r="DE42" s="256"/>
      <c r="DF42" s="256" t="s">
        <v>577</v>
      </c>
      <c r="DG42" s="256" t="s">
        <v>578</v>
      </c>
      <c r="DH42" s="273" t="s">
        <v>851</v>
      </c>
      <c r="DI42" s="273" t="s">
        <v>562</v>
      </c>
      <c r="DJ42" s="273" t="s">
        <v>852</v>
      </c>
      <c r="DK42" s="273" t="s">
        <v>853</v>
      </c>
      <c r="DL42" s="273" t="s">
        <v>854</v>
      </c>
      <c r="DM42" s="256"/>
      <c r="DN42" s="230"/>
      <c r="DO42" s="343" t="s">
        <v>452</v>
      </c>
      <c r="DP42" s="343" t="s">
        <v>3068</v>
      </c>
      <c r="DQ42" s="343" t="s">
        <v>364</v>
      </c>
      <c r="DR42" s="343" t="s">
        <v>840</v>
      </c>
      <c r="DS42" s="343" t="s">
        <v>367</v>
      </c>
      <c r="DT42" s="343" t="s">
        <v>998</v>
      </c>
      <c r="DU42" s="343" t="s">
        <v>841</v>
      </c>
      <c r="DV42" s="343" t="s">
        <v>456</v>
      </c>
      <c r="DW42" s="343" t="s">
        <v>366</v>
      </c>
      <c r="DX42" s="343" t="s">
        <v>3069</v>
      </c>
      <c r="DY42" s="343" t="s">
        <v>3070</v>
      </c>
      <c r="DZ42" s="343" t="s">
        <v>3070</v>
      </c>
      <c r="EA42" s="343" t="s">
        <v>364</v>
      </c>
      <c r="EB42" s="343" t="s">
        <v>3071</v>
      </c>
      <c r="EC42" s="343" t="s">
        <v>3072</v>
      </c>
      <c r="ED42" s="343" t="s">
        <v>3073</v>
      </c>
      <c r="EE42" s="343" t="s">
        <v>3074</v>
      </c>
      <c r="EF42" s="343" t="s">
        <v>3075</v>
      </c>
      <c r="EG42" s="343" t="s">
        <v>3076</v>
      </c>
      <c r="EH42" s="343" t="s">
        <v>1006</v>
      </c>
      <c r="EI42" s="256"/>
      <c r="EJ42" s="256"/>
      <c r="EK42" s="247" t="s">
        <v>364</v>
      </c>
      <c r="EL42" s="247" t="s">
        <v>3419</v>
      </c>
      <c r="EM42" s="247" t="s">
        <v>364</v>
      </c>
      <c r="EN42" s="247" t="s">
        <v>364</v>
      </c>
      <c r="EO42" s="247" t="s">
        <v>364</v>
      </c>
      <c r="EP42" s="247" t="s">
        <v>367</v>
      </c>
      <c r="EQ42" s="247" t="s">
        <v>364</v>
      </c>
      <c r="ER42" s="247" t="s">
        <v>364</v>
      </c>
      <c r="ES42" s="247" t="s">
        <v>364</v>
      </c>
      <c r="ET42" s="247" t="s">
        <v>364</v>
      </c>
      <c r="EU42" s="247" t="s">
        <v>3420</v>
      </c>
      <c r="EV42" s="247" t="s">
        <v>3420</v>
      </c>
      <c r="EW42" s="247" t="s">
        <v>364</v>
      </c>
      <c r="EX42" s="247" t="s">
        <v>3421</v>
      </c>
      <c r="EY42" s="247" t="s">
        <v>3422</v>
      </c>
      <c r="EZ42" s="247" t="s">
        <v>3423</v>
      </c>
      <c r="FA42" s="247" t="s">
        <v>3424</v>
      </c>
      <c r="FB42" s="247" t="s">
        <v>3425</v>
      </c>
      <c r="FC42" s="247" t="s">
        <v>3426</v>
      </c>
      <c r="FD42" s="247" t="s">
        <v>2332</v>
      </c>
      <c r="FE42" s="256"/>
      <c r="FF42" s="230"/>
      <c r="FG42" s="343" t="s">
        <v>364</v>
      </c>
      <c r="FH42" s="343" t="s">
        <v>376</v>
      </c>
      <c r="FI42" s="343" t="s">
        <v>364</v>
      </c>
      <c r="FJ42" s="343" t="s">
        <v>364</v>
      </c>
      <c r="FK42" s="343" t="s">
        <v>364</v>
      </c>
      <c r="FL42" s="343" t="s">
        <v>364</v>
      </c>
      <c r="FM42" s="343" t="s">
        <v>364</v>
      </c>
      <c r="FN42" s="343" t="s">
        <v>364</v>
      </c>
      <c r="FO42" s="343" t="s">
        <v>364</v>
      </c>
      <c r="FP42" s="343" t="s">
        <v>364</v>
      </c>
      <c r="FQ42" s="343" t="s">
        <v>2333</v>
      </c>
      <c r="FR42" s="343" t="s">
        <v>2333</v>
      </c>
      <c r="FS42" s="343" t="s">
        <v>364</v>
      </c>
      <c r="FT42" s="343" t="s">
        <v>2334</v>
      </c>
      <c r="FU42" s="343" t="s">
        <v>2335</v>
      </c>
      <c r="FV42" s="343" t="s">
        <v>2336</v>
      </c>
      <c r="FW42" s="343" t="s">
        <v>2337</v>
      </c>
      <c r="FX42" s="343" t="s">
        <v>2338</v>
      </c>
      <c r="FY42" s="343" t="s">
        <v>2339</v>
      </c>
      <c r="FZ42" s="343" t="s">
        <v>1562</v>
      </c>
      <c r="GA42" s="256"/>
      <c r="GB42" s="256"/>
      <c r="GC42" s="256" t="s">
        <v>364</v>
      </c>
      <c r="GD42" s="256" t="s">
        <v>464</v>
      </c>
      <c r="GE42" s="256" t="s">
        <v>364</v>
      </c>
      <c r="GF42" s="256" t="s">
        <v>1467</v>
      </c>
      <c r="GG42" s="256" t="s">
        <v>364</v>
      </c>
      <c r="GH42" s="256" t="s">
        <v>364</v>
      </c>
      <c r="GI42" s="256" t="s">
        <v>367</v>
      </c>
      <c r="GJ42" s="256" t="s">
        <v>364</v>
      </c>
      <c r="GK42" s="256" t="s">
        <v>1468</v>
      </c>
      <c r="GL42" s="256" t="s">
        <v>1469</v>
      </c>
      <c r="GM42" s="256" t="s">
        <v>1470</v>
      </c>
      <c r="GN42" s="256" t="s">
        <v>1470</v>
      </c>
      <c r="GO42" s="256" t="s">
        <v>364</v>
      </c>
      <c r="GP42" s="256" t="s">
        <v>1471</v>
      </c>
      <c r="GQ42" s="256" t="s">
        <v>1472</v>
      </c>
      <c r="GR42" s="273" t="s">
        <v>1473</v>
      </c>
      <c r="GS42" s="273" t="s">
        <v>562</v>
      </c>
      <c r="GT42" s="273" t="s">
        <v>1474</v>
      </c>
      <c r="GU42" s="273" t="s">
        <v>1475</v>
      </c>
      <c r="GV42" s="273" t="s">
        <v>1476</v>
      </c>
    </row>
    <row r="43" spans="1:204" s="3" customFormat="1" ht="12.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12"/>
      <c r="AC43" s="246" t="s">
        <v>134</v>
      </c>
      <c r="AD43" s="255" t="str">
        <f t="shared" ca="1" si="8"/>
        <v>108,000</v>
      </c>
      <c r="AE43" s="403" t="s">
        <v>459</v>
      </c>
      <c r="AF43" s="247" t="s">
        <v>562</v>
      </c>
      <c r="AG43" s="247" t="s">
        <v>562</v>
      </c>
      <c r="AH43" s="247" t="s">
        <v>2765</v>
      </c>
      <c r="AI43" s="247" t="s">
        <v>857</v>
      </c>
      <c r="AJ43" s="247" t="s">
        <v>562</v>
      </c>
      <c r="AK43" s="247" t="s">
        <v>382</v>
      </c>
      <c r="AL43" s="247" t="s">
        <v>2323</v>
      </c>
      <c r="AM43" s="247" t="s">
        <v>363</v>
      </c>
      <c r="AN43" s="247" t="s">
        <v>2766</v>
      </c>
      <c r="AO43" s="247" t="s">
        <v>2767</v>
      </c>
      <c r="AP43" s="247" t="s">
        <v>2767</v>
      </c>
      <c r="AQ43" s="247" t="s">
        <v>562</v>
      </c>
      <c r="AR43" s="247" t="s">
        <v>2768</v>
      </c>
      <c r="AS43" s="247" t="s">
        <v>2768</v>
      </c>
      <c r="AT43" s="247" t="s">
        <v>2769</v>
      </c>
      <c r="AU43" s="247" t="s">
        <v>2770</v>
      </c>
      <c r="AV43" s="247" t="s">
        <v>2771</v>
      </c>
      <c r="AW43" s="247" t="s">
        <v>2772</v>
      </c>
      <c r="AX43" s="247" t="s">
        <v>1026</v>
      </c>
      <c r="AY43" s="256"/>
      <c r="AZ43" s="230"/>
      <c r="BA43" s="343" t="s">
        <v>459</v>
      </c>
      <c r="BB43" s="343" t="s">
        <v>855</v>
      </c>
      <c r="BC43" s="343" t="s">
        <v>416</v>
      </c>
      <c r="BD43" s="343" t="s">
        <v>856</v>
      </c>
      <c r="BE43" s="343" t="s">
        <v>857</v>
      </c>
      <c r="BF43" s="343" t="s">
        <v>562</v>
      </c>
      <c r="BG43" s="343" t="s">
        <v>1172</v>
      </c>
      <c r="BH43" s="343" t="s">
        <v>1902</v>
      </c>
      <c r="BI43" s="343" t="s">
        <v>363</v>
      </c>
      <c r="BJ43" s="343" t="s">
        <v>860</v>
      </c>
      <c r="BK43" s="343" t="s">
        <v>1903</v>
      </c>
      <c r="BL43" s="343" t="s">
        <v>1903</v>
      </c>
      <c r="BM43" s="343" t="s">
        <v>364</v>
      </c>
      <c r="BN43" s="343" t="s">
        <v>1904</v>
      </c>
      <c r="BO43" s="343" t="s">
        <v>1904</v>
      </c>
      <c r="BP43" s="343" t="s">
        <v>1905</v>
      </c>
      <c r="BQ43" s="343" t="s">
        <v>1906</v>
      </c>
      <c r="BR43" s="343" t="s">
        <v>1907</v>
      </c>
      <c r="BS43" s="343" t="s">
        <v>1908</v>
      </c>
      <c r="BT43" s="343" t="s">
        <v>1026</v>
      </c>
      <c r="BU43" s="256"/>
      <c r="BV43" s="230"/>
      <c r="BW43" s="256" t="s">
        <v>459</v>
      </c>
      <c r="BX43" s="256" t="s">
        <v>855</v>
      </c>
      <c r="BY43" s="256" t="s">
        <v>416</v>
      </c>
      <c r="BZ43" s="256" t="s">
        <v>856</v>
      </c>
      <c r="CA43" s="256" t="s">
        <v>857</v>
      </c>
      <c r="CB43" s="256" t="s">
        <v>857</v>
      </c>
      <c r="CC43" s="256" t="s">
        <v>858</v>
      </c>
      <c r="CD43" s="256" t="s">
        <v>859</v>
      </c>
      <c r="CE43" s="256" t="s">
        <v>363</v>
      </c>
      <c r="CF43" s="256" t="s">
        <v>860</v>
      </c>
      <c r="CG43" s="256" t="s">
        <v>861</v>
      </c>
      <c r="CH43" s="256" t="s">
        <v>861</v>
      </c>
      <c r="CI43" s="256" t="s">
        <v>562</v>
      </c>
      <c r="CJ43" s="256" t="s">
        <v>862</v>
      </c>
      <c r="CK43" s="256" t="s">
        <v>862</v>
      </c>
      <c r="CL43" s="273" t="s">
        <v>863</v>
      </c>
      <c r="CM43" s="273" t="s">
        <v>864</v>
      </c>
      <c r="CN43" s="273" t="s">
        <v>865</v>
      </c>
      <c r="CO43" s="273" t="s">
        <v>866</v>
      </c>
      <c r="CP43" s="273" t="s">
        <v>867</v>
      </c>
      <c r="CQ43" s="256"/>
      <c r="CR43" s="230"/>
      <c r="CS43" s="256" t="s">
        <v>459</v>
      </c>
      <c r="CT43" s="256" t="s">
        <v>855</v>
      </c>
      <c r="CU43" s="256" t="s">
        <v>416</v>
      </c>
      <c r="CV43" s="256" t="s">
        <v>868</v>
      </c>
      <c r="CW43" s="256" t="s">
        <v>857</v>
      </c>
      <c r="CX43" s="256" t="s">
        <v>394</v>
      </c>
      <c r="CY43" s="256" t="s">
        <v>858</v>
      </c>
      <c r="CZ43" s="256" t="s">
        <v>859</v>
      </c>
      <c r="DA43" s="256" t="s">
        <v>363</v>
      </c>
      <c r="DB43" s="256" t="s">
        <v>869</v>
      </c>
      <c r="DC43" s="256" t="s">
        <v>579</v>
      </c>
      <c r="DD43" s="256" t="s">
        <v>579</v>
      </c>
      <c r="DE43" s="256" t="s">
        <v>580</v>
      </c>
      <c r="DF43" s="256" t="s">
        <v>581</v>
      </c>
      <c r="DG43" s="256" t="s">
        <v>581</v>
      </c>
      <c r="DH43" s="273" t="s">
        <v>870</v>
      </c>
      <c r="DI43" s="273" t="s">
        <v>871</v>
      </c>
      <c r="DJ43" s="273" t="s">
        <v>872</v>
      </c>
      <c r="DK43" s="273" t="s">
        <v>873</v>
      </c>
      <c r="DL43" s="273" t="s">
        <v>874</v>
      </c>
      <c r="DM43" s="256"/>
      <c r="DN43" s="230"/>
      <c r="DO43" s="343" t="s">
        <v>459</v>
      </c>
      <c r="DP43" s="343" t="s">
        <v>855</v>
      </c>
      <c r="DQ43" s="343" t="s">
        <v>416</v>
      </c>
      <c r="DR43" s="343" t="s">
        <v>3077</v>
      </c>
      <c r="DS43" s="343" t="s">
        <v>857</v>
      </c>
      <c r="DT43" s="343" t="s">
        <v>368</v>
      </c>
      <c r="DU43" s="343" t="s">
        <v>1172</v>
      </c>
      <c r="DV43" s="343" t="s">
        <v>3078</v>
      </c>
      <c r="DW43" s="343" t="s">
        <v>363</v>
      </c>
      <c r="DX43" s="343" t="s">
        <v>3079</v>
      </c>
      <c r="DY43" s="343" t="s">
        <v>3080</v>
      </c>
      <c r="DZ43" s="343" t="s">
        <v>3080</v>
      </c>
      <c r="EA43" s="343" t="s">
        <v>951</v>
      </c>
      <c r="EB43" s="343" t="s">
        <v>2163</v>
      </c>
      <c r="EC43" s="343" t="s">
        <v>2163</v>
      </c>
      <c r="ED43" s="343" t="s">
        <v>3081</v>
      </c>
      <c r="EE43" s="343" t="s">
        <v>3082</v>
      </c>
      <c r="EF43" s="343" t="s">
        <v>3083</v>
      </c>
      <c r="EG43" s="343" t="s">
        <v>3084</v>
      </c>
      <c r="EH43" s="343" t="s">
        <v>1026</v>
      </c>
      <c r="EI43" s="256"/>
      <c r="EJ43" s="256"/>
      <c r="EK43" s="247" t="s">
        <v>364</v>
      </c>
      <c r="EL43" s="247" t="s">
        <v>562</v>
      </c>
      <c r="EM43" s="247" t="s">
        <v>562</v>
      </c>
      <c r="EN43" s="247" t="s">
        <v>1468</v>
      </c>
      <c r="EO43" s="247" t="s">
        <v>3379</v>
      </c>
      <c r="EP43" s="247" t="s">
        <v>562</v>
      </c>
      <c r="EQ43" s="247" t="s">
        <v>397</v>
      </c>
      <c r="ER43" s="247" t="s">
        <v>3427</v>
      </c>
      <c r="ES43" s="247" t="s">
        <v>364</v>
      </c>
      <c r="ET43" s="247" t="s">
        <v>3428</v>
      </c>
      <c r="EU43" s="247" t="s">
        <v>3429</v>
      </c>
      <c r="EV43" s="247" t="s">
        <v>3429</v>
      </c>
      <c r="EW43" s="247" t="s">
        <v>562</v>
      </c>
      <c r="EX43" s="247" t="s">
        <v>3430</v>
      </c>
      <c r="EY43" s="247" t="s">
        <v>3430</v>
      </c>
      <c r="EZ43" s="247" t="s">
        <v>3431</v>
      </c>
      <c r="FA43" s="247" t="s">
        <v>3432</v>
      </c>
      <c r="FB43" s="247" t="s">
        <v>3433</v>
      </c>
      <c r="FC43" s="247" t="s">
        <v>3434</v>
      </c>
      <c r="FD43" s="247" t="s">
        <v>1442</v>
      </c>
      <c r="FE43" s="256"/>
      <c r="FF43" s="230"/>
      <c r="FG43" s="343" t="s">
        <v>364</v>
      </c>
      <c r="FH43" s="343" t="s">
        <v>364</v>
      </c>
      <c r="FI43" s="343" t="s">
        <v>364</v>
      </c>
      <c r="FJ43" s="343" t="s">
        <v>364</v>
      </c>
      <c r="FK43" s="343" t="s">
        <v>364</v>
      </c>
      <c r="FL43" s="343" t="s">
        <v>562</v>
      </c>
      <c r="FM43" s="343" t="s">
        <v>367</v>
      </c>
      <c r="FN43" s="343" t="s">
        <v>2340</v>
      </c>
      <c r="FO43" s="343" t="s">
        <v>364</v>
      </c>
      <c r="FP43" s="343" t="s">
        <v>364</v>
      </c>
      <c r="FQ43" s="343" t="s">
        <v>2341</v>
      </c>
      <c r="FR43" s="343" t="s">
        <v>2341</v>
      </c>
      <c r="FS43" s="343" t="s">
        <v>562</v>
      </c>
      <c r="FT43" s="343" t="s">
        <v>2342</v>
      </c>
      <c r="FU43" s="343" t="s">
        <v>2342</v>
      </c>
      <c r="FV43" s="343" t="s">
        <v>2343</v>
      </c>
      <c r="FW43" s="343" t="s">
        <v>2344</v>
      </c>
      <c r="FX43" s="343" t="s">
        <v>2345</v>
      </c>
      <c r="FY43" s="343" t="s">
        <v>2346</v>
      </c>
      <c r="FZ43" s="343" t="s">
        <v>1500</v>
      </c>
      <c r="GA43" s="256"/>
      <c r="GB43" s="256"/>
      <c r="GC43" s="256" t="s">
        <v>364</v>
      </c>
      <c r="GD43" s="256" t="s">
        <v>364</v>
      </c>
      <c r="GE43" s="256" t="s">
        <v>364</v>
      </c>
      <c r="GF43" s="256" t="s">
        <v>1477</v>
      </c>
      <c r="GG43" s="256" t="s">
        <v>364</v>
      </c>
      <c r="GH43" s="256" t="s">
        <v>1478</v>
      </c>
      <c r="GI43" s="256" t="s">
        <v>364</v>
      </c>
      <c r="GJ43" s="256" t="s">
        <v>364</v>
      </c>
      <c r="GK43" s="256" t="s">
        <v>364</v>
      </c>
      <c r="GL43" s="256" t="s">
        <v>1479</v>
      </c>
      <c r="GM43" s="256" t="s">
        <v>1480</v>
      </c>
      <c r="GN43" s="256" t="s">
        <v>1480</v>
      </c>
      <c r="GO43" s="256" t="s">
        <v>562</v>
      </c>
      <c r="GP43" s="256" t="s">
        <v>1481</v>
      </c>
      <c r="GQ43" s="256" t="s">
        <v>1481</v>
      </c>
      <c r="GR43" s="273" t="s">
        <v>1482</v>
      </c>
      <c r="GS43" s="273" t="s">
        <v>1483</v>
      </c>
      <c r="GT43" s="273" t="s">
        <v>1484</v>
      </c>
      <c r="GU43" s="273" t="s">
        <v>1485</v>
      </c>
      <c r="GV43" s="273" t="s">
        <v>1486</v>
      </c>
    </row>
    <row r="44" spans="1:204" s="2" customFormat="1" ht="12.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12"/>
      <c r="AC44" s="246" t="s">
        <v>347</v>
      </c>
      <c r="AD44" s="255" t="str">
        <f t="shared" ca="1" si="8"/>
        <v>-</v>
      </c>
      <c r="AE44" s="403" t="s">
        <v>562</v>
      </c>
      <c r="AF44" s="247" t="s">
        <v>562</v>
      </c>
      <c r="AG44" s="247" t="s">
        <v>562</v>
      </c>
      <c r="AH44" s="247" t="s">
        <v>562</v>
      </c>
      <c r="AI44" s="247" t="s">
        <v>562</v>
      </c>
      <c r="AJ44" s="247" t="s">
        <v>562</v>
      </c>
      <c r="AK44" s="247" t="s">
        <v>562</v>
      </c>
      <c r="AL44" s="247" t="s">
        <v>562</v>
      </c>
      <c r="AM44" s="247" t="s">
        <v>562</v>
      </c>
      <c r="AN44" s="247" t="s">
        <v>562</v>
      </c>
      <c r="AO44" s="247" t="s">
        <v>562</v>
      </c>
      <c r="AP44" s="247" t="s">
        <v>562</v>
      </c>
      <c r="AQ44" s="247" t="s">
        <v>562</v>
      </c>
      <c r="AR44" s="247" t="s">
        <v>562</v>
      </c>
      <c r="AS44" s="247" t="s">
        <v>562</v>
      </c>
      <c r="AT44" s="247" t="s">
        <v>562</v>
      </c>
      <c r="AU44" s="247" t="s">
        <v>562</v>
      </c>
      <c r="AV44" s="247" t="s">
        <v>562</v>
      </c>
      <c r="AW44" s="247" t="s">
        <v>562</v>
      </c>
      <c r="AX44" s="247" t="s">
        <v>562</v>
      </c>
      <c r="AY44" s="256"/>
      <c r="AZ44" s="258"/>
      <c r="BA44" s="343" t="s">
        <v>562</v>
      </c>
      <c r="BB44" s="343" t="s">
        <v>562</v>
      </c>
      <c r="BC44" s="343" t="s">
        <v>562</v>
      </c>
      <c r="BD44" s="343" t="s">
        <v>562</v>
      </c>
      <c r="BE44" s="343" t="s">
        <v>562</v>
      </c>
      <c r="BF44" s="343" t="s">
        <v>562</v>
      </c>
      <c r="BG44" s="343" t="s">
        <v>562</v>
      </c>
      <c r="BH44" s="343" t="s">
        <v>562</v>
      </c>
      <c r="BI44" s="343" t="s">
        <v>562</v>
      </c>
      <c r="BJ44" s="343" t="s">
        <v>562</v>
      </c>
      <c r="BK44" s="343" t="s">
        <v>562</v>
      </c>
      <c r="BL44" s="343" t="s">
        <v>562</v>
      </c>
      <c r="BM44" s="343" t="s">
        <v>562</v>
      </c>
      <c r="BN44" s="343" t="s">
        <v>562</v>
      </c>
      <c r="BO44" s="343" t="s">
        <v>562</v>
      </c>
      <c r="BP44" s="343" t="s">
        <v>562</v>
      </c>
      <c r="BQ44" s="343" t="s">
        <v>562</v>
      </c>
      <c r="BR44" s="343" t="s">
        <v>562</v>
      </c>
      <c r="BS44" s="343" t="s">
        <v>562</v>
      </c>
      <c r="BT44" s="343" t="s">
        <v>562</v>
      </c>
      <c r="BU44" s="256"/>
      <c r="BV44" s="258"/>
      <c r="BW44" s="256" t="s">
        <v>562</v>
      </c>
      <c r="BX44" s="256" t="s">
        <v>562</v>
      </c>
      <c r="BY44" s="256" t="s">
        <v>562</v>
      </c>
      <c r="BZ44" s="256" t="s">
        <v>562</v>
      </c>
      <c r="CA44" s="256" t="s">
        <v>562</v>
      </c>
      <c r="CB44" s="256" t="s">
        <v>562</v>
      </c>
      <c r="CC44" s="256" t="s">
        <v>562</v>
      </c>
      <c r="CD44" s="256" t="s">
        <v>562</v>
      </c>
      <c r="CE44" s="256" t="s">
        <v>562</v>
      </c>
      <c r="CF44" s="256" t="s">
        <v>562</v>
      </c>
      <c r="CG44" s="256" t="s">
        <v>562</v>
      </c>
      <c r="CH44" s="256" t="s">
        <v>562</v>
      </c>
      <c r="CI44" s="256" t="s">
        <v>562</v>
      </c>
      <c r="CJ44" s="256" t="s">
        <v>562</v>
      </c>
      <c r="CK44" s="256" t="s">
        <v>562</v>
      </c>
      <c r="CL44" s="273" t="s">
        <v>562</v>
      </c>
      <c r="CM44" s="273" t="s">
        <v>562</v>
      </c>
      <c r="CN44" s="273" t="s">
        <v>562</v>
      </c>
      <c r="CO44" s="273" t="s">
        <v>562</v>
      </c>
      <c r="CP44" s="273" t="s">
        <v>562</v>
      </c>
      <c r="CQ44" s="256"/>
      <c r="CR44" s="258"/>
      <c r="CS44" s="256" t="s">
        <v>562</v>
      </c>
      <c r="CT44" s="256" t="s">
        <v>562</v>
      </c>
      <c r="CU44" s="256" t="s">
        <v>562</v>
      </c>
      <c r="CV44" s="256" t="s">
        <v>562</v>
      </c>
      <c r="CW44" s="256" t="s">
        <v>562</v>
      </c>
      <c r="CX44" s="256" t="s">
        <v>562</v>
      </c>
      <c r="CY44" s="256" t="s">
        <v>562</v>
      </c>
      <c r="CZ44" s="256" t="s">
        <v>562</v>
      </c>
      <c r="DA44" s="256" t="s">
        <v>562</v>
      </c>
      <c r="DB44" s="256" t="s">
        <v>562</v>
      </c>
      <c r="DC44" s="256" t="s">
        <v>562</v>
      </c>
      <c r="DD44" s="256" t="s">
        <v>562</v>
      </c>
      <c r="DE44" s="256" t="s">
        <v>562</v>
      </c>
      <c r="DF44" s="256" t="s">
        <v>562</v>
      </c>
      <c r="DG44" s="256" t="s">
        <v>562</v>
      </c>
      <c r="DH44" s="273" t="s">
        <v>562</v>
      </c>
      <c r="DI44" s="273" t="s">
        <v>562</v>
      </c>
      <c r="DJ44" s="273" t="s">
        <v>562</v>
      </c>
      <c r="DK44" s="273" t="s">
        <v>562</v>
      </c>
      <c r="DL44" s="273" t="s">
        <v>562</v>
      </c>
      <c r="DM44" s="256"/>
      <c r="DN44" s="258"/>
      <c r="DO44" s="343" t="s">
        <v>562</v>
      </c>
      <c r="DP44" s="343" t="s">
        <v>562</v>
      </c>
      <c r="DQ44" s="343" t="s">
        <v>562</v>
      </c>
      <c r="DR44" s="343" t="s">
        <v>562</v>
      </c>
      <c r="DS44" s="343" t="s">
        <v>562</v>
      </c>
      <c r="DT44" s="343" t="s">
        <v>562</v>
      </c>
      <c r="DU44" s="343" t="s">
        <v>562</v>
      </c>
      <c r="DV44" s="343" t="s">
        <v>562</v>
      </c>
      <c r="DW44" s="343" t="s">
        <v>562</v>
      </c>
      <c r="DX44" s="343" t="s">
        <v>562</v>
      </c>
      <c r="DY44" s="343" t="s">
        <v>562</v>
      </c>
      <c r="DZ44" s="343" t="s">
        <v>562</v>
      </c>
      <c r="EA44" s="343" t="s">
        <v>562</v>
      </c>
      <c r="EB44" s="343" t="s">
        <v>562</v>
      </c>
      <c r="EC44" s="343" t="s">
        <v>562</v>
      </c>
      <c r="ED44" s="343" t="s">
        <v>562</v>
      </c>
      <c r="EE44" s="343" t="s">
        <v>562</v>
      </c>
      <c r="EF44" s="343" t="s">
        <v>562</v>
      </c>
      <c r="EG44" s="343" t="s">
        <v>562</v>
      </c>
      <c r="EH44" s="343" t="s">
        <v>562</v>
      </c>
      <c r="EI44" s="256"/>
      <c r="EJ44" s="256"/>
      <c r="EK44" s="247" t="s">
        <v>562</v>
      </c>
      <c r="EL44" s="247" t="s">
        <v>562</v>
      </c>
      <c r="EM44" s="247" t="s">
        <v>562</v>
      </c>
      <c r="EN44" s="247" t="s">
        <v>562</v>
      </c>
      <c r="EO44" s="247" t="s">
        <v>562</v>
      </c>
      <c r="EP44" s="247" t="s">
        <v>562</v>
      </c>
      <c r="EQ44" s="247" t="s">
        <v>562</v>
      </c>
      <c r="ER44" s="247" t="s">
        <v>562</v>
      </c>
      <c r="ES44" s="247" t="s">
        <v>562</v>
      </c>
      <c r="ET44" s="247" t="s">
        <v>562</v>
      </c>
      <c r="EU44" s="247" t="s">
        <v>562</v>
      </c>
      <c r="EV44" s="247" t="s">
        <v>562</v>
      </c>
      <c r="EW44" s="247" t="s">
        <v>562</v>
      </c>
      <c r="EX44" s="247" t="s">
        <v>562</v>
      </c>
      <c r="EY44" s="247" t="s">
        <v>562</v>
      </c>
      <c r="EZ44" s="247" t="s">
        <v>562</v>
      </c>
      <c r="FA44" s="247" t="s">
        <v>562</v>
      </c>
      <c r="FB44" s="247" t="s">
        <v>562</v>
      </c>
      <c r="FC44" s="247" t="s">
        <v>562</v>
      </c>
      <c r="FD44" s="247" t="s">
        <v>562</v>
      </c>
      <c r="FE44" s="256"/>
      <c r="FF44" s="258"/>
      <c r="FG44" s="343" t="s">
        <v>562</v>
      </c>
      <c r="FH44" s="343" t="s">
        <v>562</v>
      </c>
      <c r="FI44" s="343" t="s">
        <v>562</v>
      </c>
      <c r="FJ44" s="343" t="s">
        <v>562</v>
      </c>
      <c r="FK44" s="343" t="s">
        <v>562</v>
      </c>
      <c r="FL44" s="343" t="s">
        <v>562</v>
      </c>
      <c r="FM44" s="343" t="s">
        <v>562</v>
      </c>
      <c r="FN44" s="343" t="s">
        <v>562</v>
      </c>
      <c r="FO44" s="343" t="s">
        <v>562</v>
      </c>
      <c r="FP44" s="343" t="s">
        <v>562</v>
      </c>
      <c r="FQ44" s="343" t="s">
        <v>562</v>
      </c>
      <c r="FR44" s="343" t="s">
        <v>562</v>
      </c>
      <c r="FS44" s="343" t="s">
        <v>562</v>
      </c>
      <c r="FT44" s="343" t="s">
        <v>562</v>
      </c>
      <c r="FU44" s="343" t="s">
        <v>562</v>
      </c>
      <c r="FV44" s="343" t="s">
        <v>562</v>
      </c>
      <c r="FW44" s="343" t="s">
        <v>562</v>
      </c>
      <c r="FX44" s="343" t="s">
        <v>562</v>
      </c>
      <c r="FY44" s="343" t="s">
        <v>562</v>
      </c>
      <c r="FZ44" s="343" t="s">
        <v>562</v>
      </c>
      <c r="GA44" s="256"/>
      <c r="GB44" s="256"/>
      <c r="GC44" s="256" t="s">
        <v>562</v>
      </c>
      <c r="GD44" s="256" t="s">
        <v>562</v>
      </c>
      <c r="GE44" s="256" t="s">
        <v>562</v>
      </c>
      <c r="GF44" s="256" t="s">
        <v>562</v>
      </c>
      <c r="GG44" s="256" t="s">
        <v>562</v>
      </c>
      <c r="GH44" s="256" t="s">
        <v>562</v>
      </c>
      <c r="GI44" s="256" t="s">
        <v>562</v>
      </c>
      <c r="GJ44" s="256" t="s">
        <v>562</v>
      </c>
      <c r="GK44" s="256" t="s">
        <v>562</v>
      </c>
      <c r="GL44" s="256" t="s">
        <v>562</v>
      </c>
      <c r="GM44" s="256" t="s">
        <v>562</v>
      </c>
      <c r="GN44" s="256" t="s">
        <v>562</v>
      </c>
      <c r="GO44" s="256" t="s">
        <v>562</v>
      </c>
      <c r="GP44" s="256" t="s">
        <v>562</v>
      </c>
      <c r="GQ44" s="256" t="s">
        <v>562</v>
      </c>
      <c r="GR44" s="273" t="s">
        <v>562</v>
      </c>
      <c r="GS44" s="273" t="s">
        <v>562</v>
      </c>
      <c r="GT44" s="273" t="s">
        <v>562</v>
      </c>
      <c r="GU44" s="273" t="s">
        <v>562</v>
      </c>
      <c r="GV44" s="273" t="s">
        <v>562</v>
      </c>
    </row>
    <row r="45" spans="1:204" s="2" customFormat="1" ht="12.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12"/>
      <c r="AC45" s="246" t="s">
        <v>348</v>
      </c>
      <c r="AD45" s="255" t="str">
        <f t="shared" ca="1" si="8"/>
        <v>-</v>
      </c>
      <c r="AE45" s="403" t="s">
        <v>562</v>
      </c>
      <c r="AF45" s="247" t="s">
        <v>562</v>
      </c>
      <c r="AG45" s="247" t="s">
        <v>562</v>
      </c>
      <c r="AH45" s="247" t="s">
        <v>562</v>
      </c>
      <c r="AI45" s="247" t="s">
        <v>562</v>
      </c>
      <c r="AJ45" s="247" t="s">
        <v>562</v>
      </c>
      <c r="AK45" s="247" t="s">
        <v>562</v>
      </c>
      <c r="AL45" s="247" t="s">
        <v>562</v>
      </c>
      <c r="AM45" s="247" t="s">
        <v>562</v>
      </c>
      <c r="AN45" s="247" t="s">
        <v>562</v>
      </c>
      <c r="AO45" s="247" t="s">
        <v>562</v>
      </c>
      <c r="AP45" s="247" t="s">
        <v>562</v>
      </c>
      <c r="AQ45" s="247" t="s">
        <v>562</v>
      </c>
      <c r="AR45" s="247" t="s">
        <v>562</v>
      </c>
      <c r="AS45" s="247" t="s">
        <v>562</v>
      </c>
      <c r="AT45" s="247" t="s">
        <v>562</v>
      </c>
      <c r="AU45" s="247" t="s">
        <v>562</v>
      </c>
      <c r="AV45" s="247" t="s">
        <v>562</v>
      </c>
      <c r="AW45" s="247" t="s">
        <v>562</v>
      </c>
      <c r="AX45" s="247" t="s">
        <v>562</v>
      </c>
      <c r="AY45" s="256"/>
      <c r="AZ45" s="258"/>
      <c r="BA45" s="343" t="s">
        <v>562</v>
      </c>
      <c r="BB45" s="343" t="s">
        <v>562</v>
      </c>
      <c r="BC45" s="343" t="s">
        <v>562</v>
      </c>
      <c r="BD45" s="343" t="s">
        <v>562</v>
      </c>
      <c r="BE45" s="343" t="s">
        <v>562</v>
      </c>
      <c r="BF45" s="343" t="s">
        <v>562</v>
      </c>
      <c r="BG45" s="343" t="s">
        <v>562</v>
      </c>
      <c r="BH45" s="343" t="s">
        <v>562</v>
      </c>
      <c r="BI45" s="343" t="s">
        <v>562</v>
      </c>
      <c r="BJ45" s="343" t="s">
        <v>562</v>
      </c>
      <c r="BK45" s="343" t="s">
        <v>562</v>
      </c>
      <c r="BL45" s="343" t="s">
        <v>562</v>
      </c>
      <c r="BM45" s="343" t="s">
        <v>562</v>
      </c>
      <c r="BN45" s="343" t="s">
        <v>562</v>
      </c>
      <c r="BO45" s="343" t="s">
        <v>562</v>
      </c>
      <c r="BP45" s="343" t="s">
        <v>562</v>
      </c>
      <c r="BQ45" s="343" t="s">
        <v>562</v>
      </c>
      <c r="BR45" s="343" t="s">
        <v>562</v>
      </c>
      <c r="BS45" s="343" t="s">
        <v>562</v>
      </c>
      <c r="BT45" s="343" t="s">
        <v>562</v>
      </c>
      <c r="BU45" s="256"/>
      <c r="BV45" s="258"/>
      <c r="BW45" s="256" t="s">
        <v>562</v>
      </c>
      <c r="BX45" s="256" t="s">
        <v>562</v>
      </c>
      <c r="BY45" s="256" t="s">
        <v>562</v>
      </c>
      <c r="BZ45" s="256" t="s">
        <v>562</v>
      </c>
      <c r="CA45" s="256" t="s">
        <v>562</v>
      </c>
      <c r="CB45" s="256" t="s">
        <v>562</v>
      </c>
      <c r="CC45" s="256" t="s">
        <v>562</v>
      </c>
      <c r="CD45" s="256" t="s">
        <v>562</v>
      </c>
      <c r="CE45" s="256" t="s">
        <v>562</v>
      </c>
      <c r="CF45" s="256" t="s">
        <v>562</v>
      </c>
      <c r="CG45" s="256" t="s">
        <v>562</v>
      </c>
      <c r="CH45" s="256" t="s">
        <v>562</v>
      </c>
      <c r="CI45" s="256" t="s">
        <v>562</v>
      </c>
      <c r="CJ45" s="256" t="s">
        <v>562</v>
      </c>
      <c r="CK45" s="256" t="s">
        <v>562</v>
      </c>
      <c r="CL45" s="273" t="s">
        <v>562</v>
      </c>
      <c r="CM45" s="273" t="s">
        <v>562</v>
      </c>
      <c r="CN45" s="273" t="s">
        <v>562</v>
      </c>
      <c r="CO45" s="273" t="s">
        <v>562</v>
      </c>
      <c r="CP45" s="273" t="s">
        <v>562</v>
      </c>
      <c r="CQ45" s="256"/>
      <c r="CR45" s="258"/>
      <c r="CS45" s="256" t="s">
        <v>562</v>
      </c>
      <c r="CT45" s="256" t="s">
        <v>562</v>
      </c>
      <c r="CU45" s="256" t="s">
        <v>562</v>
      </c>
      <c r="CV45" s="256" t="s">
        <v>562</v>
      </c>
      <c r="CW45" s="256" t="s">
        <v>562</v>
      </c>
      <c r="CX45" s="256" t="s">
        <v>562</v>
      </c>
      <c r="CY45" s="256" t="s">
        <v>562</v>
      </c>
      <c r="CZ45" s="256" t="s">
        <v>562</v>
      </c>
      <c r="DA45" s="256" t="s">
        <v>562</v>
      </c>
      <c r="DB45" s="256" t="s">
        <v>562</v>
      </c>
      <c r="DC45" s="256" t="s">
        <v>562</v>
      </c>
      <c r="DD45" s="256" t="s">
        <v>562</v>
      </c>
      <c r="DE45" s="256" t="s">
        <v>562</v>
      </c>
      <c r="DF45" s="256" t="s">
        <v>562</v>
      </c>
      <c r="DG45" s="256" t="s">
        <v>562</v>
      </c>
      <c r="DH45" s="273" t="s">
        <v>562</v>
      </c>
      <c r="DI45" s="273" t="s">
        <v>562</v>
      </c>
      <c r="DJ45" s="273" t="s">
        <v>562</v>
      </c>
      <c r="DK45" s="273" t="s">
        <v>562</v>
      </c>
      <c r="DL45" s="273" t="s">
        <v>562</v>
      </c>
      <c r="DM45" s="256"/>
      <c r="DN45" s="258"/>
      <c r="DO45" s="343" t="s">
        <v>562</v>
      </c>
      <c r="DP45" s="343" t="s">
        <v>562</v>
      </c>
      <c r="DQ45" s="343" t="s">
        <v>562</v>
      </c>
      <c r="DR45" s="343" t="s">
        <v>562</v>
      </c>
      <c r="DS45" s="343" t="s">
        <v>562</v>
      </c>
      <c r="DT45" s="343" t="s">
        <v>562</v>
      </c>
      <c r="DU45" s="343" t="s">
        <v>562</v>
      </c>
      <c r="DV45" s="343" t="s">
        <v>562</v>
      </c>
      <c r="DW45" s="343" t="s">
        <v>562</v>
      </c>
      <c r="DX45" s="343" t="s">
        <v>562</v>
      </c>
      <c r="DY45" s="343" t="s">
        <v>562</v>
      </c>
      <c r="DZ45" s="343" t="s">
        <v>562</v>
      </c>
      <c r="EA45" s="343" t="s">
        <v>562</v>
      </c>
      <c r="EB45" s="343" t="s">
        <v>562</v>
      </c>
      <c r="EC45" s="343" t="s">
        <v>562</v>
      </c>
      <c r="ED45" s="343" t="s">
        <v>562</v>
      </c>
      <c r="EE45" s="343" t="s">
        <v>562</v>
      </c>
      <c r="EF45" s="343" t="s">
        <v>562</v>
      </c>
      <c r="EG45" s="343" t="s">
        <v>562</v>
      </c>
      <c r="EH45" s="343" t="s">
        <v>562</v>
      </c>
      <c r="EI45" s="256"/>
      <c r="EJ45" s="256"/>
      <c r="EK45" s="247" t="s">
        <v>562</v>
      </c>
      <c r="EL45" s="247" t="s">
        <v>562</v>
      </c>
      <c r="EM45" s="247" t="s">
        <v>562</v>
      </c>
      <c r="EN45" s="247" t="s">
        <v>562</v>
      </c>
      <c r="EO45" s="247" t="s">
        <v>562</v>
      </c>
      <c r="EP45" s="247" t="s">
        <v>562</v>
      </c>
      <c r="EQ45" s="247" t="s">
        <v>562</v>
      </c>
      <c r="ER45" s="247" t="s">
        <v>562</v>
      </c>
      <c r="ES45" s="247" t="s">
        <v>562</v>
      </c>
      <c r="ET45" s="247" t="s">
        <v>562</v>
      </c>
      <c r="EU45" s="247" t="s">
        <v>562</v>
      </c>
      <c r="EV45" s="247" t="s">
        <v>562</v>
      </c>
      <c r="EW45" s="247" t="s">
        <v>562</v>
      </c>
      <c r="EX45" s="247" t="s">
        <v>562</v>
      </c>
      <c r="EY45" s="247" t="s">
        <v>562</v>
      </c>
      <c r="EZ45" s="247" t="s">
        <v>562</v>
      </c>
      <c r="FA45" s="247" t="s">
        <v>562</v>
      </c>
      <c r="FB45" s="247" t="s">
        <v>562</v>
      </c>
      <c r="FC45" s="247" t="s">
        <v>562</v>
      </c>
      <c r="FD45" s="247" t="s">
        <v>562</v>
      </c>
      <c r="FE45" s="256"/>
      <c r="FF45" s="258"/>
      <c r="FG45" s="343" t="s">
        <v>562</v>
      </c>
      <c r="FH45" s="343" t="s">
        <v>562</v>
      </c>
      <c r="FI45" s="343" t="s">
        <v>562</v>
      </c>
      <c r="FJ45" s="343" t="s">
        <v>562</v>
      </c>
      <c r="FK45" s="343" t="s">
        <v>562</v>
      </c>
      <c r="FL45" s="343" t="s">
        <v>562</v>
      </c>
      <c r="FM45" s="343" t="s">
        <v>562</v>
      </c>
      <c r="FN45" s="343" t="s">
        <v>562</v>
      </c>
      <c r="FO45" s="343" t="s">
        <v>562</v>
      </c>
      <c r="FP45" s="343" t="s">
        <v>562</v>
      </c>
      <c r="FQ45" s="343" t="s">
        <v>562</v>
      </c>
      <c r="FR45" s="343" t="s">
        <v>562</v>
      </c>
      <c r="FS45" s="343" t="s">
        <v>562</v>
      </c>
      <c r="FT45" s="343" t="s">
        <v>562</v>
      </c>
      <c r="FU45" s="343" t="s">
        <v>562</v>
      </c>
      <c r="FV45" s="343" t="s">
        <v>562</v>
      </c>
      <c r="FW45" s="343" t="s">
        <v>562</v>
      </c>
      <c r="FX45" s="343" t="s">
        <v>562</v>
      </c>
      <c r="FY45" s="343" t="s">
        <v>562</v>
      </c>
      <c r="FZ45" s="343" t="s">
        <v>562</v>
      </c>
      <c r="GA45" s="256"/>
      <c r="GB45" s="256"/>
      <c r="GC45" s="256" t="s">
        <v>562</v>
      </c>
      <c r="GD45" s="256" t="s">
        <v>562</v>
      </c>
      <c r="GE45" s="256" t="s">
        <v>562</v>
      </c>
      <c r="GF45" s="256" t="s">
        <v>562</v>
      </c>
      <c r="GG45" s="256" t="s">
        <v>562</v>
      </c>
      <c r="GH45" s="256" t="s">
        <v>562</v>
      </c>
      <c r="GI45" s="256" t="s">
        <v>562</v>
      </c>
      <c r="GJ45" s="256" t="s">
        <v>562</v>
      </c>
      <c r="GK45" s="256" t="s">
        <v>562</v>
      </c>
      <c r="GL45" s="256" t="s">
        <v>562</v>
      </c>
      <c r="GM45" s="256" t="s">
        <v>562</v>
      </c>
      <c r="GN45" s="256" t="s">
        <v>562</v>
      </c>
      <c r="GO45" s="256" t="s">
        <v>562</v>
      </c>
      <c r="GP45" s="256" t="s">
        <v>562</v>
      </c>
      <c r="GQ45" s="256" t="s">
        <v>562</v>
      </c>
      <c r="GR45" s="273" t="s">
        <v>562</v>
      </c>
      <c r="GS45" s="273" t="s">
        <v>562</v>
      </c>
      <c r="GT45" s="273" t="s">
        <v>562</v>
      </c>
      <c r="GU45" s="273" t="s">
        <v>562</v>
      </c>
      <c r="GV45" s="273" t="s">
        <v>562</v>
      </c>
    </row>
    <row r="46" spans="1:204" s="2" customFormat="1" ht="12.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12"/>
      <c r="AC46" s="246" t="s">
        <v>349</v>
      </c>
      <c r="AD46" s="255" t="str">
        <f t="shared" ca="1" si="8"/>
        <v>20,746</v>
      </c>
      <c r="AE46" s="403" t="s">
        <v>2699</v>
      </c>
      <c r="AF46" s="247" t="s">
        <v>2773</v>
      </c>
      <c r="AG46" s="247" t="s">
        <v>364</v>
      </c>
      <c r="AH46" s="247" t="s">
        <v>2208</v>
      </c>
      <c r="AI46" s="247" t="s">
        <v>889</v>
      </c>
      <c r="AJ46" s="247" t="s">
        <v>364</v>
      </c>
      <c r="AK46" s="247" t="s">
        <v>2774</v>
      </c>
      <c r="AL46" s="247" t="s">
        <v>2775</v>
      </c>
      <c r="AM46" s="247" t="s">
        <v>1282</v>
      </c>
      <c r="AN46" s="247" t="s">
        <v>545</v>
      </c>
      <c r="AO46" s="247" t="s">
        <v>3637</v>
      </c>
      <c r="AP46" s="247" t="s">
        <v>3662</v>
      </c>
      <c r="AQ46" s="247" t="s">
        <v>1491</v>
      </c>
      <c r="AR46" s="247" t="s">
        <v>2776</v>
      </c>
      <c r="AS46" s="247" t="s">
        <v>1240</v>
      </c>
      <c r="AT46" s="247" t="s">
        <v>2777</v>
      </c>
      <c r="AU46" s="247" t="s">
        <v>2778</v>
      </c>
      <c r="AV46" s="247" t="s">
        <v>2779</v>
      </c>
      <c r="AW46" s="247" t="s">
        <v>2780</v>
      </c>
      <c r="AX46" s="247" t="s">
        <v>3001</v>
      </c>
      <c r="AY46" s="256"/>
      <c r="AZ46" s="258"/>
      <c r="BA46" s="343" t="s">
        <v>562</v>
      </c>
      <c r="BB46" s="343" t="s">
        <v>562</v>
      </c>
      <c r="BC46" s="343" t="s">
        <v>562</v>
      </c>
      <c r="BD46" s="343" t="s">
        <v>562</v>
      </c>
      <c r="BE46" s="343" t="s">
        <v>562</v>
      </c>
      <c r="BF46" s="343" t="s">
        <v>562</v>
      </c>
      <c r="BG46" s="343" t="s">
        <v>562</v>
      </c>
      <c r="BH46" s="343" t="s">
        <v>562</v>
      </c>
      <c r="BI46" s="343" t="s">
        <v>562</v>
      </c>
      <c r="BJ46" s="343" t="s">
        <v>562</v>
      </c>
      <c r="BK46" s="343" t="s">
        <v>562</v>
      </c>
      <c r="BL46" s="343" t="s">
        <v>562</v>
      </c>
      <c r="BM46" s="343" t="s">
        <v>562</v>
      </c>
      <c r="BN46" s="343" t="s">
        <v>562</v>
      </c>
      <c r="BO46" s="343" t="s">
        <v>562</v>
      </c>
      <c r="BP46" s="343" t="s">
        <v>562</v>
      </c>
      <c r="BQ46" s="343" t="s">
        <v>562</v>
      </c>
      <c r="BR46" s="343" t="s">
        <v>562</v>
      </c>
      <c r="BS46" s="343" t="s">
        <v>562</v>
      </c>
      <c r="BT46" s="343" t="s">
        <v>562</v>
      </c>
      <c r="BU46" s="256"/>
      <c r="BV46" s="258"/>
      <c r="BW46" s="256" t="s">
        <v>562</v>
      </c>
      <c r="BX46" s="256" t="s">
        <v>562</v>
      </c>
      <c r="BY46" s="256" t="s">
        <v>562</v>
      </c>
      <c r="BZ46" s="256" t="s">
        <v>562</v>
      </c>
      <c r="CA46" s="256" t="s">
        <v>562</v>
      </c>
      <c r="CB46" s="256" t="s">
        <v>562</v>
      </c>
      <c r="CC46" s="256" t="s">
        <v>562</v>
      </c>
      <c r="CD46" s="256" t="s">
        <v>562</v>
      </c>
      <c r="CE46" s="256" t="s">
        <v>562</v>
      </c>
      <c r="CF46" s="256" t="s">
        <v>562</v>
      </c>
      <c r="CG46" s="256" t="s">
        <v>562</v>
      </c>
      <c r="CH46" s="256" t="s">
        <v>562</v>
      </c>
      <c r="CI46" s="256" t="s">
        <v>562</v>
      </c>
      <c r="CJ46" s="256" t="s">
        <v>562</v>
      </c>
      <c r="CK46" s="256" t="s">
        <v>562</v>
      </c>
      <c r="CL46" s="273" t="s">
        <v>562</v>
      </c>
      <c r="CM46" s="273" t="s">
        <v>562</v>
      </c>
      <c r="CN46" s="273" t="s">
        <v>562</v>
      </c>
      <c r="CO46" s="273" t="s">
        <v>562</v>
      </c>
      <c r="CP46" s="273" t="s">
        <v>562</v>
      </c>
      <c r="CQ46" s="256"/>
      <c r="CR46" s="258"/>
      <c r="CS46" s="256" t="s">
        <v>562</v>
      </c>
      <c r="CT46" s="256" t="s">
        <v>562</v>
      </c>
      <c r="CU46" s="256" t="s">
        <v>562</v>
      </c>
      <c r="CV46" s="256" t="s">
        <v>562</v>
      </c>
      <c r="CW46" s="256" t="s">
        <v>562</v>
      </c>
      <c r="CX46" s="256" t="s">
        <v>562</v>
      </c>
      <c r="CY46" s="256" t="s">
        <v>562</v>
      </c>
      <c r="CZ46" s="256" t="s">
        <v>562</v>
      </c>
      <c r="DA46" s="256" t="s">
        <v>562</v>
      </c>
      <c r="DB46" s="256" t="s">
        <v>562</v>
      </c>
      <c r="DC46" s="256" t="s">
        <v>562</v>
      </c>
      <c r="DD46" s="256" t="s">
        <v>562</v>
      </c>
      <c r="DE46" s="256" t="s">
        <v>562</v>
      </c>
      <c r="DF46" s="256" t="s">
        <v>562</v>
      </c>
      <c r="DG46" s="256" t="s">
        <v>562</v>
      </c>
      <c r="DH46" s="273" t="s">
        <v>562</v>
      </c>
      <c r="DI46" s="273" t="s">
        <v>562</v>
      </c>
      <c r="DJ46" s="273" t="s">
        <v>562</v>
      </c>
      <c r="DK46" s="273" t="s">
        <v>562</v>
      </c>
      <c r="DL46" s="273" t="s">
        <v>562</v>
      </c>
      <c r="DM46" s="256"/>
      <c r="DN46" s="258"/>
      <c r="DO46" s="343" t="s">
        <v>562</v>
      </c>
      <c r="DP46" s="343" t="s">
        <v>562</v>
      </c>
      <c r="DQ46" s="343" t="s">
        <v>562</v>
      </c>
      <c r="DR46" s="343" t="s">
        <v>562</v>
      </c>
      <c r="DS46" s="343" t="s">
        <v>562</v>
      </c>
      <c r="DT46" s="343" t="s">
        <v>562</v>
      </c>
      <c r="DU46" s="343" t="s">
        <v>562</v>
      </c>
      <c r="DV46" s="343" t="s">
        <v>562</v>
      </c>
      <c r="DW46" s="343" t="s">
        <v>562</v>
      </c>
      <c r="DX46" s="343" t="s">
        <v>562</v>
      </c>
      <c r="DY46" s="343" t="s">
        <v>562</v>
      </c>
      <c r="DZ46" s="343" t="s">
        <v>562</v>
      </c>
      <c r="EA46" s="343" t="s">
        <v>562</v>
      </c>
      <c r="EB46" s="343" t="s">
        <v>562</v>
      </c>
      <c r="EC46" s="343" t="s">
        <v>562</v>
      </c>
      <c r="ED46" s="343" t="s">
        <v>562</v>
      </c>
      <c r="EE46" s="343" t="s">
        <v>562</v>
      </c>
      <c r="EF46" s="343" t="s">
        <v>562</v>
      </c>
      <c r="EG46" s="343" t="s">
        <v>562</v>
      </c>
      <c r="EH46" s="343" t="s">
        <v>562</v>
      </c>
      <c r="EI46" s="256"/>
      <c r="EJ46" s="256"/>
      <c r="EK46" s="247" t="s">
        <v>562</v>
      </c>
      <c r="EL46" s="247" t="s">
        <v>562</v>
      </c>
      <c r="EM46" s="247" t="s">
        <v>562</v>
      </c>
      <c r="EN46" s="247" t="s">
        <v>562</v>
      </c>
      <c r="EO46" s="247" t="s">
        <v>562</v>
      </c>
      <c r="EP46" s="247" t="s">
        <v>562</v>
      </c>
      <c r="EQ46" s="247" t="s">
        <v>562</v>
      </c>
      <c r="ER46" s="247" t="s">
        <v>562</v>
      </c>
      <c r="ES46" s="247" t="s">
        <v>562</v>
      </c>
      <c r="ET46" s="247" t="s">
        <v>562</v>
      </c>
      <c r="EU46" s="247" t="s">
        <v>562</v>
      </c>
      <c r="EV46" s="247" t="s">
        <v>562</v>
      </c>
      <c r="EW46" s="247" t="s">
        <v>562</v>
      </c>
      <c r="EX46" s="247" t="s">
        <v>562</v>
      </c>
      <c r="EY46" s="247" t="s">
        <v>562</v>
      </c>
      <c r="EZ46" s="247" t="s">
        <v>562</v>
      </c>
      <c r="FA46" s="247" t="s">
        <v>562</v>
      </c>
      <c r="FB46" s="247" t="s">
        <v>562</v>
      </c>
      <c r="FC46" s="247" t="s">
        <v>562</v>
      </c>
      <c r="FD46" s="247" t="s">
        <v>562</v>
      </c>
      <c r="FE46" s="256"/>
      <c r="FF46" s="258"/>
      <c r="FG46" s="343" t="s">
        <v>562</v>
      </c>
      <c r="FH46" s="343" t="s">
        <v>562</v>
      </c>
      <c r="FI46" s="343" t="s">
        <v>562</v>
      </c>
      <c r="FJ46" s="343" t="s">
        <v>562</v>
      </c>
      <c r="FK46" s="343" t="s">
        <v>562</v>
      </c>
      <c r="FL46" s="343" t="s">
        <v>562</v>
      </c>
      <c r="FM46" s="343" t="s">
        <v>562</v>
      </c>
      <c r="FN46" s="343" t="s">
        <v>562</v>
      </c>
      <c r="FO46" s="343" t="s">
        <v>562</v>
      </c>
      <c r="FP46" s="343" t="s">
        <v>562</v>
      </c>
      <c r="FQ46" s="343" t="s">
        <v>562</v>
      </c>
      <c r="FR46" s="343" t="s">
        <v>562</v>
      </c>
      <c r="FS46" s="343" t="s">
        <v>562</v>
      </c>
      <c r="FT46" s="343" t="s">
        <v>562</v>
      </c>
      <c r="FU46" s="343" t="s">
        <v>562</v>
      </c>
      <c r="FV46" s="343" t="s">
        <v>562</v>
      </c>
      <c r="FW46" s="343" t="s">
        <v>562</v>
      </c>
      <c r="FX46" s="343" t="s">
        <v>562</v>
      </c>
      <c r="FY46" s="343" t="s">
        <v>562</v>
      </c>
      <c r="FZ46" s="343" t="s">
        <v>562</v>
      </c>
      <c r="GA46" s="256"/>
      <c r="GB46" s="256"/>
      <c r="GC46" s="256" t="s">
        <v>562</v>
      </c>
      <c r="GD46" s="256" t="s">
        <v>562</v>
      </c>
      <c r="GE46" s="256" t="s">
        <v>562</v>
      </c>
      <c r="GF46" s="256" t="s">
        <v>562</v>
      </c>
      <c r="GG46" s="256" t="s">
        <v>562</v>
      </c>
      <c r="GH46" s="256" t="s">
        <v>562</v>
      </c>
      <c r="GI46" s="256" t="s">
        <v>562</v>
      </c>
      <c r="GJ46" s="256" t="s">
        <v>562</v>
      </c>
      <c r="GK46" s="256" t="s">
        <v>562</v>
      </c>
      <c r="GL46" s="256" t="s">
        <v>562</v>
      </c>
      <c r="GM46" s="256" t="s">
        <v>562</v>
      </c>
      <c r="GN46" s="256" t="s">
        <v>562</v>
      </c>
      <c r="GO46" s="256" t="s">
        <v>562</v>
      </c>
      <c r="GP46" s="256" t="s">
        <v>562</v>
      </c>
      <c r="GQ46" s="256" t="s">
        <v>562</v>
      </c>
      <c r="GR46" s="273" t="s">
        <v>562</v>
      </c>
      <c r="GS46" s="273" t="s">
        <v>562</v>
      </c>
      <c r="GT46" s="273" t="s">
        <v>562</v>
      </c>
      <c r="GU46" s="273" t="s">
        <v>562</v>
      </c>
      <c r="GV46" s="273" t="s">
        <v>562</v>
      </c>
    </row>
    <row r="47" spans="1:204" s="2" customFormat="1" ht="12.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12"/>
      <c r="AC47" s="246" t="s">
        <v>350</v>
      </c>
      <c r="AD47" s="255" t="str">
        <f t="shared" ca="1" si="8"/>
        <v>-</v>
      </c>
      <c r="AE47" s="403" t="s">
        <v>562</v>
      </c>
      <c r="AF47" s="247" t="s">
        <v>562</v>
      </c>
      <c r="AG47" s="247" t="s">
        <v>562</v>
      </c>
      <c r="AH47" s="247" t="s">
        <v>562</v>
      </c>
      <c r="AI47" s="247" t="s">
        <v>562</v>
      </c>
      <c r="AJ47" s="247" t="s">
        <v>562</v>
      </c>
      <c r="AK47" s="247" t="s">
        <v>562</v>
      </c>
      <c r="AL47" s="247" t="s">
        <v>562</v>
      </c>
      <c r="AM47" s="247" t="s">
        <v>562</v>
      </c>
      <c r="AN47" s="247" t="s">
        <v>562</v>
      </c>
      <c r="AO47" s="247" t="s">
        <v>562</v>
      </c>
      <c r="AP47" s="247" t="s">
        <v>562</v>
      </c>
      <c r="AQ47" s="247" t="s">
        <v>562</v>
      </c>
      <c r="AR47" s="247" t="s">
        <v>562</v>
      </c>
      <c r="AS47" s="247" t="s">
        <v>562</v>
      </c>
      <c r="AT47" s="247" t="s">
        <v>562</v>
      </c>
      <c r="AU47" s="247" t="s">
        <v>562</v>
      </c>
      <c r="AV47" s="247" t="s">
        <v>562</v>
      </c>
      <c r="AW47" s="247" t="s">
        <v>562</v>
      </c>
      <c r="AX47" s="247" t="s">
        <v>562</v>
      </c>
      <c r="AY47" s="256"/>
      <c r="AZ47" s="258"/>
      <c r="BA47" s="343" t="s">
        <v>562</v>
      </c>
      <c r="BB47" s="343" t="s">
        <v>562</v>
      </c>
      <c r="BC47" s="343" t="s">
        <v>562</v>
      </c>
      <c r="BD47" s="343" t="s">
        <v>562</v>
      </c>
      <c r="BE47" s="343" t="s">
        <v>562</v>
      </c>
      <c r="BF47" s="343" t="s">
        <v>562</v>
      </c>
      <c r="BG47" s="343" t="s">
        <v>562</v>
      </c>
      <c r="BH47" s="343" t="s">
        <v>562</v>
      </c>
      <c r="BI47" s="343" t="s">
        <v>562</v>
      </c>
      <c r="BJ47" s="343" t="s">
        <v>562</v>
      </c>
      <c r="BK47" s="343" t="s">
        <v>562</v>
      </c>
      <c r="BL47" s="343" t="s">
        <v>562</v>
      </c>
      <c r="BM47" s="343" t="s">
        <v>562</v>
      </c>
      <c r="BN47" s="343" t="s">
        <v>562</v>
      </c>
      <c r="BO47" s="343" t="s">
        <v>562</v>
      </c>
      <c r="BP47" s="343" t="s">
        <v>562</v>
      </c>
      <c r="BQ47" s="343" t="s">
        <v>562</v>
      </c>
      <c r="BR47" s="343" t="s">
        <v>562</v>
      </c>
      <c r="BS47" s="343" t="s">
        <v>562</v>
      </c>
      <c r="BT47" s="343" t="s">
        <v>562</v>
      </c>
      <c r="BU47" s="256"/>
      <c r="BV47" s="258"/>
      <c r="BW47" s="256" t="s">
        <v>562</v>
      </c>
      <c r="BX47" s="256" t="s">
        <v>562</v>
      </c>
      <c r="BY47" s="256" t="s">
        <v>562</v>
      </c>
      <c r="BZ47" s="256" t="s">
        <v>562</v>
      </c>
      <c r="CA47" s="256" t="s">
        <v>562</v>
      </c>
      <c r="CB47" s="256" t="s">
        <v>562</v>
      </c>
      <c r="CC47" s="256" t="s">
        <v>562</v>
      </c>
      <c r="CD47" s="256" t="s">
        <v>562</v>
      </c>
      <c r="CE47" s="256" t="s">
        <v>562</v>
      </c>
      <c r="CF47" s="256" t="s">
        <v>562</v>
      </c>
      <c r="CG47" s="256" t="s">
        <v>562</v>
      </c>
      <c r="CH47" s="256" t="s">
        <v>562</v>
      </c>
      <c r="CI47" s="256" t="s">
        <v>562</v>
      </c>
      <c r="CJ47" s="256" t="s">
        <v>562</v>
      </c>
      <c r="CK47" s="256" t="s">
        <v>562</v>
      </c>
      <c r="CL47" s="273" t="s">
        <v>562</v>
      </c>
      <c r="CM47" s="273" t="s">
        <v>562</v>
      </c>
      <c r="CN47" s="273" t="s">
        <v>562</v>
      </c>
      <c r="CO47" s="273" t="s">
        <v>562</v>
      </c>
      <c r="CP47" s="273" t="s">
        <v>562</v>
      </c>
      <c r="CQ47" s="256"/>
      <c r="CR47" s="258"/>
      <c r="CS47" s="256" t="s">
        <v>562</v>
      </c>
      <c r="CT47" s="256" t="s">
        <v>562</v>
      </c>
      <c r="CU47" s="256" t="s">
        <v>562</v>
      </c>
      <c r="CV47" s="256" t="s">
        <v>562</v>
      </c>
      <c r="CW47" s="256" t="s">
        <v>562</v>
      </c>
      <c r="CX47" s="256" t="s">
        <v>562</v>
      </c>
      <c r="CY47" s="256" t="s">
        <v>562</v>
      </c>
      <c r="CZ47" s="256" t="s">
        <v>562</v>
      </c>
      <c r="DA47" s="256" t="s">
        <v>562</v>
      </c>
      <c r="DB47" s="256" t="s">
        <v>562</v>
      </c>
      <c r="DC47" s="256" t="s">
        <v>562</v>
      </c>
      <c r="DD47" s="256" t="s">
        <v>562</v>
      </c>
      <c r="DE47" s="256" t="s">
        <v>562</v>
      </c>
      <c r="DF47" s="256" t="s">
        <v>562</v>
      </c>
      <c r="DG47" s="256" t="s">
        <v>562</v>
      </c>
      <c r="DH47" s="273" t="s">
        <v>562</v>
      </c>
      <c r="DI47" s="273" t="s">
        <v>562</v>
      </c>
      <c r="DJ47" s="273" t="s">
        <v>562</v>
      </c>
      <c r="DK47" s="273" t="s">
        <v>562</v>
      </c>
      <c r="DL47" s="273" t="s">
        <v>562</v>
      </c>
      <c r="DM47" s="256"/>
      <c r="DN47" s="258"/>
      <c r="DO47" s="343" t="s">
        <v>562</v>
      </c>
      <c r="DP47" s="343" t="s">
        <v>562</v>
      </c>
      <c r="DQ47" s="343" t="s">
        <v>562</v>
      </c>
      <c r="DR47" s="343" t="s">
        <v>562</v>
      </c>
      <c r="DS47" s="343" t="s">
        <v>562</v>
      </c>
      <c r="DT47" s="343" t="s">
        <v>562</v>
      </c>
      <c r="DU47" s="343" t="s">
        <v>562</v>
      </c>
      <c r="DV47" s="343" t="s">
        <v>562</v>
      </c>
      <c r="DW47" s="343" t="s">
        <v>562</v>
      </c>
      <c r="DX47" s="343" t="s">
        <v>562</v>
      </c>
      <c r="DY47" s="343" t="s">
        <v>562</v>
      </c>
      <c r="DZ47" s="343" t="s">
        <v>562</v>
      </c>
      <c r="EA47" s="343" t="s">
        <v>562</v>
      </c>
      <c r="EB47" s="343" t="s">
        <v>562</v>
      </c>
      <c r="EC47" s="343" t="s">
        <v>562</v>
      </c>
      <c r="ED47" s="343" t="s">
        <v>562</v>
      </c>
      <c r="EE47" s="343" t="s">
        <v>562</v>
      </c>
      <c r="EF47" s="343" t="s">
        <v>562</v>
      </c>
      <c r="EG47" s="343" t="s">
        <v>562</v>
      </c>
      <c r="EH47" s="343" t="s">
        <v>562</v>
      </c>
      <c r="EI47" s="256"/>
      <c r="EJ47" s="256"/>
      <c r="EK47" s="247" t="s">
        <v>562</v>
      </c>
      <c r="EL47" s="247" t="s">
        <v>562</v>
      </c>
      <c r="EM47" s="247" t="s">
        <v>562</v>
      </c>
      <c r="EN47" s="247" t="s">
        <v>562</v>
      </c>
      <c r="EO47" s="247" t="s">
        <v>562</v>
      </c>
      <c r="EP47" s="247" t="s">
        <v>562</v>
      </c>
      <c r="EQ47" s="247" t="s">
        <v>562</v>
      </c>
      <c r="ER47" s="247" t="s">
        <v>562</v>
      </c>
      <c r="ES47" s="247" t="s">
        <v>562</v>
      </c>
      <c r="ET47" s="247" t="s">
        <v>562</v>
      </c>
      <c r="EU47" s="247" t="s">
        <v>562</v>
      </c>
      <c r="EV47" s="247" t="s">
        <v>562</v>
      </c>
      <c r="EW47" s="247" t="s">
        <v>562</v>
      </c>
      <c r="EX47" s="247" t="s">
        <v>562</v>
      </c>
      <c r="EY47" s="247" t="s">
        <v>562</v>
      </c>
      <c r="EZ47" s="247" t="s">
        <v>562</v>
      </c>
      <c r="FA47" s="247" t="s">
        <v>562</v>
      </c>
      <c r="FB47" s="247" t="s">
        <v>562</v>
      </c>
      <c r="FC47" s="247" t="s">
        <v>562</v>
      </c>
      <c r="FD47" s="247" t="s">
        <v>562</v>
      </c>
      <c r="FE47" s="256"/>
      <c r="FF47" s="258"/>
      <c r="FG47" s="343" t="s">
        <v>562</v>
      </c>
      <c r="FH47" s="343" t="s">
        <v>562</v>
      </c>
      <c r="FI47" s="343" t="s">
        <v>562</v>
      </c>
      <c r="FJ47" s="343" t="s">
        <v>562</v>
      </c>
      <c r="FK47" s="343" t="s">
        <v>562</v>
      </c>
      <c r="FL47" s="343" t="s">
        <v>562</v>
      </c>
      <c r="FM47" s="343" t="s">
        <v>562</v>
      </c>
      <c r="FN47" s="343" t="s">
        <v>562</v>
      </c>
      <c r="FO47" s="343" t="s">
        <v>562</v>
      </c>
      <c r="FP47" s="343" t="s">
        <v>562</v>
      </c>
      <c r="FQ47" s="343" t="s">
        <v>562</v>
      </c>
      <c r="FR47" s="343" t="s">
        <v>562</v>
      </c>
      <c r="FS47" s="343" t="s">
        <v>562</v>
      </c>
      <c r="FT47" s="343" t="s">
        <v>562</v>
      </c>
      <c r="FU47" s="343" t="s">
        <v>562</v>
      </c>
      <c r="FV47" s="343" t="s">
        <v>562</v>
      </c>
      <c r="FW47" s="343" t="s">
        <v>562</v>
      </c>
      <c r="FX47" s="343" t="s">
        <v>562</v>
      </c>
      <c r="FY47" s="343" t="s">
        <v>562</v>
      </c>
      <c r="FZ47" s="343" t="s">
        <v>562</v>
      </c>
      <c r="GA47" s="256"/>
      <c r="GB47" s="256"/>
      <c r="GC47" s="256" t="s">
        <v>562</v>
      </c>
      <c r="GD47" s="256" t="s">
        <v>562</v>
      </c>
      <c r="GE47" s="256" t="s">
        <v>562</v>
      </c>
      <c r="GF47" s="256" t="s">
        <v>562</v>
      </c>
      <c r="GG47" s="256" t="s">
        <v>562</v>
      </c>
      <c r="GH47" s="256" t="s">
        <v>562</v>
      </c>
      <c r="GI47" s="256" t="s">
        <v>562</v>
      </c>
      <c r="GJ47" s="256" t="s">
        <v>562</v>
      </c>
      <c r="GK47" s="256" t="s">
        <v>562</v>
      </c>
      <c r="GL47" s="256" t="s">
        <v>562</v>
      </c>
      <c r="GM47" s="256" t="s">
        <v>562</v>
      </c>
      <c r="GN47" s="256" t="s">
        <v>562</v>
      </c>
      <c r="GO47" s="256" t="s">
        <v>562</v>
      </c>
      <c r="GP47" s="256" t="s">
        <v>562</v>
      </c>
      <c r="GQ47" s="256" t="s">
        <v>562</v>
      </c>
      <c r="GR47" s="273" t="s">
        <v>562</v>
      </c>
      <c r="GS47" s="273" t="s">
        <v>562</v>
      </c>
      <c r="GT47" s="273" t="s">
        <v>562</v>
      </c>
      <c r="GU47" s="273" t="s">
        <v>562</v>
      </c>
      <c r="GV47" s="273" t="s">
        <v>562</v>
      </c>
    </row>
    <row r="48" spans="1:204" s="2" customFormat="1" ht="12.75" customHeight="1"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246" t="s">
        <v>351</v>
      </c>
      <c r="AD48" s="255" t="str">
        <f t="shared" ca="1" si="8"/>
        <v>116,828</v>
      </c>
      <c r="AE48" s="403" t="s">
        <v>1909</v>
      </c>
      <c r="AF48" s="247" t="s">
        <v>2781</v>
      </c>
      <c r="AG48" s="247" t="s">
        <v>857</v>
      </c>
      <c r="AH48" s="247" t="s">
        <v>2782</v>
      </c>
      <c r="AI48" s="247" t="s">
        <v>385</v>
      </c>
      <c r="AJ48" s="247" t="s">
        <v>379</v>
      </c>
      <c r="AK48" s="247" t="s">
        <v>2783</v>
      </c>
      <c r="AL48" s="247" t="s">
        <v>940</v>
      </c>
      <c r="AM48" s="247" t="s">
        <v>2784</v>
      </c>
      <c r="AN48" s="247" t="s">
        <v>2785</v>
      </c>
      <c r="AO48" s="247" t="s">
        <v>3638</v>
      </c>
      <c r="AP48" s="247" t="s">
        <v>3638</v>
      </c>
      <c r="AQ48" s="247" t="s">
        <v>2786</v>
      </c>
      <c r="AR48" s="247" t="s">
        <v>2787</v>
      </c>
      <c r="AS48" s="247" t="s">
        <v>2788</v>
      </c>
      <c r="AT48" s="247" t="s">
        <v>2789</v>
      </c>
      <c r="AU48" s="247" t="s">
        <v>2790</v>
      </c>
      <c r="AV48" s="247" t="s">
        <v>2791</v>
      </c>
      <c r="AW48" s="247" t="s">
        <v>2792</v>
      </c>
      <c r="AX48" s="247" t="s">
        <v>1134</v>
      </c>
      <c r="AY48" s="256"/>
      <c r="AZ48" s="258"/>
      <c r="BA48" s="343" t="s">
        <v>1909</v>
      </c>
      <c r="BB48" s="343" t="s">
        <v>1910</v>
      </c>
      <c r="BC48" s="343" t="s">
        <v>394</v>
      </c>
      <c r="BD48" s="343" t="s">
        <v>2186</v>
      </c>
      <c r="BE48" s="343" t="s">
        <v>1587</v>
      </c>
      <c r="BF48" s="343" t="s">
        <v>400</v>
      </c>
      <c r="BG48" s="343" t="s">
        <v>1094</v>
      </c>
      <c r="BH48" s="343" t="s">
        <v>562</v>
      </c>
      <c r="BI48" s="343" t="s">
        <v>1069</v>
      </c>
      <c r="BJ48" s="343" t="s">
        <v>562</v>
      </c>
      <c r="BK48" s="343" t="s">
        <v>1911</v>
      </c>
      <c r="BL48" s="343" t="s">
        <v>1911</v>
      </c>
      <c r="BM48" s="343" t="s">
        <v>1912</v>
      </c>
      <c r="BN48" s="343" t="s">
        <v>1913</v>
      </c>
      <c r="BO48" s="343" t="s">
        <v>1914</v>
      </c>
      <c r="BP48" s="343" t="s">
        <v>562</v>
      </c>
      <c r="BQ48" s="343" t="s">
        <v>562</v>
      </c>
      <c r="BR48" s="343" t="s">
        <v>562</v>
      </c>
      <c r="BS48" s="343" t="s">
        <v>562</v>
      </c>
      <c r="BT48" s="343" t="s">
        <v>902</v>
      </c>
      <c r="BU48" s="256"/>
      <c r="BV48" s="258"/>
      <c r="BW48" s="256" t="s">
        <v>562</v>
      </c>
      <c r="BX48" s="256" t="s">
        <v>562</v>
      </c>
      <c r="BY48" s="256" t="s">
        <v>562</v>
      </c>
      <c r="BZ48" s="256" t="s">
        <v>562</v>
      </c>
      <c r="CA48" s="256" t="s">
        <v>562</v>
      </c>
      <c r="CB48" s="256" t="s">
        <v>562</v>
      </c>
      <c r="CC48" s="256" t="s">
        <v>562</v>
      </c>
      <c r="CD48" s="256" t="s">
        <v>562</v>
      </c>
      <c r="CE48" s="256" t="s">
        <v>562</v>
      </c>
      <c r="CF48" s="256" t="s">
        <v>562</v>
      </c>
      <c r="CG48" s="256" t="s">
        <v>562</v>
      </c>
      <c r="CH48" s="256" t="s">
        <v>562</v>
      </c>
      <c r="CI48" s="256" t="s">
        <v>562</v>
      </c>
      <c r="CJ48" s="256" t="s">
        <v>562</v>
      </c>
      <c r="CK48" s="256" t="s">
        <v>562</v>
      </c>
      <c r="CL48" s="273" t="s">
        <v>562</v>
      </c>
      <c r="CM48" s="273" t="s">
        <v>562</v>
      </c>
      <c r="CN48" s="273" t="s">
        <v>562</v>
      </c>
      <c r="CO48" s="273" t="s">
        <v>562</v>
      </c>
      <c r="CP48" s="273" t="s">
        <v>562</v>
      </c>
      <c r="CQ48" s="256"/>
      <c r="CR48" s="258"/>
      <c r="CS48" s="256" t="s">
        <v>875</v>
      </c>
      <c r="CT48" s="256" t="s">
        <v>876</v>
      </c>
      <c r="CU48" s="256"/>
      <c r="CV48" s="256" t="s">
        <v>877</v>
      </c>
      <c r="CW48" s="256" t="s">
        <v>878</v>
      </c>
      <c r="CX48" s="256" t="s">
        <v>400</v>
      </c>
      <c r="CY48" s="256" t="s">
        <v>879</v>
      </c>
      <c r="CZ48" s="256" t="s">
        <v>562</v>
      </c>
      <c r="DA48" s="256" t="s">
        <v>879</v>
      </c>
      <c r="DB48" s="256" t="s">
        <v>562</v>
      </c>
      <c r="DC48" s="256" t="s">
        <v>880</v>
      </c>
      <c r="DD48" s="256" t="s">
        <v>880</v>
      </c>
      <c r="DE48" s="256" t="s">
        <v>881</v>
      </c>
      <c r="DF48" s="256" t="s">
        <v>882</v>
      </c>
      <c r="DG48" s="256" t="s">
        <v>883</v>
      </c>
      <c r="DH48" s="273" t="s">
        <v>562</v>
      </c>
      <c r="DI48" s="273" t="s">
        <v>562</v>
      </c>
      <c r="DJ48" s="273" t="s">
        <v>562</v>
      </c>
      <c r="DK48" s="273" t="s">
        <v>562</v>
      </c>
      <c r="DL48" s="273" t="s">
        <v>884</v>
      </c>
      <c r="DM48" s="256"/>
      <c r="DN48" s="258"/>
      <c r="DO48" s="343" t="s">
        <v>3085</v>
      </c>
      <c r="DP48" s="343" t="s">
        <v>3086</v>
      </c>
      <c r="DQ48" s="343" t="s">
        <v>394</v>
      </c>
      <c r="DR48" s="343" t="s">
        <v>2782</v>
      </c>
      <c r="DS48" s="343" t="s">
        <v>378</v>
      </c>
      <c r="DT48" s="343" t="s">
        <v>400</v>
      </c>
      <c r="DU48" s="343" t="s">
        <v>559</v>
      </c>
      <c r="DV48" s="343" t="s">
        <v>562</v>
      </c>
      <c r="DW48" s="343" t="s">
        <v>1284</v>
      </c>
      <c r="DX48" s="343" t="s">
        <v>562</v>
      </c>
      <c r="DY48" s="343" t="s">
        <v>3087</v>
      </c>
      <c r="DZ48" s="343" t="s">
        <v>3087</v>
      </c>
      <c r="EA48" s="343" t="s">
        <v>3088</v>
      </c>
      <c r="EB48" s="343" t="s">
        <v>3089</v>
      </c>
      <c r="EC48" s="343" t="s">
        <v>3090</v>
      </c>
      <c r="ED48" s="343" t="s">
        <v>562</v>
      </c>
      <c r="EE48" s="343" t="s">
        <v>562</v>
      </c>
      <c r="EF48" s="343" t="s">
        <v>562</v>
      </c>
      <c r="EG48" s="343" t="s">
        <v>562</v>
      </c>
      <c r="EH48" s="343" t="s">
        <v>1026</v>
      </c>
      <c r="EI48" s="256"/>
      <c r="EJ48" s="256"/>
      <c r="EK48" s="247" t="s">
        <v>364</v>
      </c>
      <c r="EL48" s="247" t="s">
        <v>1407</v>
      </c>
      <c r="EM48" s="247" t="s">
        <v>1478</v>
      </c>
      <c r="EN48" s="247" t="s">
        <v>1489</v>
      </c>
      <c r="EO48" s="247" t="s">
        <v>1489</v>
      </c>
      <c r="EP48" s="247" t="s">
        <v>1433</v>
      </c>
      <c r="EQ48" s="247" t="s">
        <v>1489</v>
      </c>
      <c r="ER48" s="247" t="s">
        <v>562</v>
      </c>
      <c r="ES48" s="247" t="s">
        <v>3435</v>
      </c>
      <c r="ET48" s="247" t="s">
        <v>562</v>
      </c>
      <c r="EU48" s="247" t="s">
        <v>3436</v>
      </c>
      <c r="EV48" s="247" t="s">
        <v>3436</v>
      </c>
      <c r="EW48" s="247" t="s">
        <v>3437</v>
      </c>
      <c r="EX48" s="247" t="s">
        <v>3438</v>
      </c>
      <c r="EY48" s="247" t="s">
        <v>3439</v>
      </c>
      <c r="EZ48" s="247" t="s">
        <v>562</v>
      </c>
      <c r="FA48" s="247" t="s">
        <v>562</v>
      </c>
      <c r="FB48" s="247" t="s">
        <v>562</v>
      </c>
      <c r="FC48" s="247" t="s">
        <v>562</v>
      </c>
      <c r="FD48" s="247" t="s">
        <v>3440</v>
      </c>
      <c r="FE48" s="256"/>
      <c r="FF48" s="258"/>
      <c r="FG48" s="343" t="s">
        <v>562</v>
      </c>
      <c r="FH48" s="343" t="s">
        <v>562</v>
      </c>
      <c r="FI48" s="343" t="s">
        <v>562</v>
      </c>
      <c r="FJ48" s="343" t="s">
        <v>562</v>
      </c>
      <c r="FK48" s="343" t="s">
        <v>562</v>
      </c>
      <c r="FL48" s="343" t="s">
        <v>562</v>
      </c>
      <c r="FM48" s="343" t="s">
        <v>562</v>
      </c>
      <c r="FN48" s="343" t="s">
        <v>562</v>
      </c>
      <c r="FO48" s="343" t="s">
        <v>562</v>
      </c>
      <c r="FP48" s="343" t="s">
        <v>562</v>
      </c>
      <c r="FQ48" s="343" t="s">
        <v>562</v>
      </c>
      <c r="FR48" s="343" t="s">
        <v>562</v>
      </c>
      <c r="FS48" s="343" t="s">
        <v>562</v>
      </c>
      <c r="FT48" s="343" t="s">
        <v>562</v>
      </c>
      <c r="FU48" s="343" t="s">
        <v>562</v>
      </c>
      <c r="FV48" s="343" t="s">
        <v>562</v>
      </c>
      <c r="FW48" s="343" t="s">
        <v>562</v>
      </c>
      <c r="FX48" s="343" t="s">
        <v>562</v>
      </c>
      <c r="FY48" s="343" t="s">
        <v>562</v>
      </c>
      <c r="FZ48" s="343" t="s">
        <v>562</v>
      </c>
      <c r="GA48" s="256"/>
      <c r="GB48" s="256"/>
      <c r="GC48" s="256" t="s">
        <v>562</v>
      </c>
      <c r="GD48" s="256" t="s">
        <v>562</v>
      </c>
      <c r="GE48" s="256" t="s">
        <v>562</v>
      </c>
      <c r="GF48" s="256" t="s">
        <v>562</v>
      </c>
      <c r="GG48" s="256" t="s">
        <v>562</v>
      </c>
      <c r="GH48" s="256" t="s">
        <v>562</v>
      </c>
      <c r="GI48" s="256" t="s">
        <v>562</v>
      </c>
      <c r="GJ48" s="256" t="s">
        <v>562</v>
      </c>
      <c r="GK48" s="256" t="s">
        <v>562</v>
      </c>
      <c r="GL48" s="256" t="s">
        <v>562</v>
      </c>
      <c r="GM48" s="256" t="s">
        <v>562</v>
      </c>
      <c r="GN48" s="256" t="s">
        <v>562</v>
      </c>
      <c r="GO48" s="256" t="s">
        <v>562</v>
      </c>
      <c r="GP48" s="256" t="s">
        <v>562</v>
      </c>
      <c r="GQ48" s="256" t="s">
        <v>562</v>
      </c>
      <c r="GR48" s="273" t="s">
        <v>562</v>
      </c>
      <c r="GS48" s="273" t="s">
        <v>562</v>
      </c>
      <c r="GT48" s="273" t="s">
        <v>562</v>
      </c>
      <c r="GU48" s="273" t="s">
        <v>562</v>
      </c>
      <c r="GV48" s="273" t="s">
        <v>562</v>
      </c>
    </row>
    <row r="49" spans="1:204" s="2" customFormat="1" ht="12.75" customHeight="1" x14ac:dyDescent="0.25">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246" t="s">
        <v>135</v>
      </c>
      <c r="AD49" s="255" t="str">
        <f t="shared" ca="1" si="8"/>
        <v>-</v>
      </c>
      <c r="AE49" s="403" t="s">
        <v>562</v>
      </c>
      <c r="AF49" s="247" t="s">
        <v>562</v>
      </c>
      <c r="AG49" s="247" t="s">
        <v>562</v>
      </c>
      <c r="AH49" s="247" t="s">
        <v>562</v>
      </c>
      <c r="AI49" s="247" t="s">
        <v>562</v>
      </c>
      <c r="AJ49" s="247" t="s">
        <v>562</v>
      </c>
      <c r="AK49" s="247" t="s">
        <v>562</v>
      </c>
      <c r="AL49" s="247" t="s">
        <v>562</v>
      </c>
      <c r="AM49" s="247" t="s">
        <v>562</v>
      </c>
      <c r="AN49" s="247" t="s">
        <v>562</v>
      </c>
      <c r="AO49" s="247" t="s">
        <v>562</v>
      </c>
      <c r="AP49" s="247" t="s">
        <v>562</v>
      </c>
      <c r="AQ49" s="247" t="s">
        <v>562</v>
      </c>
      <c r="AR49" s="247" t="s">
        <v>562</v>
      </c>
      <c r="AS49" s="247" t="s">
        <v>562</v>
      </c>
      <c r="AT49" s="247" t="s">
        <v>562</v>
      </c>
      <c r="AU49" s="247" t="s">
        <v>562</v>
      </c>
      <c r="AV49" s="247" t="s">
        <v>562</v>
      </c>
      <c r="AW49" s="247" t="s">
        <v>562</v>
      </c>
      <c r="AX49" s="247" t="s">
        <v>562</v>
      </c>
      <c r="AY49" s="256"/>
      <c r="AZ49" s="258"/>
      <c r="BA49" s="343" t="s">
        <v>1915</v>
      </c>
      <c r="BB49" s="343" t="s">
        <v>1916</v>
      </c>
      <c r="BC49" s="343" t="s">
        <v>1917</v>
      </c>
      <c r="BD49" s="343" t="s">
        <v>2187</v>
      </c>
      <c r="BE49" s="343" t="s">
        <v>889</v>
      </c>
      <c r="BF49" s="343" t="s">
        <v>368</v>
      </c>
      <c r="BG49" s="343" t="s">
        <v>890</v>
      </c>
      <c r="BH49" s="343" t="s">
        <v>1918</v>
      </c>
      <c r="BI49" s="343" t="s">
        <v>892</v>
      </c>
      <c r="BJ49" s="343" t="s">
        <v>569</v>
      </c>
      <c r="BK49" s="343" t="s">
        <v>1919</v>
      </c>
      <c r="BL49" s="343" t="s">
        <v>1920</v>
      </c>
      <c r="BM49" s="343" t="s">
        <v>1921</v>
      </c>
      <c r="BN49" s="343" t="s">
        <v>1922</v>
      </c>
      <c r="BO49" s="343" t="s">
        <v>1923</v>
      </c>
      <c r="BP49" s="343" t="s">
        <v>1924</v>
      </c>
      <c r="BQ49" s="343" t="s">
        <v>1925</v>
      </c>
      <c r="BR49" s="343" t="s">
        <v>1926</v>
      </c>
      <c r="BS49" s="343" t="s">
        <v>1927</v>
      </c>
      <c r="BT49" s="343" t="s">
        <v>902</v>
      </c>
      <c r="BU49" s="256"/>
      <c r="BV49" s="258"/>
      <c r="BW49" s="256" t="s">
        <v>885</v>
      </c>
      <c r="BX49" s="256" t="s">
        <v>886</v>
      </c>
      <c r="BY49" s="256" t="s">
        <v>887</v>
      </c>
      <c r="BZ49" s="256" t="s">
        <v>888</v>
      </c>
      <c r="CA49" s="256" t="s">
        <v>889</v>
      </c>
      <c r="CB49" s="256" t="s">
        <v>368</v>
      </c>
      <c r="CC49" s="256" t="s">
        <v>890</v>
      </c>
      <c r="CD49" s="256" t="s">
        <v>891</v>
      </c>
      <c r="CE49" s="256" t="s">
        <v>892</v>
      </c>
      <c r="CF49" s="256" t="s">
        <v>569</v>
      </c>
      <c r="CG49" s="256" t="s">
        <v>893</v>
      </c>
      <c r="CH49" s="256" t="s">
        <v>894</v>
      </c>
      <c r="CI49" s="256" t="s">
        <v>895</v>
      </c>
      <c r="CJ49" s="256" t="s">
        <v>896</v>
      </c>
      <c r="CK49" s="256" t="s">
        <v>897</v>
      </c>
      <c r="CL49" s="273" t="s">
        <v>898</v>
      </c>
      <c r="CM49" s="273" t="s">
        <v>899</v>
      </c>
      <c r="CN49" s="273" t="s">
        <v>900</v>
      </c>
      <c r="CO49" s="273" t="s">
        <v>901</v>
      </c>
      <c r="CP49" s="273" t="s">
        <v>902</v>
      </c>
      <c r="CQ49" s="256"/>
      <c r="CR49" s="258"/>
      <c r="CS49" s="256" t="s">
        <v>460</v>
      </c>
      <c r="CT49" s="256" t="s">
        <v>461</v>
      </c>
      <c r="CU49" s="256" t="s">
        <v>462</v>
      </c>
      <c r="CV49" s="256" t="s">
        <v>374</v>
      </c>
      <c r="CW49" s="256" t="s">
        <v>463</v>
      </c>
      <c r="CX49" s="256" t="s">
        <v>397</v>
      </c>
      <c r="CY49" s="256" t="s">
        <v>464</v>
      </c>
      <c r="CZ49" s="256" t="s">
        <v>465</v>
      </c>
      <c r="DA49" s="256" t="s">
        <v>466</v>
      </c>
      <c r="DB49" s="256" t="s">
        <v>467</v>
      </c>
      <c r="DC49" s="256" t="s">
        <v>582</v>
      </c>
      <c r="DD49" s="256" t="s">
        <v>583</v>
      </c>
      <c r="DE49" s="256"/>
      <c r="DF49" s="256" t="s">
        <v>584</v>
      </c>
      <c r="DG49" s="256" t="s">
        <v>585</v>
      </c>
      <c r="DH49" s="273" t="s">
        <v>903</v>
      </c>
      <c r="DI49" s="273" t="s">
        <v>904</v>
      </c>
      <c r="DJ49" s="273" t="s">
        <v>905</v>
      </c>
      <c r="DK49" s="273" t="s">
        <v>906</v>
      </c>
      <c r="DL49" s="273" t="s">
        <v>907</v>
      </c>
      <c r="DM49" s="256"/>
      <c r="DN49" s="258"/>
      <c r="DO49" s="343" t="s">
        <v>2211</v>
      </c>
      <c r="DP49" s="343" t="s">
        <v>2212</v>
      </c>
      <c r="DQ49" s="343" t="s">
        <v>2213</v>
      </c>
      <c r="DR49" s="343" t="s">
        <v>2214</v>
      </c>
      <c r="DS49" s="343" t="s">
        <v>2215</v>
      </c>
      <c r="DT49" s="343" t="s">
        <v>365</v>
      </c>
      <c r="DU49" s="343" t="s">
        <v>2216</v>
      </c>
      <c r="DV49" s="343" t="s">
        <v>2217</v>
      </c>
      <c r="DW49" s="343" t="s">
        <v>1238</v>
      </c>
      <c r="DX49" s="343" t="s">
        <v>1918</v>
      </c>
      <c r="DY49" s="343" t="s">
        <v>2218</v>
      </c>
      <c r="DZ49" s="343" t="s">
        <v>2219</v>
      </c>
      <c r="EA49" s="343" t="s">
        <v>2220</v>
      </c>
      <c r="EB49" s="343" t="s">
        <v>2221</v>
      </c>
      <c r="EC49" s="343" t="s">
        <v>2222</v>
      </c>
      <c r="ED49" s="343" t="s">
        <v>2223</v>
      </c>
      <c r="EE49" s="343" t="s">
        <v>2224</v>
      </c>
      <c r="EF49" s="343" t="s">
        <v>2225</v>
      </c>
      <c r="EG49" s="343" t="s">
        <v>2226</v>
      </c>
      <c r="EH49" s="343" t="s">
        <v>1032</v>
      </c>
      <c r="EI49" s="256"/>
      <c r="EJ49" s="256"/>
      <c r="EK49" s="247" t="s">
        <v>562</v>
      </c>
      <c r="EL49" s="247" t="s">
        <v>562</v>
      </c>
      <c r="EM49" s="247" t="s">
        <v>562</v>
      </c>
      <c r="EN49" s="247" t="s">
        <v>562</v>
      </c>
      <c r="EO49" s="247" t="s">
        <v>562</v>
      </c>
      <c r="EP49" s="247" t="s">
        <v>562</v>
      </c>
      <c r="EQ49" s="247" t="s">
        <v>562</v>
      </c>
      <c r="ER49" s="247" t="s">
        <v>562</v>
      </c>
      <c r="ES49" s="247" t="s">
        <v>562</v>
      </c>
      <c r="ET49" s="247" t="s">
        <v>562</v>
      </c>
      <c r="EU49" s="247" t="s">
        <v>562</v>
      </c>
      <c r="EV49" s="247" t="s">
        <v>562</v>
      </c>
      <c r="EW49" s="247" t="s">
        <v>562</v>
      </c>
      <c r="EX49" s="247" t="s">
        <v>562</v>
      </c>
      <c r="EY49" s="247" t="s">
        <v>562</v>
      </c>
      <c r="EZ49" s="247" t="s">
        <v>562</v>
      </c>
      <c r="FA49" s="247" t="s">
        <v>562</v>
      </c>
      <c r="FB49" s="247" t="s">
        <v>562</v>
      </c>
      <c r="FC49" s="247" t="s">
        <v>562</v>
      </c>
      <c r="FD49" s="247" t="s">
        <v>562</v>
      </c>
      <c r="FE49" s="256"/>
      <c r="FF49" s="258"/>
      <c r="FG49" s="343" t="s">
        <v>2215</v>
      </c>
      <c r="FH49" s="343" t="s">
        <v>1547</v>
      </c>
      <c r="FI49" s="343" t="s">
        <v>559</v>
      </c>
      <c r="FJ49" s="343" t="s">
        <v>2347</v>
      </c>
      <c r="FK49" s="343" t="s">
        <v>364</v>
      </c>
      <c r="FL49" s="343" t="s">
        <v>364</v>
      </c>
      <c r="FM49" s="343" t="s">
        <v>364</v>
      </c>
      <c r="FN49" s="343" t="s">
        <v>2348</v>
      </c>
      <c r="FO49" s="343" t="s">
        <v>364</v>
      </c>
      <c r="FP49" s="343" t="s">
        <v>364</v>
      </c>
      <c r="FQ49" s="343" t="s">
        <v>2349</v>
      </c>
      <c r="FR49" s="343" t="s">
        <v>2350</v>
      </c>
      <c r="FS49" s="343" t="s">
        <v>2351</v>
      </c>
      <c r="FT49" s="343" t="s">
        <v>2352</v>
      </c>
      <c r="FU49" s="343" t="s">
        <v>2353</v>
      </c>
      <c r="FV49" s="343" t="s">
        <v>2354</v>
      </c>
      <c r="FW49" s="343" t="s">
        <v>2355</v>
      </c>
      <c r="FX49" s="343" t="s">
        <v>2356</v>
      </c>
      <c r="FY49" s="343" t="s">
        <v>2357</v>
      </c>
      <c r="FZ49" s="343" t="s">
        <v>1442</v>
      </c>
      <c r="GA49" s="256"/>
      <c r="GB49" s="256"/>
      <c r="GC49" s="256" t="s">
        <v>1487</v>
      </c>
      <c r="GD49" s="256" t="s">
        <v>472</v>
      </c>
      <c r="GE49" s="256" t="s">
        <v>1172</v>
      </c>
      <c r="GF49" s="256" t="s">
        <v>1488</v>
      </c>
      <c r="GG49" s="256" t="s">
        <v>367</v>
      </c>
      <c r="GH49" s="256" t="s">
        <v>397</v>
      </c>
      <c r="GI49" s="256" t="s">
        <v>1489</v>
      </c>
      <c r="GJ49" s="256" t="s">
        <v>1490</v>
      </c>
      <c r="GK49" s="256" t="s">
        <v>382</v>
      </c>
      <c r="GL49" s="256" t="s">
        <v>1491</v>
      </c>
      <c r="GM49" s="256" t="s">
        <v>1492</v>
      </c>
      <c r="GN49" s="256" t="s">
        <v>1493</v>
      </c>
      <c r="GO49" s="256" t="s">
        <v>895</v>
      </c>
      <c r="GP49" s="256" t="s">
        <v>1494</v>
      </c>
      <c r="GQ49" s="256" t="s">
        <v>1495</v>
      </c>
      <c r="GR49" s="273" t="s">
        <v>1496</v>
      </c>
      <c r="GS49" s="273" t="s">
        <v>1497</v>
      </c>
      <c r="GT49" s="273" t="s">
        <v>1498</v>
      </c>
      <c r="GU49" s="273" t="s">
        <v>1499</v>
      </c>
      <c r="GV49" s="273" t="s">
        <v>1500</v>
      </c>
    </row>
    <row r="50" spans="1:204" s="2" customFormat="1" ht="12.75" customHeight="1"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246" t="s">
        <v>155</v>
      </c>
      <c r="AD50" s="255" t="str">
        <f t="shared" ca="1" si="8"/>
        <v>-</v>
      </c>
      <c r="AE50" s="403" t="s">
        <v>562</v>
      </c>
      <c r="AF50" s="247" t="s">
        <v>562</v>
      </c>
      <c r="AG50" s="247" t="s">
        <v>562</v>
      </c>
      <c r="AH50" s="247" t="s">
        <v>562</v>
      </c>
      <c r="AI50" s="247" t="s">
        <v>562</v>
      </c>
      <c r="AJ50" s="247" t="s">
        <v>562</v>
      </c>
      <c r="AK50" s="247" t="s">
        <v>562</v>
      </c>
      <c r="AL50" s="247" t="s">
        <v>562</v>
      </c>
      <c r="AM50" s="247" t="s">
        <v>562</v>
      </c>
      <c r="AN50" s="247" t="s">
        <v>562</v>
      </c>
      <c r="AO50" s="247" t="s">
        <v>562</v>
      </c>
      <c r="AP50" s="247" t="s">
        <v>562</v>
      </c>
      <c r="AQ50" s="247" t="s">
        <v>562</v>
      </c>
      <c r="AR50" s="247" t="s">
        <v>562</v>
      </c>
      <c r="AS50" s="247" t="s">
        <v>562</v>
      </c>
      <c r="AT50" s="247" t="s">
        <v>562</v>
      </c>
      <c r="AU50" s="247" t="s">
        <v>562</v>
      </c>
      <c r="AV50" s="247" t="s">
        <v>562</v>
      </c>
      <c r="AW50" s="247" t="s">
        <v>562</v>
      </c>
      <c r="AX50" s="247" t="s">
        <v>562</v>
      </c>
      <c r="AY50" s="256"/>
      <c r="AZ50" s="258"/>
      <c r="BA50" s="343" t="s">
        <v>1928</v>
      </c>
      <c r="BB50" s="343" t="s">
        <v>1929</v>
      </c>
      <c r="BC50" s="343" t="s">
        <v>909</v>
      </c>
      <c r="BD50" s="343" t="s">
        <v>2188</v>
      </c>
      <c r="BE50" s="343" t="s">
        <v>1327</v>
      </c>
      <c r="BF50" s="343" t="s">
        <v>364</v>
      </c>
      <c r="BG50" s="343" t="s">
        <v>1930</v>
      </c>
      <c r="BH50" s="343" t="s">
        <v>1931</v>
      </c>
      <c r="BI50" s="343" t="s">
        <v>1282</v>
      </c>
      <c r="BJ50" s="343" t="s">
        <v>1932</v>
      </c>
      <c r="BK50" s="343" t="s">
        <v>1933</v>
      </c>
      <c r="BL50" s="343" t="s">
        <v>1933</v>
      </c>
      <c r="BM50" s="343" t="s">
        <v>562</v>
      </c>
      <c r="BN50" s="343" t="s">
        <v>1934</v>
      </c>
      <c r="BO50" s="343" t="s">
        <v>2582</v>
      </c>
      <c r="BP50" s="343" t="s">
        <v>1935</v>
      </c>
      <c r="BQ50" s="343" t="s">
        <v>1936</v>
      </c>
      <c r="BR50" s="343" t="s">
        <v>1937</v>
      </c>
      <c r="BS50" s="343" t="s">
        <v>1938</v>
      </c>
      <c r="BT50" s="343" t="s">
        <v>1421</v>
      </c>
      <c r="BU50" s="256"/>
      <c r="BV50" s="258"/>
      <c r="BW50" s="256" t="s">
        <v>562</v>
      </c>
      <c r="BX50" s="256" t="s">
        <v>562</v>
      </c>
      <c r="BY50" s="256" t="s">
        <v>562</v>
      </c>
      <c r="BZ50" s="256" t="s">
        <v>562</v>
      </c>
      <c r="CA50" s="256" t="s">
        <v>562</v>
      </c>
      <c r="CB50" s="256" t="s">
        <v>562</v>
      </c>
      <c r="CC50" s="256" t="s">
        <v>562</v>
      </c>
      <c r="CD50" s="256" t="s">
        <v>562</v>
      </c>
      <c r="CE50" s="256" t="s">
        <v>562</v>
      </c>
      <c r="CF50" s="256" t="s">
        <v>562</v>
      </c>
      <c r="CG50" s="256" t="s">
        <v>562</v>
      </c>
      <c r="CH50" s="256" t="s">
        <v>562</v>
      </c>
      <c r="CI50" s="256" t="s">
        <v>562</v>
      </c>
      <c r="CJ50" s="256" t="s">
        <v>562</v>
      </c>
      <c r="CK50" s="256" t="s">
        <v>562</v>
      </c>
      <c r="CL50" s="273" t="s">
        <v>562</v>
      </c>
      <c r="CM50" s="273" t="s">
        <v>562</v>
      </c>
      <c r="CN50" s="273" t="s">
        <v>562</v>
      </c>
      <c r="CO50" s="273" t="s">
        <v>562</v>
      </c>
      <c r="CP50" s="273" t="s">
        <v>562</v>
      </c>
      <c r="CQ50" s="256"/>
      <c r="CR50" s="258"/>
      <c r="CS50" s="256" t="s">
        <v>468</v>
      </c>
      <c r="CT50" s="256" t="s">
        <v>908</v>
      </c>
      <c r="CU50" s="256" t="s">
        <v>909</v>
      </c>
      <c r="CV50" s="256" t="s">
        <v>910</v>
      </c>
      <c r="CW50" s="256" t="s">
        <v>562</v>
      </c>
      <c r="CX50" s="256" t="s">
        <v>562</v>
      </c>
      <c r="CY50" s="256" t="s">
        <v>879</v>
      </c>
      <c r="CZ50" s="256" t="s">
        <v>911</v>
      </c>
      <c r="DA50" s="256" t="s">
        <v>879</v>
      </c>
      <c r="DB50" s="256" t="s">
        <v>912</v>
      </c>
      <c r="DC50" s="256" t="s">
        <v>913</v>
      </c>
      <c r="DD50" s="256" t="s">
        <v>913</v>
      </c>
      <c r="DE50" s="256" t="s">
        <v>562</v>
      </c>
      <c r="DF50" s="256" t="s">
        <v>914</v>
      </c>
      <c r="DG50" s="256" t="s">
        <v>915</v>
      </c>
      <c r="DH50" s="273" t="s">
        <v>562</v>
      </c>
      <c r="DI50" s="273" t="s">
        <v>562</v>
      </c>
      <c r="DJ50" s="273" t="s">
        <v>562</v>
      </c>
      <c r="DK50" s="273" t="s">
        <v>916</v>
      </c>
      <c r="DL50" s="273" t="s">
        <v>917</v>
      </c>
      <c r="DM50" s="256"/>
      <c r="DN50" s="258"/>
      <c r="DO50" s="343" t="s">
        <v>2227</v>
      </c>
      <c r="DP50" s="343" t="s">
        <v>2228</v>
      </c>
      <c r="DQ50" s="343" t="s">
        <v>909</v>
      </c>
      <c r="DR50" s="343" t="s">
        <v>2229</v>
      </c>
      <c r="DS50" s="343" t="s">
        <v>562</v>
      </c>
      <c r="DT50" s="343" t="s">
        <v>562</v>
      </c>
      <c r="DU50" s="343" t="s">
        <v>2230</v>
      </c>
      <c r="DV50" s="343" t="s">
        <v>2231</v>
      </c>
      <c r="DW50" s="343" t="s">
        <v>2232</v>
      </c>
      <c r="DX50" s="343" t="s">
        <v>2233</v>
      </c>
      <c r="DY50" s="343" t="s">
        <v>2234</v>
      </c>
      <c r="DZ50" s="343" t="s">
        <v>2234</v>
      </c>
      <c r="EA50" s="343" t="s">
        <v>562</v>
      </c>
      <c r="EB50" s="343" t="s">
        <v>2235</v>
      </c>
      <c r="EC50" s="343" t="s">
        <v>3091</v>
      </c>
      <c r="ED50" s="343" t="s">
        <v>562</v>
      </c>
      <c r="EE50" s="343" t="s">
        <v>562</v>
      </c>
      <c r="EF50" s="343" t="s">
        <v>562</v>
      </c>
      <c r="EG50" s="343" t="s">
        <v>2236</v>
      </c>
      <c r="EH50" s="343" t="s">
        <v>2139</v>
      </c>
      <c r="EI50" s="256"/>
      <c r="EJ50" s="256"/>
      <c r="EK50" s="247" t="s">
        <v>562</v>
      </c>
      <c r="EL50" s="247" t="s">
        <v>562</v>
      </c>
      <c r="EM50" s="247" t="s">
        <v>562</v>
      </c>
      <c r="EN50" s="247" t="s">
        <v>562</v>
      </c>
      <c r="EO50" s="247" t="s">
        <v>562</v>
      </c>
      <c r="EP50" s="247" t="s">
        <v>562</v>
      </c>
      <c r="EQ50" s="247" t="s">
        <v>562</v>
      </c>
      <c r="ER50" s="247" t="s">
        <v>562</v>
      </c>
      <c r="ES50" s="247" t="s">
        <v>562</v>
      </c>
      <c r="ET50" s="247" t="s">
        <v>562</v>
      </c>
      <c r="EU50" s="247" t="s">
        <v>562</v>
      </c>
      <c r="EV50" s="247" t="s">
        <v>562</v>
      </c>
      <c r="EW50" s="247" t="s">
        <v>562</v>
      </c>
      <c r="EX50" s="247" t="s">
        <v>562</v>
      </c>
      <c r="EY50" s="247" t="s">
        <v>562</v>
      </c>
      <c r="EZ50" s="247" t="s">
        <v>562</v>
      </c>
      <c r="FA50" s="247" t="s">
        <v>562</v>
      </c>
      <c r="FB50" s="247" t="s">
        <v>562</v>
      </c>
      <c r="FC50" s="247" t="s">
        <v>562</v>
      </c>
      <c r="FD50" s="247" t="s">
        <v>562</v>
      </c>
      <c r="FE50" s="256"/>
      <c r="FF50" s="258"/>
      <c r="FG50" s="343" t="s">
        <v>562</v>
      </c>
      <c r="FH50" s="343" t="s">
        <v>562</v>
      </c>
      <c r="FI50" s="343" t="s">
        <v>562</v>
      </c>
      <c r="FJ50" s="343" t="s">
        <v>562</v>
      </c>
      <c r="FK50" s="343" t="s">
        <v>562</v>
      </c>
      <c r="FL50" s="343" t="s">
        <v>562</v>
      </c>
      <c r="FM50" s="343" t="s">
        <v>562</v>
      </c>
      <c r="FN50" s="343" t="s">
        <v>562</v>
      </c>
      <c r="FO50" s="343" t="s">
        <v>562</v>
      </c>
      <c r="FP50" s="343" t="s">
        <v>562</v>
      </c>
      <c r="FQ50" s="343" t="s">
        <v>562</v>
      </c>
      <c r="FR50" s="343" t="s">
        <v>562</v>
      </c>
      <c r="FS50" s="343" t="s">
        <v>562</v>
      </c>
      <c r="FT50" s="343" t="s">
        <v>562</v>
      </c>
      <c r="FU50" s="343" t="s">
        <v>562</v>
      </c>
      <c r="FV50" s="343" t="s">
        <v>562</v>
      </c>
      <c r="FW50" s="343" t="s">
        <v>562</v>
      </c>
      <c r="FX50" s="343" t="s">
        <v>562</v>
      </c>
      <c r="FY50" s="343" t="s">
        <v>562</v>
      </c>
      <c r="FZ50" s="343" t="s">
        <v>562</v>
      </c>
      <c r="GA50" s="256"/>
      <c r="GB50" s="256"/>
      <c r="GC50" s="256" t="s">
        <v>562</v>
      </c>
      <c r="GD50" s="256" t="s">
        <v>562</v>
      </c>
      <c r="GE50" s="256" t="s">
        <v>562</v>
      </c>
      <c r="GF50" s="256" t="s">
        <v>562</v>
      </c>
      <c r="GG50" s="256" t="s">
        <v>562</v>
      </c>
      <c r="GH50" s="256" t="s">
        <v>562</v>
      </c>
      <c r="GI50" s="256" t="s">
        <v>562</v>
      </c>
      <c r="GJ50" s="256" t="s">
        <v>562</v>
      </c>
      <c r="GK50" s="256" t="s">
        <v>562</v>
      </c>
      <c r="GL50" s="256" t="s">
        <v>562</v>
      </c>
      <c r="GM50" s="256" t="s">
        <v>562</v>
      </c>
      <c r="GN50" s="256" t="s">
        <v>562</v>
      </c>
      <c r="GO50" s="256" t="s">
        <v>562</v>
      </c>
      <c r="GP50" s="256" t="s">
        <v>562</v>
      </c>
      <c r="GQ50" s="256" t="s">
        <v>562</v>
      </c>
      <c r="GR50" s="273" t="s">
        <v>562</v>
      </c>
      <c r="GS50" s="273" t="s">
        <v>562</v>
      </c>
      <c r="GT50" s="273" t="s">
        <v>562</v>
      </c>
      <c r="GU50" s="273" t="s">
        <v>562</v>
      </c>
      <c r="GV50" s="273" t="s">
        <v>562</v>
      </c>
    </row>
    <row r="51" spans="1:204" s="2" customFormat="1" ht="12.75" customHeight="1" x14ac:dyDescent="0.25">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246" t="s">
        <v>136</v>
      </c>
      <c r="AD51" s="255" t="str">
        <f t="shared" ca="1" si="8"/>
        <v>175,368</v>
      </c>
      <c r="AE51" s="403" t="s">
        <v>2700</v>
      </c>
      <c r="AF51" s="247" t="s">
        <v>2793</v>
      </c>
      <c r="AG51" s="247" t="s">
        <v>2794</v>
      </c>
      <c r="AH51" s="247" t="s">
        <v>2189</v>
      </c>
      <c r="AI51" s="247" t="s">
        <v>416</v>
      </c>
      <c r="AJ51" s="247" t="s">
        <v>857</v>
      </c>
      <c r="AK51" s="247" t="s">
        <v>1941</v>
      </c>
      <c r="AL51" s="247" t="s">
        <v>2795</v>
      </c>
      <c r="AM51" s="247" t="s">
        <v>525</v>
      </c>
      <c r="AN51" s="247" t="s">
        <v>475</v>
      </c>
      <c r="AO51" s="247" t="s">
        <v>3639</v>
      </c>
      <c r="AP51" s="247" t="s">
        <v>3663</v>
      </c>
      <c r="AQ51" s="247" t="s">
        <v>2796</v>
      </c>
      <c r="AR51" s="247" t="s">
        <v>2797</v>
      </c>
      <c r="AS51" s="247" t="s">
        <v>2798</v>
      </c>
      <c r="AT51" s="247" t="s">
        <v>2799</v>
      </c>
      <c r="AU51" s="247" t="s">
        <v>2800</v>
      </c>
      <c r="AV51" s="247" t="s">
        <v>2801</v>
      </c>
      <c r="AW51" s="247" t="s">
        <v>2802</v>
      </c>
      <c r="AX51" s="247" t="s">
        <v>902</v>
      </c>
      <c r="AY51" s="256"/>
      <c r="AZ51" s="258"/>
      <c r="BA51" s="343" t="s">
        <v>3670</v>
      </c>
      <c r="BB51" s="343" t="s">
        <v>1939</v>
      </c>
      <c r="BC51" s="343" t="s">
        <v>1940</v>
      </c>
      <c r="BD51" s="343" t="s">
        <v>2189</v>
      </c>
      <c r="BE51" s="343" t="s">
        <v>2190</v>
      </c>
      <c r="BF51" s="343" t="s">
        <v>857</v>
      </c>
      <c r="BG51" s="343" t="s">
        <v>1941</v>
      </c>
      <c r="BH51" s="343" t="s">
        <v>1942</v>
      </c>
      <c r="BI51" s="343" t="s">
        <v>1943</v>
      </c>
      <c r="BJ51" s="343" t="s">
        <v>475</v>
      </c>
      <c r="BK51" s="343" t="s">
        <v>1944</v>
      </c>
      <c r="BL51" s="343" t="s">
        <v>1945</v>
      </c>
      <c r="BM51" s="343" t="s">
        <v>1946</v>
      </c>
      <c r="BN51" s="343" t="s">
        <v>1947</v>
      </c>
      <c r="BO51" s="343" t="s">
        <v>1948</v>
      </c>
      <c r="BP51" s="343" t="s">
        <v>1949</v>
      </c>
      <c r="BQ51" s="343" t="s">
        <v>1950</v>
      </c>
      <c r="BR51" s="343" t="s">
        <v>1951</v>
      </c>
      <c r="BS51" s="343" t="s">
        <v>1952</v>
      </c>
      <c r="BT51" s="343" t="s">
        <v>1299</v>
      </c>
      <c r="BU51" s="256"/>
      <c r="BV51" s="258"/>
      <c r="BW51" s="256" t="s">
        <v>469</v>
      </c>
      <c r="BX51" s="256" t="s">
        <v>918</v>
      </c>
      <c r="BY51" s="256" t="s">
        <v>919</v>
      </c>
      <c r="BZ51" s="256" t="s">
        <v>377</v>
      </c>
      <c r="CA51" s="256" t="s">
        <v>472</v>
      </c>
      <c r="CB51" s="256" t="s">
        <v>375</v>
      </c>
      <c r="CC51" s="256" t="s">
        <v>920</v>
      </c>
      <c r="CD51" s="256" t="s">
        <v>921</v>
      </c>
      <c r="CE51" s="256" t="s">
        <v>473</v>
      </c>
      <c r="CF51" s="256" t="s">
        <v>922</v>
      </c>
      <c r="CG51" s="256" t="s">
        <v>923</v>
      </c>
      <c r="CH51" s="256" t="s">
        <v>924</v>
      </c>
      <c r="CI51" s="256" t="s">
        <v>925</v>
      </c>
      <c r="CJ51" s="256" t="s">
        <v>926</v>
      </c>
      <c r="CK51" s="256" t="s">
        <v>927</v>
      </c>
      <c r="CL51" s="273" t="s">
        <v>928</v>
      </c>
      <c r="CM51" s="273" t="s">
        <v>929</v>
      </c>
      <c r="CN51" s="273" t="s">
        <v>930</v>
      </c>
      <c r="CO51" s="273" t="s">
        <v>931</v>
      </c>
      <c r="CP51" s="273" t="s">
        <v>850</v>
      </c>
      <c r="CQ51" s="256"/>
      <c r="CR51" s="258"/>
      <c r="CS51" s="256" t="s">
        <v>469</v>
      </c>
      <c r="CT51" s="256" t="s">
        <v>470</v>
      </c>
      <c r="CU51" s="256" t="s">
        <v>471</v>
      </c>
      <c r="CV51" s="256" t="s">
        <v>377</v>
      </c>
      <c r="CW51" s="256" t="s">
        <v>472</v>
      </c>
      <c r="CX51" s="256" t="s">
        <v>366</v>
      </c>
      <c r="CY51" s="256" t="s">
        <v>473</v>
      </c>
      <c r="CZ51" s="256" t="s">
        <v>474</v>
      </c>
      <c r="DA51" s="256" t="s">
        <v>473</v>
      </c>
      <c r="DB51" s="256" t="s">
        <v>475</v>
      </c>
      <c r="DC51" s="256" t="s">
        <v>586</v>
      </c>
      <c r="DD51" s="256" t="s">
        <v>587</v>
      </c>
      <c r="DE51" s="256" t="s">
        <v>588</v>
      </c>
      <c r="DF51" s="256" t="s">
        <v>589</v>
      </c>
      <c r="DG51" s="256" t="s">
        <v>590</v>
      </c>
      <c r="DH51" s="273" t="s">
        <v>932</v>
      </c>
      <c r="DI51" s="273" t="s">
        <v>933</v>
      </c>
      <c r="DJ51" s="273" t="s">
        <v>934</v>
      </c>
      <c r="DK51" s="273" t="s">
        <v>935</v>
      </c>
      <c r="DL51" s="273" t="s">
        <v>854</v>
      </c>
      <c r="DM51" s="256"/>
      <c r="DN51" s="258"/>
      <c r="DO51" s="343" t="s">
        <v>3671</v>
      </c>
      <c r="DP51" s="343" t="s">
        <v>2237</v>
      </c>
      <c r="DQ51" s="343" t="s">
        <v>3092</v>
      </c>
      <c r="DR51" s="343" t="s">
        <v>3093</v>
      </c>
      <c r="DS51" s="343" t="s">
        <v>1429</v>
      </c>
      <c r="DT51" s="343" t="s">
        <v>1407</v>
      </c>
      <c r="DU51" s="343" t="s">
        <v>1941</v>
      </c>
      <c r="DV51" s="343" t="s">
        <v>3094</v>
      </c>
      <c r="DW51" s="343" t="s">
        <v>2085</v>
      </c>
      <c r="DX51" s="343" t="s">
        <v>3095</v>
      </c>
      <c r="DY51" s="343" t="s">
        <v>3096</v>
      </c>
      <c r="DZ51" s="343" t="s">
        <v>3097</v>
      </c>
      <c r="EA51" s="343" t="s">
        <v>3098</v>
      </c>
      <c r="EB51" s="343" t="s">
        <v>3099</v>
      </c>
      <c r="EC51" s="343" t="s">
        <v>3100</v>
      </c>
      <c r="ED51" s="343" t="s">
        <v>3101</v>
      </c>
      <c r="EE51" s="343" t="s">
        <v>3102</v>
      </c>
      <c r="EF51" s="343" t="s">
        <v>3103</v>
      </c>
      <c r="EG51" s="343" t="s">
        <v>3104</v>
      </c>
      <c r="EH51" s="343" t="s">
        <v>1006</v>
      </c>
      <c r="EI51" s="256"/>
      <c r="EJ51" s="256"/>
      <c r="EK51" s="247" t="s">
        <v>1202</v>
      </c>
      <c r="EL51" s="247" t="s">
        <v>1941</v>
      </c>
      <c r="EM51" s="247" t="s">
        <v>1359</v>
      </c>
      <c r="EN51" s="247" t="s">
        <v>364</v>
      </c>
      <c r="EO51" s="247" t="s">
        <v>1468</v>
      </c>
      <c r="EP51" s="247" t="s">
        <v>364</v>
      </c>
      <c r="EQ51" s="247" t="s">
        <v>364</v>
      </c>
      <c r="ER51" s="247" t="s">
        <v>524</v>
      </c>
      <c r="ES51" s="247" t="s">
        <v>1468</v>
      </c>
      <c r="ET51" s="247" t="s">
        <v>364</v>
      </c>
      <c r="EU51" s="247" t="s">
        <v>3441</v>
      </c>
      <c r="EV51" s="247" t="s">
        <v>3442</v>
      </c>
      <c r="EW51" s="247" t="s">
        <v>3443</v>
      </c>
      <c r="EX51" s="247" t="s">
        <v>3444</v>
      </c>
      <c r="EY51" s="247" t="s">
        <v>3445</v>
      </c>
      <c r="EZ51" s="247" t="s">
        <v>3446</v>
      </c>
      <c r="FA51" s="247" t="s">
        <v>3447</v>
      </c>
      <c r="FB51" s="247" t="s">
        <v>3448</v>
      </c>
      <c r="FC51" s="247" t="s">
        <v>3449</v>
      </c>
      <c r="FD51" s="247" t="s">
        <v>1544</v>
      </c>
      <c r="FE51" s="256"/>
      <c r="FF51" s="258"/>
      <c r="FG51" s="343" t="s">
        <v>920</v>
      </c>
      <c r="FH51" s="343" t="s">
        <v>2358</v>
      </c>
      <c r="FI51" s="343" t="s">
        <v>397</v>
      </c>
      <c r="FJ51" s="343" t="s">
        <v>936</v>
      </c>
      <c r="FK51" s="343" t="s">
        <v>1577</v>
      </c>
      <c r="FL51" s="343" t="s">
        <v>1468</v>
      </c>
      <c r="FM51" s="343" t="s">
        <v>1516</v>
      </c>
      <c r="FN51" s="343" t="s">
        <v>362</v>
      </c>
      <c r="FO51" s="343" t="s">
        <v>1547</v>
      </c>
      <c r="FP51" s="343" t="s">
        <v>2359</v>
      </c>
      <c r="FQ51" s="343" t="s">
        <v>2360</v>
      </c>
      <c r="FR51" s="343" t="s">
        <v>2361</v>
      </c>
      <c r="FS51" s="343" t="s">
        <v>2362</v>
      </c>
      <c r="FT51" s="343" t="s">
        <v>2363</v>
      </c>
      <c r="FU51" s="343" t="s">
        <v>2364</v>
      </c>
      <c r="FV51" s="343" t="s">
        <v>2365</v>
      </c>
      <c r="FW51" s="343" t="s">
        <v>2366</v>
      </c>
      <c r="FX51" s="343" t="s">
        <v>2367</v>
      </c>
      <c r="FY51" s="343" t="s">
        <v>2368</v>
      </c>
      <c r="FZ51" s="343" t="s">
        <v>1575</v>
      </c>
      <c r="GA51" s="256"/>
      <c r="GB51" s="256"/>
      <c r="GC51" s="256" t="s">
        <v>364</v>
      </c>
      <c r="GD51" s="256" t="s">
        <v>1502</v>
      </c>
      <c r="GE51" s="256" t="s">
        <v>531</v>
      </c>
      <c r="GF51" s="256" t="s">
        <v>364</v>
      </c>
      <c r="GG51" s="256" t="s">
        <v>364</v>
      </c>
      <c r="GH51" s="256" t="s">
        <v>1503</v>
      </c>
      <c r="GI51" s="256" t="s">
        <v>375</v>
      </c>
      <c r="GJ51" s="256" t="s">
        <v>1504</v>
      </c>
      <c r="GK51" s="256" t="s">
        <v>364</v>
      </c>
      <c r="GL51" s="256" t="s">
        <v>1505</v>
      </c>
      <c r="GM51" s="256" t="s">
        <v>1506</v>
      </c>
      <c r="GN51" s="256" t="s">
        <v>1507</v>
      </c>
      <c r="GO51" s="256" t="s">
        <v>1508</v>
      </c>
      <c r="GP51" s="256" t="s">
        <v>1509</v>
      </c>
      <c r="GQ51" s="256" t="s">
        <v>1510</v>
      </c>
      <c r="GR51" s="273" t="s">
        <v>1511</v>
      </c>
      <c r="GS51" s="273" t="s">
        <v>1512</v>
      </c>
      <c r="GT51" s="273" t="s">
        <v>1513</v>
      </c>
      <c r="GU51" s="273" t="s">
        <v>1514</v>
      </c>
      <c r="GV51" s="273" t="s">
        <v>1476</v>
      </c>
    </row>
    <row r="52" spans="1:204" s="2" customFormat="1" ht="12.75" customHeight="1" x14ac:dyDescent="0.25">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246" t="s">
        <v>109</v>
      </c>
      <c r="AD52" s="255" t="str">
        <f t="shared" ca="1" si="8"/>
        <v>96,000</v>
      </c>
      <c r="AE52" s="403" t="s">
        <v>476</v>
      </c>
      <c r="AF52" s="247" t="s">
        <v>908</v>
      </c>
      <c r="AG52" s="247" t="s">
        <v>936</v>
      </c>
      <c r="AH52" s="247" t="s">
        <v>937</v>
      </c>
      <c r="AI52" s="247" t="s">
        <v>473</v>
      </c>
      <c r="AJ52" s="247" t="s">
        <v>397</v>
      </c>
      <c r="AK52" s="247" t="s">
        <v>939</v>
      </c>
      <c r="AL52" s="247" t="s">
        <v>568</v>
      </c>
      <c r="AM52" s="247" t="s">
        <v>879</v>
      </c>
      <c r="AN52" s="247" t="s">
        <v>1953</v>
      </c>
      <c r="AO52" s="247" t="s">
        <v>527</v>
      </c>
      <c r="AP52" s="247" t="s">
        <v>527</v>
      </c>
      <c r="AQ52" s="247" t="s">
        <v>481</v>
      </c>
      <c r="AR52" s="247" t="s">
        <v>604</v>
      </c>
      <c r="AS52" s="247" t="s">
        <v>2803</v>
      </c>
      <c r="AT52" s="247" t="s">
        <v>2804</v>
      </c>
      <c r="AU52" s="247" t="s">
        <v>2805</v>
      </c>
      <c r="AV52" s="247" t="s">
        <v>2806</v>
      </c>
      <c r="AW52" s="247" t="s">
        <v>2807</v>
      </c>
      <c r="AX52" s="247" t="s">
        <v>3002</v>
      </c>
      <c r="AY52" s="256"/>
      <c r="AZ52" s="258"/>
      <c r="BA52" s="343" t="s">
        <v>476</v>
      </c>
      <c r="BB52" s="343" t="s">
        <v>908</v>
      </c>
      <c r="BC52" s="343" t="s">
        <v>936</v>
      </c>
      <c r="BD52" s="343" t="s">
        <v>937</v>
      </c>
      <c r="BE52" s="343" t="s">
        <v>938</v>
      </c>
      <c r="BF52" s="343" t="s">
        <v>397</v>
      </c>
      <c r="BG52" s="343" t="s">
        <v>939</v>
      </c>
      <c r="BH52" s="343" t="s">
        <v>940</v>
      </c>
      <c r="BI52" s="343" t="s">
        <v>879</v>
      </c>
      <c r="BJ52" s="343" t="s">
        <v>1953</v>
      </c>
      <c r="BK52" s="343" t="s">
        <v>1954</v>
      </c>
      <c r="BL52" s="343" t="s">
        <v>1954</v>
      </c>
      <c r="BM52" s="343" t="s">
        <v>996</v>
      </c>
      <c r="BN52" s="343" t="s">
        <v>1955</v>
      </c>
      <c r="BO52" s="343" t="s">
        <v>1956</v>
      </c>
      <c r="BP52" s="343" t="s">
        <v>1957</v>
      </c>
      <c r="BQ52" s="343" t="s">
        <v>1958</v>
      </c>
      <c r="BR52" s="343" t="s">
        <v>1959</v>
      </c>
      <c r="BS52" s="343" t="s">
        <v>1960</v>
      </c>
      <c r="BT52" s="343" t="s">
        <v>1961</v>
      </c>
      <c r="BU52" s="256"/>
      <c r="BV52" s="258"/>
      <c r="BW52" s="256" t="s">
        <v>476</v>
      </c>
      <c r="BX52" s="256" t="s">
        <v>908</v>
      </c>
      <c r="BY52" s="256" t="s">
        <v>936</v>
      </c>
      <c r="BZ52" s="256" t="s">
        <v>937</v>
      </c>
      <c r="CA52" s="256" t="s">
        <v>938</v>
      </c>
      <c r="CB52" s="256" t="s">
        <v>397</v>
      </c>
      <c r="CC52" s="256" t="s">
        <v>939</v>
      </c>
      <c r="CD52" s="256" t="s">
        <v>940</v>
      </c>
      <c r="CE52" s="256" t="s">
        <v>879</v>
      </c>
      <c r="CF52" s="256" t="s">
        <v>941</v>
      </c>
      <c r="CG52" s="256" t="s">
        <v>942</v>
      </c>
      <c r="CH52" s="256" t="s">
        <v>942</v>
      </c>
      <c r="CI52" s="256" t="s">
        <v>943</v>
      </c>
      <c r="CJ52" s="256" t="s">
        <v>944</v>
      </c>
      <c r="CK52" s="256" t="s">
        <v>945</v>
      </c>
      <c r="CL52" s="273" t="s">
        <v>946</v>
      </c>
      <c r="CM52" s="273" t="s">
        <v>947</v>
      </c>
      <c r="CN52" s="273" t="s">
        <v>948</v>
      </c>
      <c r="CO52" s="273" t="s">
        <v>949</v>
      </c>
      <c r="CP52" s="273" t="s">
        <v>950</v>
      </c>
      <c r="CQ52" s="256"/>
      <c r="CR52" s="258"/>
      <c r="CS52" s="256" t="s">
        <v>476</v>
      </c>
      <c r="CT52" s="256" t="s">
        <v>951</v>
      </c>
      <c r="CU52" s="256" t="s">
        <v>454</v>
      </c>
      <c r="CV52" s="256" t="s">
        <v>937</v>
      </c>
      <c r="CW52" s="256" t="s">
        <v>952</v>
      </c>
      <c r="CX52" s="256" t="s">
        <v>397</v>
      </c>
      <c r="CY52" s="256" t="s">
        <v>953</v>
      </c>
      <c r="CZ52" s="256" t="s">
        <v>940</v>
      </c>
      <c r="DA52" s="256" t="s">
        <v>954</v>
      </c>
      <c r="DB52" s="256" t="s">
        <v>955</v>
      </c>
      <c r="DC52" s="256" t="s">
        <v>380</v>
      </c>
      <c r="DD52" s="256" t="s">
        <v>380</v>
      </c>
      <c r="DE52" s="256" t="s">
        <v>805</v>
      </c>
      <c r="DF52" s="256" t="s">
        <v>956</v>
      </c>
      <c r="DG52" s="256" t="s">
        <v>957</v>
      </c>
      <c r="DH52" s="273" t="s">
        <v>958</v>
      </c>
      <c r="DI52" s="273" t="s">
        <v>959</v>
      </c>
      <c r="DJ52" s="273" t="s">
        <v>960</v>
      </c>
      <c r="DK52" s="273" t="s">
        <v>961</v>
      </c>
      <c r="DL52" s="273" t="s">
        <v>950</v>
      </c>
      <c r="DM52" s="256"/>
      <c r="DN52" s="258"/>
      <c r="DO52" s="343" t="s">
        <v>476</v>
      </c>
      <c r="DP52" s="343" t="s">
        <v>3105</v>
      </c>
      <c r="DQ52" s="343" t="s">
        <v>857</v>
      </c>
      <c r="DR52" s="343" t="s">
        <v>937</v>
      </c>
      <c r="DS52" s="343" t="s">
        <v>2201</v>
      </c>
      <c r="DT52" s="343" t="s">
        <v>397</v>
      </c>
      <c r="DU52" s="343" t="s">
        <v>2210</v>
      </c>
      <c r="DV52" s="343" t="s">
        <v>3106</v>
      </c>
      <c r="DW52" s="343" t="s">
        <v>920</v>
      </c>
      <c r="DX52" s="343" t="s">
        <v>3107</v>
      </c>
      <c r="DY52" s="343" t="s">
        <v>3108</v>
      </c>
      <c r="DZ52" s="343" t="s">
        <v>3108</v>
      </c>
      <c r="EA52" s="343" t="s">
        <v>3109</v>
      </c>
      <c r="EB52" s="343" t="s">
        <v>3110</v>
      </c>
      <c r="EC52" s="343" t="s">
        <v>3111</v>
      </c>
      <c r="ED52" s="343" t="s">
        <v>3112</v>
      </c>
      <c r="EE52" s="343" t="s">
        <v>3113</v>
      </c>
      <c r="EF52" s="343" t="s">
        <v>3114</v>
      </c>
      <c r="EG52" s="343" t="s">
        <v>3115</v>
      </c>
      <c r="EH52" s="343" t="s">
        <v>3116</v>
      </c>
      <c r="EI52" s="256"/>
      <c r="EJ52" s="256"/>
      <c r="EK52" s="247" t="s">
        <v>364</v>
      </c>
      <c r="EL52" s="247" t="s">
        <v>364</v>
      </c>
      <c r="EM52" s="247" t="s">
        <v>364</v>
      </c>
      <c r="EN52" s="247" t="s">
        <v>364</v>
      </c>
      <c r="EO52" s="247" t="s">
        <v>1489</v>
      </c>
      <c r="EP52" s="247" t="s">
        <v>364</v>
      </c>
      <c r="EQ52" s="247" t="s">
        <v>364</v>
      </c>
      <c r="ER52" s="247" t="s">
        <v>3450</v>
      </c>
      <c r="ES52" s="247" t="s">
        <v>364</v>
      </c>
      <c r="ET52" s="247" t="s">
        <v>364</v>
      </c>
      <c r="EU52" s="247" t="s">
        <v>3451</v>
      </c>
      <c r="EV52" s="247" t="s">
        <v>3451</v>
      </c>
      <c r="EW52" s="247" t="s">
        <v>1001</v>
      </c>
      <c r="EX52" s="247" t="s">
        <v>450</v>
      </c>
      <c r="EY52" s="247" t="s">
        <v>3452</v>
      </c>
      <c r="EZ52" s="247" t="s">
        <v>3453</v>
      </c>
      <c r="FA52" s="247" t="s">
        <v>3454</v>
      </c>
      <c r="FB52" s="247" t="s">
        <v>3455</v>
      </c>
      <c r="FC52" s="247" t="s">
        <v>3456</v>
      </c>
      <c r="FD52" s="247" t="s">
        <v>1500</v>
      </c>
      <c r="FE52" s="256"/>
      <c r="FF52" s="258"/>
      <c r="FG52" s="343" t="s">
        <v>364</v>
      </c>
      <c r="FH52" s="343" t="s">
        <v>364</v>
      </c>
      <c r="FI52" s="343" t="s">
        <v>364</v>
      </c>
      <c r="FJ52" s="343" t="s">
        <v>364</v>
      </c>
      <c r="FK52" s="343" t="s">
        <v>364</v>
      </c>
      <c r="FL52" s="343" t="s">
        <v>364</v>
      </c>
      <c r="FM52" s="343" t="s">
        <v>364</v>
      </c>
      <c r="FN52" s="343" t="s">
        <v>364</v>
      </c>
      <c r="FO52" s="343" t="s">
        <v>364</v>
      </c>
      <c r="FP52" s="343" t="s">
        <v>569</v>
      </c>
      <c r="FQ52" s="343" t="s">
        <v>2369</v>
      </c>
      <c r="FR52" s="343" t="s">
        <v>2369</v>
      </c>
      <c r="FS52" s="343" t="s">
        <v>2370</v>
      </c>
      <c r="FT52" s="343" t="s">
        <v>2371</v>
      </c>
      <c r="FU52" s="343" t="s">
        <v>2369</v>
      </c>
      <c r="FV52" s="343" t="s">
        <v>2372</v>
      </c>
      <c r="FW52" s="343" t="s">
        <v>2373</v>
      </c>
      <c r="FX52" s="343" t="s">
        <v>2374</v>
      </c>
      <c r="FY52" s="343" t="s">
        <v>2375</v>
      </c>
      <c r="FZ52" s="343" t="s">
        <v>1544</v>
      </c>
      <c r="GA52" s="256"/>
      <c r="GB52" s="256"/>
      <c r="GC52" s="256" t="s">
        <v>364</v>
      </c>
      <c r="GD52" s="256" t="s">
        <v>1515</v>
      </c>
      <c r="GE52" s="256" t="s">
        <v>1516</v>
      </c>
      <c r="GF52" s="256" t="s">
        <v>364</v>
      </c>
      <c r="GG52" s="256" t="s">
        <v>1468</v>
      </c>
      <c r="GH52" s="256" t="s">
        <v>364</v>
      </c>
      <c r="GI52" s="256" t="s">
        <v>1517</v>
      </c>
      <c r="GJ52" s="256" t="s">
        <v>364</v>
      </c>
      <c r="GK52" s="256" t="s">
        <v>1516</v>
      </c>
      <c r="GL52" s="256" t="s">
        <v>1518</v>
      </c>
      <c r="GM52" s="256" t="s">
        <v>1519</v>
      </c>
      <c r="GN52" s="256" t="s">
        <v>1519</v>
      </c>
      <c r="GO52" s="256" t="s">
        <v>1520</v>
      </c>
      <c r="GP52" s="256" t="s">
        <v>1521</v>
      </c>
      <c r="GQ52" s="256" t="s">
        <v>1522</v>
      </c>
      <c r="GR52" s="273" t="s">
        <v>1523</v>
      </c>
      <c r="GS52" s="273" t="s">
        <v>1524</v>
      </c>
      <c r="GT52" s="273" t="s">
        <v>1525</v>
      </c>
      <c r="GU52" s="273" t="s">
        <v>1526</v>
      </c>
      <c r="GV52" s="273" t="s">
        <v>1442</v>
      </c>
    </row>
    <row r="53" spans="1:204" s="2" customFormat="1" ht="12.75" customHeight="1" x14ac:dyDescent="0.25">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246" t="s">
        <v>352</v>
      </c>
      <c r="AD53" s="255" t="str">
        <f t="shared" ca="1" si="8"/>
        <v>241,000</v>
      </c>
      <c r="AE53" s="403" t="s">
        <v>2701</v>
      </c>
      <c r="AF53" s="247" t="s">
        <v>1962</v>
      </c>
      <c r="AG53" s="247" t="s">
        <v>2808</v>
      </c>
      <c r="AH53" s="247" t="s">
        <v>2809</v>
      </c>
      <c r="AI53" s="247" t="s">
        <v>1467</v>
      </c>
      <c r="AJ53" s="247" t="s">
        <v>364</v>
      </c>
      <c r="AK53" s="247" t="s">
        <v>816</v>
      </c>
      <c r="AL53" s="247" t="s">
        <v>2810</v>
      </c>
      <c r="AM53" s="247" t="s">
        <v>967</v>
      </c>
      <c r="AN53" s="247" t="s">
        <v>955</v>
      </c>
      <c r="AO53" s="247" t="s">
        <v>2811</v>
      </c>
      <c r="AP53" s="247" t="s">
        <v>2811</v>
      </c>
      <c r="AQ53" s="247" t="s">
        <v>364</v>
      </c>
      <c r="AR53" s="247" t="s">
        <v>2812</v>
      </c>
      <c r="AS53" s="247" t="s">
        <v>2813</v>
      </c>
      <c r="AT53" s="247" t="s">
        <v>2814</v>
      </c>
      <c r="AU53" s="247" t="s">
        <v>2815</v>
      </c>
      <c r="AV53" s="247" t="s">
        <v>2816</v>
      </c>
      <c r="AW53" s="247" t="s">
        <v>2817</v>
      </c>
      <c r="AX53" s="247" t="s">
        <v>1026</v>
      </c>
      <c r="AY53" s="256"/>
      <c r="AZ53" s="258"/>
      <c r="BA53" s="343" t="s">
        <v>1491</v>
      </c>
      <c r="BB53" s="343" t="s">
        <v>1962</v>
      </c>
      <c r="BC53" s="343" t="s">
        <v>508</v>
      </c>
      <c r="BD53" s="343" t="s">
        <v>2191</v>
      </c>
      <c r="BE53" s="343" t="s">
        <v>454</v>
      </c>
      <c r="BF53" s="343" t="s">
        <v>364</v>
      </c>
      <c r="BG53" s="343" t="s">
        <v>954</v>
      </c>
      <c r="BH53" s="343" t="s">
        <v>1963</v>
      </c>
      <c r="BI53" s="343" t="s">
        <v>954</v>
      </c>
      <c r="BJ53" s="343" t="s">
        <v>955</v>
      </c>
      <c r="BK53" s="343" t="s">
        <v>1964</v>
      </c>
      <c r="BL53" s="343" t="s">
        <v>1964</v>
      </c>
      <c r="BM53" s="343" t="s">
        <v>364</v>
      </c>
      <c r="BN53" s="343" t="s">
        <v>1965</v>
      </c>
      <c r="BO53" s="343" t="s">
        <v>1966</v>
      </c>
      <c r="BP53" s="343" t="s">
        <v>1967</v>
      </c>
      <c r="BQ53" s="343" t="s">
        <v>1968</v>
      </c>
      <c r="BR53" s="343" t="s">
        <v>1969</v>
      </c>
      <c r="BS53" s="343" t="s">
        <v>1970</v>
      </c>
      <c r="BT53" s="343" t="s">
        <v>1079</v>
      </c>
      <c r="BU53" s="256"/>
      <c r="BV53" s="258"/>
      <c r="BW53" s="256" t="s">
        <v>962</v>
      </c>
      <c r="BX53" s="256" t="s">
        <v>963</v>
      </c>
      <c r="BY53" s="256" t="s">
        <v>508</v>
      </c>
      <c r="BZ53" s="256" t="s">
        <v>964</v>
      </c>
      <c r="CA53" s="256" t="s">
        <v>965</v>
      </c>
      <c r="CB53" s="256"/>
      <c r="CC53" s="256" t="s">
        <v>954</v>
      </c>
      <c r="CD53" s="256" t="s">
        <v>966</v>
      </c>
      <c r="CE53" s="256" t="s">
        <v>967</v>
      </c>
      <c r="CF53" s="256" t="s">
        <v>955</v>
      </c>
      <c r="CG53" s="256" t="s">
        <v>968</v>
      </c>
      <c r="CH53" s="256" t="s">
        <v>968</v>
      </c>
      <c r="CI53" s="256"/>
      <c r="CJ53" s="256" t="s">
        <v>969</v>
      </c>
      <c r="CK53" s="256" t="s">
        <v>970</v>
      </c>
      <c r="CL53" s="273" t="s">
        <v>971</v>
      </c>
      <c r="CM53" s="273" t="s">
        <v>972</v>
      </c>
      <c r="CN53" s="273" t="s">
        <v>973</v>
      </c>
      <c r="CO53" s="273" t="s">
        <v>974</v>
      </c>
      <c r="CP53" s="273" t="s">
        <v>917</v>
      </c>
      <c r="CQ53" s="256"/>
      <c r="CR53" s="258"/>
      <c r="CS53" s="256" t="s">
        <v>562</v>
      </c>
      <c r="CT53" s="256" t="s">
        <v>562</v>
      </c>
      <c r="CU53" s="256" t="s">
        <v>562</v>
      </c>
      <c r="CV53" s="256" t="s">
        <v>562</v>
      </c>
      <c r="CW53" s="256" t="s">
        <v>562</v>
      </c>
      <c r="CX53" s="256" t="s">
        <v>562</v>
      </c>
      <c r="CY53" s="256" t="s">
        <v>562</v>
      </c>
      <c r="CZ53" s="256" t="s">
        <v>562</v>
      </c>
      <c r="DA53" s="256" t="s">
        <v>562</v>
      </c>
      <c r="DB53" s="256" t="s">
        <v>562</v>
      </c>
      <c r="DC53" s="256" t="s">
        <v>562</v>
      </c>
      <c r="DD53" s="256" t="s">
        <v>562</v>
      </c>
      <c r="DE53" s="256" t="s">
        <v>562</v>
      </c>
      <c r="DF53" s="256" t="s">
        <v>562</v>
      </c>
      <c r="DG53" s="256" t="s">
        <v>562</v>
      </c>
      <c r="DH53" s="273" t="s">
        <v>562</v>
      </c>
      <c r="DI53" s="273" t="s">
        <v>562</v>
      </c>
      <c r="DJ53" s="273" t="s">
        <v>562</v>
      </c>
      <c r="DK53" s="273" t="s">
        <v>562</v>
      </c>
      <c r="DL53" s="273" t="s">
        <v>562</v>
      </c>
      <c r="DM53" s="256"/>
      <c r="DN53" s="258"/>
      <c r="DO53" s="343" t="s">
        <v>3117</v>
      </c>
      <c r="DP53" s="343" t="s">
        <v>3118</v>
      </c>
      <c r="DQ53" s="343" t="s">
        <v>3119</v>
      </c>
      <c r="DR53" s="343" t="s">
        <v>3120</v>
      </c>
      <c r="DS53" s="343" t="s">
        <v>1864</v>
      </c>
      <c r="DT53" s="343" t="s">
        <v>364</v>
      </c>
      <c r="DU53" s="343" t="s">
        <v>495</v>
      </c>
      <c r="DV53" s="343" t="s">
        <v>3121</v>
      </c>
      <c r="DW53" s="343" t="s">
        <v>967</v>
      </c>
      <c r="DX53" s="343" t="s">
        <v>955</v>
      </c>
      <c r="DY53" s="343" t="s">
        <v>3122</v>
      </c>
      <c r="DZ53" s="343" t="s">
        <v>3122</v>
      </c>
      <c r="EA53" s="343" t="s">
        <v>364</v>
      </c>
      <c r="EB53" s="343" t="s">
        <v>3123</v>
      </c>
      <c r="EC53" s="343" t="s">
        <v>3124</v>
      </c>
      <c r="ED53" s="343" t="s">
        <v>3125</v>
      </c>
      <c r="EE53" s="343" t="s">
        <v>3126</v>
      </c>
      <c r="EF53" s="343" t="s">
        <v>3127</v>
      </c>
      <c r="EG53" s="343" t="s">
        <v>3128</v>
      </c>
      <c r="EH53" s="343" t="s">
        <v>1042</v>
      </c>
      <c r="EI53" s="256"/>
      <c r="EJ53" s="256"/>
      <c r="EK53" s="247" t="s">
        <v>976</v>
      </c>
      <c r="EL53" s="247" t="s">
        <v>364</v>
      </c>
      <c r="EM53" s="247" t="s">
        <v>3457</v>
      </c>
      <c r="EN53" s="247" t="s">
        <v>1546</v>
      </c>
      <c r="EO53" s="247" t="s">
        <v>364</v>
      </c>
      <c r="EP53" s="247" t="s">
        <v>364</v>
      </c>
      <c r="EQ53" s="247" t="s">
        <v>454</v>
      </c>
      <c r="ER53" s="247" t="s">
        <v>3458</v>
      </c>
      <c r="ES53" s="247" t="s">
        <v>1468</v>
      </c>
      <c r="ET53" s="247" t="s">
        <v>364</v>
      </c>
      <c r="EU53" s="247" t="s">
        <v>3459</v>
      </c>
      <c r="EV53" s="247" t="s">
        <v>3459</v>
      </c>
      <c r="EW53" s="247" t="s">
        <v>364</v>
      </c>
      <c r="EX53" s="247" t="s">
        <v>3460</v>
      </c>
      <c r="EY53" s="247" t="s">
        <v>3461</v>
      </c>
      <c r="EZ53" s="247" t="s">
        <v>3462</v>
      </c>
      <c r="FA53" s="247" t="s">
        <v>3463</v>
      </c>
      <c r="FB53" s="247" t="s">
        <v>3464</v>
      </c>
      <c r="FC53" s="247" t="s">
        <v>3465</v>
      </c>
      <c r="FD53" s="247" t="s">
        <v>2332</v>
      </c>
      <c r="FE53" s="256"/>
      <c r="FF53" s="258"/>
      <c r="FG53" s="343" t="s">
        <v>2376</v>
      </c>
      <c r="FH53" s="343" t="s">
        <v>1537</v>
      </c>
      <c r="FI53" s="343" t="s">
        <v>364</v>
      </c>
      <c r="FJ53" s="343" t="s">
        <v>364</v>
      </c>
      <c r="FK53" s="343" t="s">
        <v>2377</v>
      </c>
      <c r="FL53" s="343" t="s">
        <v>364</v>
      </c>
      <c r="FM53" s="343" t="s">
        <v>364</v>
      </c>
      <c r="FN53" s="343" t="s">
        <v>2378</v>
      </c>
      <c r="FO53" s="343" t="s">
        <v>1433</v>
      </c>
      <c r="FP53" s="343" t="s">
        <v>364</v>
      </c>
      <c r="FQ53" s="343" t="s">
        <v>2379</v>
      </c>
      <c r="FR53" s="343" t="s">
        <v>2379</v>
      </c>
      <c r="FS53" s="343" t="s">
        <v>364</v>
      </c>
      <c r="FT53" s="343" t="s">
        <v>2380</v>
      </c>
      <c r="FU53" s="343" t="s">
        <v>2381</v>
      </c>
      <c r="FV53" s="343" t="s">
        <v>2382</v>
      </c>
      <c r="FW53" s="343" t="s">
        <v>2383</v>
      </c>
      <c r="FX53" s="343" t="s">
        <v>2384</v>
      </c>
      <c r="FY53" s="343" t="s">
        <v>2385</v>
      </c>
      <c r="FZ53" s="343" t="s">
        <v>2386</v>
      </c>
      <c r="GA53" s="256"/>
      <c r="GB53" s="256"/>
      <c r="GC53" s="256" t="s">
        <v>562</v>
      </c>
      <c r="GD53" s="256" t="s">
        <v>562</v>
      </c>
      <c r="GE53" s="256" t="s">
        <v>562</v>
      </c>
      <c r="GF53" s="256" t="s">
        <v>562</v>
      </c>
      <c r="GG53" s="256" t="s">
        <v>562</v>
      </c>
      <c r="GH53" s="256" t="s">
        <v>562</v>
      </c>
      <c r="GI53" s="256" t="s">
        <v>562</v>
      </c>
      <c r="GJ53" s="256" t="s">
        <v>562</v>
      </c>
      <c r="GK53" s="256" t="s">
        <v>562</v>
      </c>
      <c r="GL53" s="256" t="s">
        <v>562</v>
      </c>
      <c r="GM53" s="256" t="s">
        <v>562</v>
      </c>
      <c r="GN53" s="256" t="s">
        <v>562</v>
      </c>
      <c r="GO53" s="256" t="s">
        <v>562</v>
      </c>
      <c r="GP53" s="256" t="s">
        <v>562</v>
      </c>
      <c r="GQ53" s="256" t="s">
        <v>562</v>
      </c>
      <c r="GR53" s="273" t="s">
        <v>562</v>
      </c>
      <c r="GS53" s="273" t="s">
        <v>562</v>
      </c>
      <c r="GT53" s="273" t="s">
        <v>562</v>
      </c>
      <c r="GU53" s="273" t="s">
        <v>562</v>
      </c>
      <c r="GV53" s="273" t="s">
        <v>562</v>
      </c>
    </row>
    <row r="54" spans="1:204" s="2" customFormat="1" ht="12.75" customHeight="1"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246" t="s">
        <v>53</v>
      </c>
      <c r="AD54" s="255" t="str">
        <f t="shared" ca="1" si="8"/>
        <v>-</v>
      </c>
      <c r="AE54" s="403" t="s">
        <v>562</v>
      </c>
      <c r="AF54" s="247" t="s">
        <v>562</v>
      </c>
      <c r="AG54" s="247" t="s">
        <v>562</v>
      </c>
      <c r="AH54" s="247" t="s">
        <v>562</v>
      </c>
      <c r="AI54" s="247" t="s">
        <v>562</v>
      </c>
      <c r="AJ54" s="247" t="s">
        <v>562</v>
      </c>
      <c r="AK54" s="247" t="s">
        <v>562</v>
      </c>
      <c r="AL54" s="247" t="s">
        <v>562</v>
      </c>
      <c r="AM54" s="247" t="s">
        <v>562</v>
      </c>
      <c r="AN54" s="247" t="s">
        <v>562</v>
      </c>
      <c r="AO54" s="247" t="s">
        <v>562</v>
      </c>
      <c r="AP54" s="247" t="s">
        <v>562</v>
      </c>
      <c r="AQ54" s="247" t="s">
        <v>562</v>
      </c>
      <c r="AR54" s="247" t="s">
        <v>562</v>
      </c>
      <c r="AS54" s="247" t="s">
        <v>562</v>
      </c>
      <c r="AT54" s="247" t="s">
        <v>562</v>
      </c>
      <c r="AU54" s="247" t="s">
        <v>562</v>
      </c>
      <c r="AV54" s="247" t="s">
        <v>562</v>
      </c>
      <c r="AW54" s="247" t="s">
        <v>562</v>
      </c>
      <c r="AX54" s="247" t="s">
        <v>562</v>
      </c>
      <c r="AY54" s="256"/>
      <c r="AZ54" s="258"/>
      <c r="BA54" s="343" t="s">
        <v>562</v>
      </c>
      <c r="BB54" s="343" t="s">
        <v>562</v>
      </c>
      <c r="BC54" s="343" t="s">
        <v>562</v>
      </c>
      <c r="BD54" s="343" t="s">
        <v>562</v>
      </c>
      <c r="BE54" s="343" t="s">
        <v>562</v>
      </c>
      <c r="BF54" s="343" t="s">
        <v>562</v>
      </c>
      <c r="BG54" s="343" t="s">
        <v>562</v>
      </c>
      <c r="BH54" s="343" t="s">
        <v>562</v>
      </c>
      <c r="BI54" s="343" t="s">
        <v>562</v>
      </c>
      <c r="BJ54" s="343" t="s">
        <v>562</v>
      </c>
      <c r="BK54" s="343" t="s">
        <v>562</v>
      </c>
      <c r="BL54" s="343" t="s">
        <v>562</v>
      </c>
      <c r="BM54" s="343" t="s">
        <v>562</v>
      </c>
      <c r="BN54" s="343" t="s">
        <v>562</v>
      </c>
      <c r="BO54" s="343" t="s">
        <v>562</v>
      </c>
      <c r="BP54" s="343" t="s">
        <v>562</v>
      </c>
      <c r="BQ54" s="343" t="s">
        <v>562</v>
      </c>
      <c r="BR54" s="343" t="s">
        <v>562</v>
      </c>
      <c r="BS54" s="343" t="s">
        <v>562</v>
      </c>
      <c r="BT54" s="343" t="s">
        <v>562</v>
      </c>
      <c r="BU54" s="256"/>
      <c r="BV54" s="258"/>
      <c r="BW54" s="256" t="s">
        <v>562</v>
      </c>
      <c r="BX54" s="256" t="s">
        <v>562</v>
      </c>
      <c r="BY54" s="256" t="s">
        <v>562</v>
      </c>
      <c r="BZ54" s="256" t="s">
        <v>562</v>
      </c>
      <c r="CA54" s="256" t="s">
        <v>562</v>
      </c>
      <c r="CB54" s="256" t="s">
        <v>562</v>
      </c>
      <c r="CC54" s="256" t="s">
        <v>562</v>
      </c>
      <c r="CD54" s="256" t="s">
        <v>562</v>
      </c>
      <c r="CE54" s="256" t="s">
        <v>562</v>
      </c>
      <c r="CF54" s="256" t="s">
        <v>562</v>
      </c>
      <c r="CG54" s="256" t="s">
        <v>562</v>
      </c>
      <c r="CH54" s="256" t="s">
        <v>562</v>
      </c>
      <c r="CI54" s="256" t="s">
        <v>562</v>
      </c>
      <c r="CJ54" s="256" t="s">
        <v>562</v>
      </c>
      <c r="CK54" s="256" t="s">
        <v>562</v>
      </c>
      <c r="CL54" s="273" t="s">
        <v>562</v>
      </c>
      <c r="CM54" s="273" t="s">
        <v>562</v>
      </c>
      <c r="CN54" s="273" t="s">
        <v>562</v>
      </c>
      <c r="CO54" s="273" t="s">
        <v>562</v>
      </c>
      <c r="CP54" s="273" t="s">
        <v>562</v>
      </c>
      <c r="CQ54" s="256"/>
      <c r="CR54" s="258"/>
      <c r="CS54" s="256" t="s">
        <v>477</v>
      </c>
      <c r="CT54" s="256" t="s">
        <v>524</v>
      </c>
      <c r="CU54" s="256"/>
      <c r="CV54" s="256"/>
      <c r="CW54" s="256" t="s">
        <v>975</v>
      </c>
      <c r="CX54" s="256"/>
      <c r="CY54" s="256" t="s">
        <v>378</v>
      </c>
      <c r="CZ54" s="256" t="s">
        <v>976</v>
      </c>
      <c r="DA54" s="256" t="s">
        <v>375</v>
      </c>
      <c r="DB54" s="256" t="s">
        <v>977</v>
      </c>
      <c r="DC54" s="256" t="s">
        <v>591</v>
      </c>
      <c r="DD54" s="256" t="s">
        <v>591</v>
      </c>
      <c r="DE54" s="256"/>
      <c r="DF54" s="256" t="s">
        <v>592</v>
      </c>
      <c r="DG54" s="256" t="s">
        <v>592</v>
      </c>
      <c r="DH54" s="273" t="s">
        <v>978</v>
      </c>
      <c r="DI54" s="273" t="s">
        <v>979</v>
      </c>
      <c r="DJ54" s="273" t="s">
        <v>980</v>
      </c>
      <c r="DK54" s="273" t="s">
        <v>981</v>
      </c>
      <c r="DL54" s="273" t="s">
        <v>982</v>
      </c>
      <c r="DM54" s="256"/>
      <c r="DN54" s="258"/>
      <c r="DO54" s="343" t="s">
        <v>562</v>
      </c>
      <c r="DP54" s="343" t="s">
        <v>562</v>
      </c>
      <c r="DQ54" s="343" t="s">
        <v>562</v>
      </c>
      <c r="DR54" s="343" t="s">
        <v>562</v>
      </c>
      <c r="DS54" s="343" t="s">
        <v>562</v>
      </c>
      <c r="DT54" s="343" t="s">
        <v>562</v>
      </c>
      <c r="DU54" s="343" t="s">
        <v>562</v>
      </c>
      <c r="DV54" s="343" t="s">
        <v>562</v>
      </c>
      <c r="DW54" s="343" t="s">
        <v>562</v>
      </c>
      <c r="DX54" s="343" t="s">
        <v>562</v>
      </c>
      <c r="DY54" s="343" t="s">
        <v>562</v>
      </c>
      <c r="DZ54" s="343" t="s">
        <v>562</v>
      </c>
      <c r="EA54" s="343" t="s">
        <v>562</v>
      </c>
      <c r="EB54" s="343" t="s">
        <v>562</v>
      </c>
      <c r="EC54" s="343" t="s">
        <v>562</v>
      </c>
      <c r="ED54" s="343" t="s">
        <v>562</v>
      </c>
      <c r="EE54" s="343" t="s">
        <v>562</v>
      </c>
      <c r="EF54" s="343" t="s">
        <v>562</v>
      </c>
      <c r="EG54" s="343" t="s">
        <v>562</v>
      </c>
      <c r="EH54" s="343" t="s">
        <v>562</v>
      </c>
      <c r="EI54" s="256"/>
      <c r="EJ54" s="256"/>
      <c r="EK54" s="247" t="s">
        <v>562</v>
      </c>
      <c r="EL54" s="247" t="s">
        <v>562</v>
      </c>
      <c r="EM54" s="247" t="s">
        <v>562</v>
      </c>
      <c r="EN54" s="247" t="s">
        <v>562</v>
      </c>
      <c r="EO54" s="247" t="s">
        <v>562</v>
      </c>
      <c r="EP54" s="247" t="s">
        <v>562</v>
      </c>
      <c r="EQ54" s="247" t="s">
        <v>562</v>
      </c>
      <c r="ER54" s="247" t="s">
        <v>562</v>
      </c>
      <c r="ES54" s="247" t="s">
        <v>562</v>
      </c>
      <c r="ET54" s="247" t="s">
        <v>562</v>
      </c>
      <c r="EU54" s="247" t="s">
        <v>562</v>
      </c>
      <c r="EV54" s="247" t="s">
        <v>562</v>
      </c>
      <c r="EW54" s="247" t="s">
        <v>562</v>
      </c>
      <c r="EX54" s="247" t="s">
        <v>562</v>
      </c>
      <c r="EY54" s="247" t="s">
        <v>562</v>
      </c>
      <c r="EZ54" s="247" t="s">
        <v>562</v>
      </c>
      <c r="FA54" s="247" t="s">
        <v>562</v>
      </c>
      <c r="FB54" s="247" t="s">
        <v>562</v>
      </c>
      <c r="FC54" s="247" t="s">
        <v>562</v>
      </c>
      <c r="FD54" s="247" t="s">
        <v>562</v>
      </c>
      <c r="FE54" s="256"/>
      <c r="FF54" s="258"/>
      <c r="FG54" s="343" t="s">
        <v>562</v>
      </c>
      <c r="FH54" s="343" t="s">
        <v>562</v>
      </c>
      <c r="FI54" s="343" t="s">
        <v>562</v>
      </c>
      <c r="FJ54" s="343" t="s">
        <v>562</v>
      </c>
      <c r="FK54" s="343" t="s">
        <v>562</v>
      </c>
      <c r="FL54" s="343" t="s">
        <v>562</v>
      </c>
      <c r="FM54" s="343" t="s">
        <v>562</v>
      </c>
      <c r="FN54" s="343" t="s">
        <v>562</v>
      </c>
      <c r="FO54" s="343" t="s">
        <v>562</v>
      </c>
      <c r="FP54" s="343" t="s">
        <v>562</v>
      </c>
      <c r="FQ54" s="343" t="s">
        <v>562</v>
      </c>
      <c r="FR54" s="343" t="s">
        <v>562</v>
      </c>
      <c r="FS54" s="343" t="s">
        <v>562</v>
      </c>
      <c r="FT54" s="343" t="s">
        <v>562</v>
      </c>
      <c r="FU54" s="343" t="s">
        <v>562</v>
      </c>
      <c r="FV54" s="343" t="s">
        <v>562</v>
      </c>
      <c r="FW54" s="343" t="s">
        <v>562</v>
      </c>
      <c r="FX54" s="343" t="s">
        <v>562</v>
      </c>
      <c r="FY54" s="343" t="s">
        <v>562</v>
      </c>
      <c r="FZ54" s="343" t="s">
        <v>562</v>
      </c>
      <c r="GA54" s="256"/>
      <c r="GB54" s="256"/>
      <c r="GC54" s="256" t="s">
        <v>562</v>
      </c>
      <c r="GD54" s="256" t="s">
        <v>562</v>
      </c>
      <c r="GE54" s="256" t="s">
        <v>562</v>
      </c>
      <c r="GF54" s="256" t="s">
        <v>562</v>
      </c>
      <c r="GG54" s="256" t="s">
        <v>562</v>
      </c>
      <c r="GH54" s="256" t="s">
        <v>562</v>
      </c>
      <c r="GI54" s="256" t="s">
        <v>562</v>
      </c>
      <c r="GJ54" s="256" t="s">
        <v>562</v>
      </c>
      <c r="GK54" s="256" t="s">
        <v>562</v>
      </c>
      <c r="GL54" s="256" t="s">
        <v>562</v>
      </c>
      <c r="GM54" s="256" t="s">
        <v>562</v>
      </c>
      <c r="GN54" s="256" t="s">
        <v>562</v>
      </c>
      <c r="GO54" s="256" t="s">
        <v>562</v>
      </c>
      <c r="GP54" s="256" t="s">
        <v>562</v>
      </c>
      <c r="GQ54" s="256" t="s">
        <v>562</v>
      </c>
      <c r="GR54" s="273" t="s">
        <v>562</v>
      </c>
      <c r="GS54" s="273" t="s">
        <v>562</v>
      </c>
      <c r="GT54" s="273" t="s">
        <v>562</v>
      </c>
      <c r="GU54" s="273" t="s">
        <v>562</v>
      </c>
      <c r="GV54" s="273" t="s">
        <v>562</v>
      </c>
    </row>
    <row r="55" spans="1:204" s="2" customFormat="1" ht="12.75" customHeight="1" x14ac:dyDescent="0.25">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246" t="s">
        <v>137</v>
      </c>
      <c r="AD55" s="255" t="str">
        <f t="shared" ca="1" si="8"/>
        <v>164,360</v>
      </c>
      <c r="AE55" s="403" t="s">
        <v>478</v>
      </c>
      <c r="AF55" s="247" t="s">
        <v>479</v>
      </c>
      <c r="AG55" s="247" t="s">
        <v>364</v>
      </c>
      <c r="AH55" s="247" t="s">
        <v>2818</v>
      </c>
      <c r="AI55" s="247" t="s">
        <v>400</v>
      </c>
      <c r="AJ55" s="247" t="s">
        <v>375</v>
      </c>
      <c r="AK55" s="247" t="s">
        <v>395</v>
      </c>
      <c r="AL55" s="247" t="s">
        <v>543</v>
      </c>
      <c r="AM55" s="247" t="s">
        <v>395</v>
      </c>
      <c r="AN55" s="247" t="s">
        <v>480</v>
      </c>
      <c r="AO55" s="247" t="s">
        <v>3640</v>
      </c>
      <c r="AP55" s="247" t="s">
        <v>3664</v>
      </c>
      <c r="AQ55" s="247" t="s">
        <v>2819</v>
      </c>
      <c r="AR55" s="247" t="s">
        <v>2820</v>
      </c>
      <c r="AS55" s="247" t="s">
        <v>2821</v>
      </c>
      <c r="AT55" s="247" t="s">
        <v>2822</v>
      </c>
      <c r="AU55" s="247" t="s">
        <v>2823</v>
      </c>
      <c r="AV55" s="247" t="s">
        <v>2824</v>
      </c>
      <c r="AW55" s="247" t="s">
        <v>2825</v>
      </c>
      <c r="AX55" s="247" t="s">
        <v>1299</v>
      </c>
      <c r="AY55" s="256"/>
      <c r="AZ55" s="258"/>
      <c r="BA55" s="343" t="s">
        <v>478</v>
      </c>
      <c r="BB55" s="343" t="s">
        <v>479</v>
      </c>
      <c r="BC55" s="343" t="s">
        <v>364</v>
      </c>
      <c r="BD55" s="343" t="s">
        <v>1316</v>
      </c>
      <c r="BE55" s="343" t="s">
        <v>400</v>
      </c>
      <c r="BF55" s="343" t="s">
        <v>375</v>
      </c>
      <c r="BG55" s="343" t="s">
        <v>395</v>
      </c>
      <c r="BH55" s="343" t="s">
        <v>543</v>
      </c>
      <c r="BI55" s="343" t="s">
        <v>395</v>
      </c>
      <c r="BJ55" s="343" t="s">
        <v>480</v>
      </c>
      <c r="BK55" s="343" t="s">
        <v>1971</v>
      </c>
      <c r="BL55" s="343" t="s">
        <v>1972</v>
      </c>
      <c r="BM55" s="343" t="s">
        <v>1973</v>
      </c>
      <c r="BN55" s="343" t="s">
        <v>1974</v>
      </c>
      <c r="BO55" s="343" t="s">
        <v>1975</v>
      </c>
      <c r="BP55" s="343" t="s">
        <v>1976</v>
      </c>
      <c r="BQ55" s="343" t="s">
        <v>1977</v>
      </c>
      <c r="BR55" s="343" t="s">
        <v>1978</v>
      </c>
      <c r="BS55" s="343" t="s">
        <v>1979</v>
      </c>
      <c r="BT55" s="343" t="s">
        <v>1294</v>
      </c>
      <c r="BU55" s="256"/>
      <c r="BV55" s="258"/>
      <c r="BW55" s="256" t="s">
        <v>478</v>
      </c>
      <c r="BX55" s="256" t="s">
        <v>479</v>
      </c>
      <c r="BY55" s="256" t="s">
        <v>367</v>
      </c>
      <c r="BZ55" s="256" t="s">
        <v>383</v>
      </c>
      <c r="CA55" s="256" t="s">
        <v>400</v>
      </c>
      <c r="CB55" s="256" t="s">
        <v>375</v>
      </c>
      <c r="CC55" s="256" t="s">
        <v>395</v>
      </c>
      <c r="CD55" s="256" t="s">
        <v>380</v>
      </c>
      <c r="CE55" s="256" t="s">
        <v>395</v>
      </c>
      <c r="CF55" s="256" t="s">
        <v>480</v>
      </c>
      <c r="CG55" s="256" t="s">
        <v>983</v>
      </c>
      <c r="CH55" s="256" t="s">
        <v>984</v>
      </c>
      <c r="CI55" s="256" t="s">
        <v>985</v>
      </c>
      <c r="CJ55" s="256" t="s">
        <v>986</v>
      </c>
      <c r="CK55" s="256" t="s">
        <v>987</v>
      </c>
      <c r="CL55" s="273" t="s">
        <v>988</v>
      </c>
      <c r="CM55" s="273" t="s">
        <v>989</v>
      </c>
      <c r="CN55" s="273" t="s">
        <v>990</v>
      </c>
      <c r="CO55" s="273" t="s">
        <v>991</v>
      </c>
      <c r="CP55" s="273" t="s">
        <v>907</v>
      </c>
      <c r="CQ55" s="256"/>
      <c r="CR55" s="258"/>
      <c r="CS55" s="256" t="s">
        <v>478</v>
      </c>
      <c r="CT55" s="256" t="s">
        <v>479</v>
      </c>
      <c r="CU55" s="256" t="s">
        <v>367</v>
      </c>
      <c r="CV55" s="256" t="s">
        <v>383</v>
      </c>
      <c r="CW55" s="256" t="s">
        <v>400</v>
      </c>
      <c r="CX55" s="256" t="s">
        <v>375</v>
      </c>
      <c r="CY55" s="256" t="s">
        <v>395</v>
      </c>
      <c r="CZ55" s="256" t="s">
        <v>380</v>
      </c>
      <c r="DA55" s="256" t="s">
        <v>395</v>
      </c>
      <c r="DB55" s="256" t="s">
        <v>480</v>
      </c>
      <c r="DC55" s="256" t="s">
        <v>593</v>
      </c>
      <c r="DD55" s="256" t="s">
        <v>593</v>
      </c>
      <c r="DE55" s="256" t="s">
        <v>384</v>
      </c>
      <c r="DF55" s="256" t="s">
        <v>594</v>
      </c>
      <c r="DG55" s="256" t="s">
        <v>595</v>
      </c>
      <c r="DH55" s="273" t="s">
        <v>992</v>
      </c>
      <c r="DI55" s="273" t="s">
        <v>993</v>
      </c>
      <c r="DJ55" s="273" t="s">
        <v>994</v>
      </c>
      <c r="DK55" s="273" t="s">
        <v>995</v>
      </c>
      <c r="DL55" s="273" t="s">
        <v>902</v>
      </c>
      <c r="DM55" s="256"/>
      <c r="DN55" s="258"/>
      <c r="DO55" s="343" t="s">
        <v>478</v>
      </c>
      <c r="DP55" s="343" t="s">
        <v>479</v>
      </c>
      <c r="DQ55" s="343" t="s">
        <v>1433</v>
      </c>
      <c r="DR55" s="343" t="s">
        <v>383</v>
      </c>
      <c r="DS55" s="343" t="s">
        <v>400</v>
      </c>
      <c r="DT55" s="343" t="s">
        <v>375</v>
      </c>
      <c r="DU55" s="343" t="s">
        <v>395</v>
      </c>
      <c r="DV55" s="343" t="s">
        <v>579</v>
      </c>
      <c r="DW55" s="343" t="s">
        <v>395</v>
      </c>
      <c r="DX55" s="343" t="s">
        <v>480</v>
      </c>
      <c r="DY55" s="343" t="s">
        <v>3129</v>
      </c>
      <c r="DZ55" s="343" t="s">
        <v>3130</v>
      </c>
      <c r="EA55" s="343" t="s">
        <v>3131</v>
      </c>
      <c r="EB55" s="343" t="s">
        <v>3132</v>
      </c>
      <c r="EC55" s="343" t="s">
        <v>3133</v>
      </c>
      <c r="ED55" s="343" t="s">
        <v>3134</v>
      </c>
      <c r="EE55" s="343" t="s">
        <v>3135</v>
      </c>
      <c r="EF55" s="343" t="s">
        <v>3136</v>
      </c>
      <c r="EG55" s="343" t="s">
        <v>3137</v>
      </c>
      <c r="EH55" s="343" t="s">
        <v>907</v>
      </c>
      <c r="EI55" s="256"/>
      <c r="EJ55" s="256"/>
      <c r="EK55" s="247" t="s">
        <v>364</v>
      </c>
      <c r="EL55" s="247" t="s">
        <v>364</v>
      </c>
      <c r="EM55" s="247" t="s">
        <v>364</v>
      </c>
      <c r="EN55" s="247" t="s">
        <v>364</v>
      </c>
      <c r="EO55" s="247" t="s">
        <v>364</v>
      </c>
      <c r="EP55" s="247" t="s">
        <v>364</v>
      </c>
      <c r="EQ55" s="247" t="s">
        <v>364</v>
      </c>
      <c r="ER55" s="247" t="s">
        <v>364</v>
      </c>
      <c r="ES55" s="247" t="s">
        <v>364</v>
      </c>
      <c r="ET55" s="247" t="s">
        <v>364</v>
      </c>
      <c r="EU55" s="247" t="s">
        <v>3466</v>
      </c>
      <c r="EV55" s="247" t="s">
        <v>3467</v>
      </c>
      <c r="EW55" s="247" t="s">
        <v>3468</v>
      </c>
      <c r="EX55" s="247" t="s">
        <v>3469</v>
      </c>
      <c r="EY55" s="247" t="s">
        <v>3470</v>
      </c>
      <c r="EZ55" s="247" t="s">
        <v>3471</v>
      </c>
      <c r="FA55" s="247" t="s">
        <v>3472</v>
      </c>
      <c r="FB55" s="247" t="s">
        <v>3473</v>
      </c>
      <c r="FC55" s="247" t="s">
        <v>3474</v>
      </c>
      <c r="FD55" s="247" t="s">
        <v>2539</v>
      </c>
      <c r="FE55" s="256"/>
      <c r="FF55" s="258"/>
      <c r="FG55" s="343" t="s">
        <v>364</v>
      </c>
      <c r="FH55" s="343" t="s">
        <v>364</v>
      </c>
      <c r="FI55" s="343" t="s">
        <v>1565</v>
      </c>
      <c r="FJ55" s="343" t="s">
        <v>1468</v>
      </c>
      <c r="FK55" s="343" t="s">
        <v>364</v>
      </c>
      <c r="FL55" s="343" t="s">
        <v>364</v>
      </c>
      <c r="FM55" s="343" t="s">
        <v>364</v>
      </c>
      <c r="FN55" s="343" t="s">
        <v>1001</v>
      </c>
      <c r="FO55" s="343" t="s">
        <v>364</v>
      </c>
      <c r="FP55" s="343" t="s">
        <v>364</v>
      </c>
      <c r="FQ55" s="343" t="s">
        <v>2387</v>
      </c>
      <c r="FR55" s="343" t="s">
        <v>2388</v>
      </c>
      <c r="FS55" s="343" t="s">
        <v>2389</v>
      </c>
      <c r="FT55" s="343" t="s">
        <v>2390</v>
      </c>
      <c r="FU55" s="343" t="s">
        <v>2391</v>
      </c>
      <c r="FV55" s="343" t="s">
        <v>2392</v>
      </c>
      <c r="FW55" s="343" t="s">
        <v>2393</v>
      </c>
      <c r="FX55" s="343" t="s">
        <v>2394</v>
      </c>
      <c r="FY55" s="343" t="s">
        <v>2395</v>
      </c>
      <c r="FZ55" s="343" t="s">
        <v>1693</v>
      </c>
      <c r="GA55" s="256"/>
      <c r="GB55" s="256"/>
      <c r="GC55" s="256" t="s">
        <v>364</v>
      </c>
      <c r="GD55" s="256" t="s">
        <v>364</v>
      </c>
      <c r="GE55" s="256" t="s">
        <v>364</v>
      </c>
      <c r="GF55" s="256" t="s">
        <v>364</v>
      </c>
      <c r="GG55" s="256" t="s">
        <v>364</v>
      </c>
      <c r="GH55" s="256" t="s">
        <v>364</v>
      </c>
      <c r="GI55" s="256" t="s">
        <v>364</v>
      </c>
      <c r="GJ55" s="256" t="s">
        <v>364</v>
      </c>
      <c r="GK55" s="256" t="s">
        <v>364</v>
      </c>
      <c r="GL55" s="256" t="s">
        <v>364</v>
      </c>
      <c r="GM55" s="256" t="s">
        <v>1527</v>
      </c>
      <c r="GN55" s="256" t="s">
        <v>1528</v>
      </c>
      <c r="GO55" s="256" t="s">
        <v>1529</v>
      </c>
      <c r="GP55" s="256" t="s">
        <v>1530</v>
      </c>
      <c r="GQ55" s="256" t="s">
        <v>1531</v>
      </c>
      <c r="GR55" s="273" t="s">
        <v>1532</v>
      </c>
      <c r="GS55" s="273" t="s">
        <v>1533</v>
      </c>
      <c r="GT55" s="273" t="s">
        <v>1534</v>
      </c>
      <c r="GU55" s="273" t="s">
        <v>1535</v>
      </c>
      <c r="GV55" s="273" t="s">
        <v>1476</v>
      </c>
    </row>
    <row r="56" spans="1:204" s="2" customFormat="1" ht="12.75" customHeight="1"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246" t="s">
        <v>353</v>
      </c>
      <c r="AD56" s="255" t="str">
        <f t="shared" ca="1" si="8"/>
        <v>184,877</v>
      </c>
      <c r="AE56" s="403" t="s">
        <v>2702</v>
      </c>
      <c r="AF56" s="247" t="s">
        <v>2826</v>
      </c>
      <c r="AG56" s="247" t="s">
        <v>1009</v>
      </c>
      <c r="AH56" s="247" t="s">
        <v>2827</v>
      </c>
      <c r="AI56" s="247" t="s">
        <v>2828</v>
      </c>
      <c r="AJ56" s="247" t="s">
        <v>405</v>
      </c>
      <c r="AK56" s="247" t="s">
        <v>549</v>
      </c>
      <c r="AL56" s="247" t="s">
        <v>450</v>
      </c>
      <c r="AM56" s="247" t="s">
        <v>443</v>
      </c>
      <c r="AN56" s="247" t="s">
        <v>2829</v>
      </c>
      <c r="AO56" s="247" t="s">
        <v>3641</v>
      </c>
      <c r="AP56" s="247" t="s">
        <v>3641</v>
      </c>
      <c r="AQ56" s="247" t="s">
        <v>2830</v>
      </c>
      <c r="AR56" s="247" t="s">
        <v>2831</v>
      </c>
      <c r="AS56" s="247" t="s">
        <v>2832</v>
      </c>
      <c r="AT56" s="247" t="s">
        <v>2833</v>
      </c>
      <c r="AU56" s="247" t="s">
        <v>2834</v>
      </c>
      <c r="AV56" s="247" t="s">
        <v>2835</v>
      </c>
      <c r="AW56" s="247" t="s">
        <v>2836</v>
      </c>
      <c r="AX56" s="247" t="s">
        <v>1065</v>
      </c>
      <c r="AY56" s="256"/>
      <c r="AZ56" s="258"/>
      <c r="BA56" s="343" t="s">
        <v>1980</v>
      </c>
      <c r="BB56" s="343" t="s">
        <v>1981</v>
      </c>
      <c r="BC56" s="343" t="s">
        <v>414</v>
      </c>
      <c r="BD56" s="343" t="s">
        <v>2192</v>
      </c>
      <c r="BE56" s="343" t="s">
        <v>773</v>
      </c>
      <c r="BF56" s="343" t="s">
        <v>367</v>
      </c>
      <c r="BG56" s="343" t="s">
        <v>1982</v>
      </c>
      <c r="BH56" s="343" t="s">
        <v>1983</v>
      </c>
      <c r="BI56" s="343" t="s">
        <v>443</v>
      </c>
      <c r="BJ56" s="343" t="s">
        <v>912</v>
      </c>
      <c r="BK56" s="343" t="s">
        <v>1984</v>
      </c>
      <c r="BL56" s="343" t="s">
        <v>1984</v>
      </c>
      <c r="BM56" s="343" t="s">
        <v>1985</v>
      </c>
      <c r="BN56" s="343" t="s">
        <v>1986</v>
      </c>
      <c r="BO56" s="343" t="s">
        <v>1986</v>
      </c>
      <c r="BP56" s="343" t="s">
        <v>1987</v>
      </c>
      <c r="BQ56" s="343" t="s">
        <v>1988</v>
      </c>
      <c r="BR56" s="343" t="s">
        <v>1989</v>
      </c>
      <c r="BS56" s="343" t="s">
        <v>1990</v>
      </c>
      <c r="BT56" s="343" t="s">
        <v>1355</v>
      </c>
      <c r="BU56" s="256"/>
      <c r="BV56" s="258"/>
      <c r="BW56" s="256" t="s">
        <v>562</v>
      </c>
      <c r="BX56" s="256" t="s">
        <v>562</v>
      </c>
      <c r="BY56" s="256" t="s">
        <v>562</v>
      </c>
      <c r="BZ56" s="256" t="s">
        <v>562</v>
      </c>
      <c r="CA56" s="256" t="s">
        <v>562</v>
      </c>
      <c r="CB56" s="256" t="s">
        <v>562</v>
      </c>
      <c r="CC56" s="256" t="s">
        <v>562</v>
      </c>
      <c r="CD56" s="256" t="s">
        <v>562</v>
      </c>
      <c r="CE56" s="256" t="s">
        <v>562</v>
      </c>
      <c r="CF56" s="256" t="s">
        <v>562</v>
      </c>
      <c r="CG56" s="256" t="s">
        <v>562</v>
      </c>
      <c r="CH56" s="256" t="s">
        <v>562</v>
      </c>
      <c r="CI56" s="256" t="s">
        <v>562</v>
      </c>
      <c r="CJ56" s="256" t="s">
        <v>562</v>
      </c>
      <c r="CK56" s="256" t="s">
        <v>562</v>
      </c>
      <c r="CL56" s="273" t="s">
        <v>562</v>
      </c>
      <c r="CM56" s="273" t="s">
        <v>562</v>
      </c>
      <c r="CN56" s="273" t="s">
        <v>562</v>
      </c>
      <c r="CO56" s="273" t="s">
        <v>562</v>
      </c>
      <c r="CP56" s="273" t="s">
        <v>562</v>
      </c>
      <c r="CQ56" s="256"/>
      <c r="CR56" s="258"/>
      <c r="CS56" s="256" t="s">
        <v>562</v>
      </c>
      <c r="CT56" s="256" t="s">
        <v>562</v>
      </c>
      <c r="CU56" s="256" t="s">
        <v>562</v>
      </c>
      <c r="CV56" s="256" t="s">
        <v>562</v>
      </c>
      <c r="CW56" s="256" t="s">
        <v>562</v>
      </c>
      <c r="CX56" s="256" t="s">
        <v>562</v>
      </c>
      <c r="CY56" s="256" t="s">
        <v>562</v>
      </c>
      <c r="CZ56" s="256" t="s">
        <v>562</v>
      </c>
      <c r="DA56" s="256" t="s">
        <v>562</v>
      </c>
      <c r="DB56" s="256" t="s">
        <v>562</v>
      </c>
      <c r="DC56" s="256" t="s">
        <v>562</v>
      </c>
      <c r="DD56" s="256" t="s">
        <v>562</v>
      </c>
      <c r="DE56" s="256" t="s">
        <v>562</v>
      </c>
      <c r="DF56" s="256" t="s">
        <v>562</v>
      </c>
      <c r="DG56" s="256" t="s">
        <v>562</v>
      </c>
      <c r="DH56" s="273" t="s">
        <v>562</v>
      </c>
      <c r="DI56" s="273" t="s">
        <v>562</v>
      </c>
      <c r="DJ56" s="273" t="s">
        <v>562</v>
      </c>
      <c r="DK56" s="273" t="s">
        <v>562</v>
      </c>
      <c r="DL56" s="273" t="s">
        <v>562</v>
      </c>
      <c r="DM56" s="256"/>
      <c r="DN56" s="258"/>
      <c r="DO56" s="343" t="s">
        <v>3138</v>
      </c>
      <c r="DP56" s="343" t="s">
        <v>1236</v>
      </c>
      <c r="DQ56" s="343" t="s">
        <v>447</v>
      </c>
      <c r="DR56" s="343" t="s">
        <v>3139</v>
      </c>
      <c r="DS56" s="343" t="s">
        <v>2828</v>
      </c>
      <c r="DT56" s="343" t="s">
        <v>405</v>
      </c>
      <c r="DU56" s="343" t="s">
        <v>549</v>
      </c>
      <c r="DV56" s="343" t="s">
        <v>3140</v>
      </c>
      <c r="DW56" s="343" t="s">
        <v>443</v>
      </c>
      <c r="DX56" s="343" t="s">
        <v>3141</v>
      </c>
      <c r="DY56" s="343" t="s">
        <v>3142</v>
      </c>
      <c r="DZ56" s="343" t="s">
        <v>3142</v>
      </c>
      <c r="EA56" s="343" t="s">
        <v>3143</v>
      </c>
      <c r="EB56" s="343" t="s">
        <v>3144</v>
      </c>
      <c r="EC56" s="343" t="s">
        <v>3145</v>
      </c>
      <c r="ED56" s="343" t="s">
        <v>3146</v>
      </c>
      <c r="EE56" s="343" t="s">
        <v>3147</v>
      </c>
      <c r="EF56" s="343" t="s">
        <v>3148</v>
      </c>
      <c r="EG56" s="343" t="s">
        <v>3149</v>
      </c>
      <c r="EH56" s="343" t="s">
        <v>1185</v>
      </c>
      <c r="EI56" s="256"/>
      <c r="EJ56" s="256"/>
      <c r="EK56" s="247" t="s">
        <v>857</v>
      </c>
      <c r="EL56" s="247" t="s">
        <v>1432</v>
      </c>
      <c r="EM56" s="247" t="s">
        <v>414</v>
      </c>
      <c r="EN56" s="247" t="s">
        <v>509</v>
      </c>
      <c r="EO56" s="247" t="s">
        <v>364</v>
      </c>
      <c r="EP56" s="247" t="s">
        <v>364</v>
      </c>
      <c r="EQ56" s="247" t="s">
        <v>1433</v>
      </c>
      <c r="ER56" s="247" t="s">
        <v>568</v>
      </c>
      <c r="ES56" s="247" t="s">
        <v>364</v>
      </c>
      <c r="ET56" s="247" t="s">
        <v>1491</v>
      </c>
      <c r="EU56" s="247" t="s">
        <v>3475</v>
      </c>
      <c r="EV56" s="247" t="s">
        <v>3475</v>
      </c>
      <c r="EW56" s="247" t="s">
        <v>3476</v>
      </c>
      <c r="EX56" s="247" t="s">
        <v>3477</v>
      </c>
      <c r="EY56" s="247" t="s">
        <v>3478</v>
      </c>
      <c r="EZ56" s="247" t="s">
        <v>3479</v>
      </c>
      <c r="FA56" s="247" t="s">
        <v>3480</v>
      </c>
      <c r="FB56" s="247" t="s">
        <v>3481</v>
      </c>
      <c r="FC56" s="247" t="s">
        <v>3482</v>
      </c>
      <c r="FD56" s="247" t="s">
        <v>1476</v>
      </c>
      <c r="FE56" s="256"/>
      <c r="FF56" s="258"/>
      <c r="FG56" s="343" t="s">
        <v>562</v>
      </c>
      <c r="FH56" s="343" t="s">
        <v>562</v>
      </c>
      <c r="FI56" s="343" t="s">
        <v>562</v>
      </c>
      <c r="FJ56" s="343" t="s">
        <v>562</v>
      </c>
      <c r="FK56" s="343" t="s">
        <v>562</v>
      </c>
      <c r="FL56" s="343" t="s">
        <v>562</v>
      </c>
      <c r="FM56" s="343" t="s">
        <v>562</v>
      </c>
      <c r="FN56" s="343" t="s">
        <v>562</v>
      </c>
      <c r="FO56" s="343" t="s">
        <v>562</v>
      </c>
      <c r="FP56" s="343" t="s">
        <v>562</v>
      </c>
      <c r="FQ56" s="343" t="s">
        <v>562</v>
      </c>
      <c r="FR56" s="343" t="s">
        <v>562</v>
      </c>
      <c r="FS56" s="343" t="s">
        <v>562</v>
      </c>
      <c r="FT56" s="343" t="s">
        <v>562</v>
      </c>
      <c r="FU56" s="343" t="s">
        <v>562</v>
      </c>
      <c r="FV56" s="343" t="s">
        <v>562</v>
      </c>
      <c r="FW56" s="343" t="s">
        <v>562</v>
      </c>
      <c r="FX56" s="343" t="s">
        <v>562</v>
      </c>
      <c r="FY56" s="343" t="s">
        <v>562</v>
      </c>
      <c r="FZ56" s="343" t="s">
        <v>562</v>
      </c>
      <c r="GA56" s="256"/>
      <c r="GB56" s="256"/>
      <c r="GC56" s="256" t="s">
        <v>562</v>
      </c>
      <c r="GD56" s="256" t="s">
        <v>562</v>
      </c>
      <c r="GE56" s="256" t="s">
        <v>562</v>
      </c>
      <c r="GF56" s="256" t="s">
        <v>562</v>
      </c>
      <c r="GG56" s="256" t="s">
        <v>562</v>
      </c>
      <c r="GH56" s="256" t="s">
        <v>562</v>
      </c>
      <c r="GI56" s="256" t="s">
        <v>562</v>
      </c>
      <c r="GJ56" s="256" t="s">
        <v>562</v>
      </c>
      <c r="GK56" s="256" t="s">
        <v>562</v>
      </c>
      <c r="GL56" s="256" t="s">
        <v>562</v>
      </c>
      <c r="GM56" s="256" t="s">
        <v>562</v>
      </c>
      <c r="GN56" s="256" t="s">
        <v>562</v>
      </c>
      <c r="GO56" s="256" t="s">
        <v>562</v>
      </c>
      <c r="GP56" s="256" t="s">
        <v>562</v>
      </c>
      <c r="GQ56" s="256" t="s">
        <v>562</v>
      </c>
      <c r="GR56" s="273" t="s">
        <v>562</v>
      </c>
      <c r="GS56" s="273" t="s">
        <v>562</v>
      </c>
      <c r="GT56" s="273" t="s">
        <v>562</v>
      </c>
      <c r="GU56" s="273" t="s">
        <v>562</v>
      </c>
      <c r="GV56" s="273" t="s">
        <v>562</v>
      </c>
    </row>
    <row r="57" spans="1:204" s="2" customFormat="1" ht="12.75" customHeight="1" x14ac:dyDescent="0.25">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246" t="s">
        <v>138</v>
      </c>
      <c r="AD57" s="255" t="str">
        <f t="shared" ca="1" si="8"/>
        <v>455,800</v>
      </c>
      <c r="AE57" s="403" t="s">
        <v>2703</v>
      </c>
      <c r="AF57" s="247" t="s">
        <v>1316</v>
      </c>
      <c r="AG57" s="247" t="s">
        <v>1316</v>
      </c>
      <c r="AH57" s="247" t="s">
        <v>562</v>
      </c>
      <c r="AI57" s="247" t="s">
        <v>562</v>
      </c>
      <c r="AJ57" s="247" t="s">
        <v>562</v>
      </c>
      <c r="AK57" s="247" t="s">
        <v>1272</v>
      </c>
      <c r="AL57" s="247" t="s">
        <v>2837</v>
      </c>
      <c r="AM57" s="247" t="s">
        <v>1095</v>
      </c>
      <c r="AN57" s="247" t="s">
        <v>2838</v>
      </c>
      <c r="AO57" s="247" t="s">
        <v>3642</v>
      </c>
      <c r="AP57" s="247" t="s">
        <v>3665</v>
      </c>
      <c r="AQ57" s="247" t="s">
        <v>2839</v>
      </c>
      <c r="AR57" s="247" t="s">
        <v>2840</v>
      </c>
      <c r="AS57" s="247" t="s">
        <v>2841</v>
      </c>
      <c r="AT57" s="247" t="s">
        <v>2842</v>
      </c>
      <c r="AU57" s="247" t="s">
        <v>2843</v>
      </c>
      <c r="AV57" s="247" t="s">
        <v>2844</v>
      </c>
      <c r="AW57" s="247" t="s">
        <v>2845</v>
      </c>
      <c r="AX57" s="247" t="s">
        <v>902</v>
      </c>
      <c r="AY57" s="256"/>
      <c r="AZ57" s="258"/>
      <c r="BA57" s="343" t="s">
        <v>996</v>
      </c>
      <c r="BB57" s="343" t="s">
        <v>392</v>
      </c>
      <c r="BC57" s="343" t="s">
        <v>415</v>
      </c>
      <c r="BD57" s="343" t="s">
        <v>1316</v>
      </c>
      <c r="BE57" s="343" t="s">
        <v>364</v>
      </c>
      <c r="BF57" s="343" t="s">
        <v>1478</v>
      </c>
      <c r="BG57" s="343" t="s">
        <v>1991</v>
      </c>
      <c r="BH57" s="343" t="s">
        <v>1983</v>
      </c>
      <c r="BI57" s="343" t="s">
        <v>1992</v>
      </c>
      <c r="BJ57" s="343" t="s">
        <v>1993</v>
      </c>
      <c r="BK57" s="343" t="s">
        <v>1994</v>
      </c>
      <c r="BL57" s="343" t="s">
        <v>1995</v>
      </c>
      <c r="BM57" s="343" t="s">
        <v>1996</v>
      </c>
      <c r="BN57" s="343" t="s">
        <v>364</v>
      </c>
      <c r="BO57" s="343" t="s">
        <v>1997</v>
      </c>
      <c r="BP57" s="343" t="s">
        <v>1998</v>
      </c>
      <c r="BQ57" s="343" t="s">
        <v>1999</v>
      </c>
      <c r="BR57" s="343" t="s">
        <v>2000</v>
      </c>
      <c r="BS57" s="343" t="s">
        <v>2001</v>
      </c>
      <c r="BT57" s="343" t="s">
        <v>1006</v>
      </c>
      <c r="BU57" s="256"/>
      <c r="BV57" s="258"/>
      <c r="BW57" s="256" t="s">
        <v>996</v>
      </c>
      <c r="BX57" s="256" t="s">
        <v>507</v>
      </c>
      <c r="BY57" s="256"/>
      <c r="BZ57" s="256" t="s">
        <v>997</v>
      </c>
      <c r="CA57" s="256" t="s">
        <v>998</v>
      </c>
      <c r="CB57" s="256" t="s">
        <v>542</v>
      </c>
      <c r="CC57" s="256" t="s">
        <v>816</v>
      </c>
      <c r="CD57" s="256" t="s">
        <v>999</v>
      </c>
      <c r="CE57" s="256" t="s">
        <v>816</v>
      </c>
      <c r="CF57" s="256" t="s">
        <v>569</v>
      </c>
      <c r="CG57" s="256" t="s">
        <v>1000</v>
      </c>
      <c r="CH57" s="256" t="s">
        <v>1000</v>
      </c>
      <c r="CI57" s="256" t="s">
        <v>1001</v>
      </c>
      <c r="CJ57" s="256"/>
      <c r="CK57" s="256" t="s">
        <v>569</v>
      </c>
      <c r="CL57" s="273" t="s">
        <v>1002</v>
      </c>
      <c r="CM57" s="273" t="s">
        <v>1003</v>
      </c>
      <c r="CN57" s="273" t="s">
        <v>1004</v>
      </c>
      <c r="CO57" s="273" t="s">
        <v>1005</v>
      </c>
      <c r="CP57" s="273" t="s">
        <v>1006</v>
      </c>
      <c r="CQ57" s="256"/>
      <c r="CR57" s="258"/>
      <c r="CS57" s="256" t="s">
        <v>481</v>
      </c>
      <c r="CT57" s="256" t="s">
        <v>1007</v>
      </c>
      <c r="CU57" s="256"/>
      <c r="CV57" s="256" t="s">
        <v>1008</v>
      </c>
      <c r="CW57" s="256" t="s">
        <v>998</v>
      </c>
      <c r="CX57" s="256" t="s">
        <v>1009</v>
      </c>
      <c r="CY57" s="256" t="s">
        <v>816</v>
      </c>
      <c r="CZ57" s="256" t="s">
        <v>1010</v>
      </c>
      <c r="DA57" s="256" t="s">
        <v>816</v>
      </c>
      <c r="DB57" s="256" t="s">
        <v>569</v>
      </c>
      <c r="DC57" s="256" t="s">
        <v>1011</v>
      </c>
      <c r="DD57" s="256" t="s">
        <v>1011</v>
      </c>
      <c r="DE57" s="256" t="s">
        <v>1001</v>
      </c>
      <c r="DF57" s="256"/>
      <c r="DG57" s="256" t="s">
        <v>1012</v>
      </c>
      <c r="DH57" s="273" t="s">
        <v>1013</v>
      </c>
      <c r="DI57" s="273" t="s">
        <v>1014</v>
      </c>
      <c r="DJ57" s="273" t="s">
        <v>562</v>
      </c>
      <c r="DK57" s="273" t="s">
        <v>1015</v>
      </c>
      <c r="DL57" s="273" t="s">
        <v>1016</v>
      </c>
      <c r="DM57" s="256"/>
      <c r="DN57" s="258"/>
      <c r="DO57" s="343" t="s">
        <v>3150</v>
      </c>
      <c r="DP57" s="343" t="s">
        <v>3151</v>
      </c>
      <c r="DQ57" s="343" t="s">
        <v>1142</v>
      </c>
      <c r="DR57" s="343" t="s">
        <v>3152</v>
      </c>
      <c r="DS57" s="343" t="s">
        <v>363</v>
      </c>
      <c r="DT57" s="343" t="s">
        <v>416</v>
      </c>
      <c r="DU57" s="343" t="s">
        <v>2239</v>
      </c>
      <c r="DV57" s="343" t="s">
        <v>3153</v>
      </c>
      <c r="DW57" s="343" t="s">
        <v>1094</v>
      </c>
      <c r="DX57" s="343" t="s">
        <v>3154</v>
      </c>
      <c r="DY57" s="343" t="s">
        <v>3155</v>
      </c>
      <c r="DZ57" s="343" t="s">
        <v>3156</v>
      </c>
      <c r="EA57" s="343" t="s">
        <v>3157</v>
      </c>
      <c r="EB57" s="343" t="s">
        <v>384</v>
      </c>
      <c r="EC57" s="343" t="s">
        <v>3158</v>
      </c>
      <c r="ED57" s="343" t="s">
        <v>3159</v>
      </c>
      <c r="EE57" s="343" t="s">
        <v>3160</v>
      </c>
      <c r="EF57" s="343" t="s">
        <v>3161</v>
      </c>
      <c r="EG57" s="343" t="s">
        <v>3162</v>
      </c>
      <c r="EH57" s="343" t="s">
        <v>1006</v>
      </c>
      <c r="EI57" s="256"/>
      <c r="EJ57" s="256"/>
      <c r="EK57" s="247" t="s">
        <v>3483</v>
      </c>
      <c r="EL57" s="247" t="s">
        <v>395</v>
      </c>
      <c r="EM57" s="247" t="s">
        <v>1515</v>
      </c>
      <c r="EN57" s="247" t="s">
        <v>562</v>
      </c>
      <c r="EO57" s="247" t="s">
        <v>562</v>
      </c>
      <c r="EP57" s="247" t="s">
        <v>562</v>
      </c>
      <c r="EQ57" s="247" t="s">
        <v>1675</v>
      </c>
      <c r="ER57" s="247" t="s">
        <v>2369</v>
      </c>
      <c r="ES57" s="247" t="s">
        <v>394</v>
      </c>
      <c r="ET57" s="247" t="s">
        <v>538</v>
      </c>
      <c r="EU57" s="247" t="s">
        <v>3484</v>
      </c>
      <c r="EV57" s="247" t="s">
        <v>3485</v>
      </c>
      <c r="EW57" s="247" t="s">
        <v>3486</v>
      </c>
      <c r="EX57" s="247" t="s">
        <v>2840</v>
      </c>
      <c r="EY57" s="247" t="s">
        <v>3487</v>
      </c>
      <c r="EZ57" s="247" t="s">
        <v>3488</v>
      </c>
      <c r="FA57" s="247" t="s">
        <v>3489</v>
      </c>
      <c r="FB57" s="247" t="s">
        <v>3490</v>
      </c>
      <c r="FC57" s="247" t="s">
        <v>3491</v>
      </c>
      <c r="FD57" s="247" t="s">
        <v>1553</v>
      </c>
      <c r="FE57" s="256"/>
      <c r="FF57" s="258"/>
      <c r="FG57" s="343" t="s">
        <v>364</v>
      </c>
      <c r="FH57" s="343" t="s">
        <v>2396</v>
      </c>
      <c r="FI57" s="343" t="s">
        <v>415</v>
      </c>
      <c r="FJ57" s="343" t="s">
        <v>1069</v>
      </c>
      <c r="FK57" s="343" t="s">
        <v>2397</v>
      </c>
      <c r="FL57" s="343" t="s">
        <v>2398</v>
      </c>
      <c r="FM57" s="343" t="s">
        <v>409</v>
      </c>
      <c r="FN57" s="343" t="s">
        <v>804</v>
      </c>
      <c r="FO57" s="343" t="s">
        <v>1488</v>
      </c>
      <c r="FP57" s="343" t="s">
        <v>2399</v>
      </c>
      <c r="FQ57" s="343" t="s">
        <v>2400</v>
      </c>
      <c r="FR57" s="343" t="s">
        <v>2401</v>
      </c>
      <c r="FS57" s="343" t="s">
        <v>2402</v>
      </c>
      <c r="FT57" s="343" t="s">
        <v>364</v>
      </c>
      <c r="FU57" s="343" t="s">
        <v>2403</v>
      </c>
      <c r="FV57" s="343" t="s">
        <v>2404</v>
      </c>
      <c r="FW57" s="343" t="s">
        <v>2405</v>
      </c>
      <c r="FX57" s="343" t="s">
        <v>2406</v>
      </c>
      <c r="FY57" s="343" t="s">
        <v>2407</v>
      </c>
      <c r="FZ57" s="343" t="s">
        <v>1442</v>
      </c>
      <c r="GA57" s="256"/>
      <c r="GB57" s="256"/>
      <c r="GC57" s="256" t="s">
        <v>1536</v>
      </c>
      <c r="GD57" s="256" t="s">
        <v>1537</v>
      </c>
      <c r="GE57" s="256" t="s">
        <v>364</v>
      </c>
      <c r="GF57" s="256" t="s">
        <v>1537</v>
      </c>
      <c r="GG57" s="256" t="s">
        <v>364</v>
      </c>
      <c r="GH57" s="256" t="s">
        <v>454</v>
      </c>
      <c r="GI57" s="256" t="s">
        <v>364</v>
      </c>
      <c r="GJ57" s="256" t="s">
        <v>1538</v>
      </c>
      <c r="GK57" s="256" t="s">
        <v>364</v>
      </c>
      <c r="GL57" s="256" t="s">
        <v>364</v>
      </c>
      <c r="GM57" s="256" t="s">
        <v>1539</v>
      </c>
      <c r="GN57" s="256" t="s">
        <v>1539</v>
      </c>
      <c r="GO57" s="256" t="s">
        <v>364</v>
      </c>
      <c r="GP57" s="256" t="s">
        <v>364</v>
      </c>
      <c r="GQ57" s="256" t="s">
        <v>1540</v>
      </c>
      <c r="GR57" s="273" t="s">
        <v>1541</v>
      </c>
      <c r="GS57" s="273" t="s">
        <v>1542</v>
      </c>
      <c r="GT57" s="273" t="s">
        <v>562</v>
      </c>
      <c r="GU57" s="273" t="s">
        <v>1543</v>
      </c>
      <c r="GV57" s="273" t="s">
        <v>1544</v>
      </c>
    </row>
    <row r="58" spans="1:204" s="2" customFormat="1" ht="12.7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246" t="s">
        <v>139</v>
      </c>
      <c r="AD58" s="255" t="str">
        <f t="shared" ca="1" si="8"/>
        <v>619,043</v>
      </c>
      <c r="AE58" s="403" t="s">
        <v>2002</v>
      </c>
      <c r="AF58" s="247" t="s">
        <v>2846</v>
      </c>
      <c r="AG58" s="247" t="s">
        <v>1272</v>
      </c>
      <c r="AH58" s="247" t="s">
        <v>1279</v>
      </c>
      <c r="AI58" s="247" t="s">
        <v>400</v>
      </c>
      <c r="AJ58" s="247" t="s">
        <v>1433</v>
      </c>
      <c r="AK58" s="247" t="s">
        <v>759</v>
      </c>
      <c r="AL58" s="247" t="s">
        <v>562</v>
      </c>
      <c r="AM58" s="247" t="s">
        <v>562</v>
      </c>
      <c r="AN58" s="247" t="s">
        <v>562</v>
      </c>
      <c r="AO58" s="247" t="s">
        <v>3643</v>
      </c>
      <c r="AP58" s="247" t="s">
        <v>3643</v>
      </c>
      <c r="AQ58" s="247" t="s">
        <v>2847</v>
      </c>
      <c r="AR58" s="247" t="s">
        <v>2848</v>
      </c>
      <c r="AS58" s="247" t="s">
        <v>2849</v>
      </c>
      <c r="AT58" s="247" t="s">
        <v>562</v>
      </c>
      <c r="AU58" s="247" t="s">
        <v>562</v>
      </c>
      <c r="AV58" s="247" t="s">
        <v>562</v>
      </c>
      <c r="AW58" s="247" t="s">
        <v>562</v>
      </c>
      <c r="AX58" s="247" t="s">
        <v>3003</v>
      </c>
      <c r="AY58" s="256"/>
      <c r="AZ58" s="258"/>
      <c r="BA58" s="343" t="s">
        <v>2002</v>
      </c>
      <c r="BB58" s="343" t="s">
        <v>1279</v>
      </c>
      <c r="BC58" s="343" t="s">
        <v>408</v>
      </c>
      <c r="BD58" s="343" t="s">
        <v>2193</v>
      </c>
      <c r="BE58" s="343" t="s">
        <v>400</v>
      </c>
      <c r="BF58" s="343" t="s">
        <v>936</v>
      </c>
      <c r="BG58" s="343" t="s">
        <v>562</v>
      </c>
      <c r="BH58" s="343" t="s">
        <v>562</v>
      </c>
      <c r="BI58" s="343" t="s">
        <v>562</v>
      </c>
      <c r="BJ58" s="343" t="s">
        <v>562</v>
      </c>
      <c r="BK58" s="343" t="s">
        <v>2003</v>
      </c>
      <c r="BL58" s="343" t="s">
        <v>2003</v>
      </c>
      <c r="BM58" s="343" t="s">
        <v>2004</v>
      </c>
      <c r="BN58" s="343" t="s">
        <v>2005</v>
      </c>
      <c r="BO58" s="343" t="s">
        <v>2006</v>
      </c>
      <c r="BP58" s="343" t="s">
        <v>562</v>
      </c>
      <c r="BQ58" s="343" t="s">
        <v>562</v>
      </c>
      <c r="BR58" s="343" t="s">
        <v>562</v>
      </c>
      <c r="BS58" s="343" t="s">
        <v>2007</v>
      </c>
      <c r="BT58" s="343" t="s">
        <v>2008</v>
      </c>
      <c r="BU58" s="256"/>
      <c r="BV58" s="258"/>
      <c r="BW58" s="256" t="s">
        <v>1017</v>
      </c>
      <c r="BX58" s="256" t="s">
        <v>1018</v>
      </c>
      <c r="BY58" s="256" t="s">
        <v>1019</v>
      </c>
      <c r="BZ58" s="256" t="s">
        <v>1020</v>
      </c>
      <c r="CA58" s="256" t="s">
        <v>400</v>
      </c>
      <c r="CB58" s="256" t="s">
        <v>936</v>
      </c>
      <c r="CC58" s="256" t="s">
        <v>562</v>
      </c>
      <c r="CD58" s="256" t="s">
        <v>562</v>
      </c>
      <c r="CE58" s="256" t="s">
        <v>562</v>
      </c>
      <c r="CF58" s="256" t="s">
        <v>562</v>
      </c>
      <c r="CG58" s="256" t="s">
        <v>1021</v>
      </c>
      <c r="CH58" s="256" t="s">
        <v>1021</v>
      </c>
      <c r="CI58" s="256" t="s">
        <v>1022</v>
      </c>
      <c r="CJ58" s="256" t="s">
        <v>1023</v>
      </c>
      <c r="CK58" s="256" t="s">
        <v>1024</v>
      </c>
      <c r="CL58" s="273" t="s">
        <v>562</v>
      </c>
      <c r="CM58" s="273" t="s">
        <v>562</v>
      </c>
      <c r="CN58" s="273" t="s">
        <v>562</v>
      </c>
      <c r="CO58" s="273" t="s">
        <v>1025</v>
      </c>
      <c r="CP58" s="273" t="s">
        <v>1026</v>
      </c>
      <c r="CQ58" s="256"/>
      <c r="CR58" s="258"/>
      <c r="CS58" s="256" t="s">
        <v>482</v>
      </c>
      <c r="CT58" s="256" t="s">
        <v>483</v>
      </c>
      <c r="CU58" s="256" t="s">
        <v>484</v>
      </c>
      <c r="CV58" s="256" t="s">
        <v>387</v>
      </c>
      <c r="CW58" s="256" t="s">
        <v>400</v>
      </c>
      <c r="CX58" s="256" t="s">
        <v>368</v>
      </c>
      <c r="CY58" s="256" t="s">
        <v>562</v>
      </c>
      <c r="CZ58" s="256" t="s">
        <v>562</v>
      </c>
      <c r="DA58" s="256" t="s">
        <v>562</v>
      </c>
      <c r="DB58" s="256" t="s">
        <v>562</v>
      </c>
      <c r="DC58" s="256" t="s">
        <v>1027</v>
      </c>
      <c r="DD58" s="256" t="s">
        <v>1027</v>
      </c>
      <c r="DE58" s="256" t="s">
        <v>1028</v>
      </c>
      <c r="DF58" s="256" t="s">
        <v>1029</v>
      </c>
      <c r="DG58" s="256" t="s">
        <v>1030</v>
      </c>
      <c r="DH58" s="273" t="s">
        <v>562</v>
      </c>
      <c r="DI58" s="273" t="s">
        <v>562</v>
      </c>
      <c r="DJ58" s="273" t="s">
        <v>562</v>
      </c>
      <c r="DK58" s="273" t="s">
        <v>1031</v>
      </c>
      <c r="DL58" s="273" t="s">
        <v>1032</v>
      </c>
      <c r="DM58" s="256"/>
      <c r="DN58" s="258"/>
      <c r="DO58" s="343" t="s">
        <v>3163</v>
      </c>
      <c r="DP58" s="343" t="s">
        <v>2846</v>
      </c>
      <c r="DQ58" s="343" t="s">
        <v>2240</v>
      </c>
      <c r="DR58" s="343" t="s">
        <v>2193</v>
      </c>
      <c r="DS58" s="343" t="s">
        <v>400</v>
      </c>
      <c r="DT58" s="343" t="s">
        <v>365</v>
      </c>
      <c r="DU58" s="343" t="s">
        <v>562</v>
      </c>
      <c r="DV58" s="343" t="s">
        <v>562</v>
      </c>
      <c r="DW58" s="343" t="s">
        <v>562</v>
      </c>
      <c r="DX58" s="343" t="s">
        <v>562</v>
      </c>
      <c r="DY58" s="343" t="s">
        <v>3164</v>
      </c>
      <c r="DZ58" s="343" t="s">
        <v>3164</v>
      </c>
      <c r="EA58" s="343" t="s">
        <v>3165</v>
      </c>
      <c r="EB58" s="343" t="s">
        <v>3166</v>
      </c>
      <c r="EC58" s="343" t="s">
        <v>3167</v>
      </c>
      <c r="ED58" s="343" t="s">
        <v>562</v>
      </c>
      <c r="EE58" s="343" t="s">
        <v>562</v>
      </c>
      <c r="EF58" s="343" t="s">
        <v>562</v>
      </c>
      <c r="EG58" s="343" t="s">
        <v>2241</v>
      </c>
      <c r="EH58" s="343" t="s">
        <v>3168</v>
      </c>
      <c r="EI58" s="256"/>
      <c r="EJ58" s="256"/>
      <c r="EK58" s="247" t="s">
        <v>364</v>
      </c>
      <c r="EL58" s="247" t="s">
        <v>379</v>
      </c>
      <c r="EM58" s="247" t="s">
        <v>367</v>
      </c>
      <c r="EN58" s="247" t="s">
        <v>857</v>
      </c>
      <c r="EO58" s="247" t="s">
        <v>364</v>
      </c>
      <c r="EP58" s="247" t="s">
        <v>3492</v>
      </c>
      <c r="EQ58" s="247" t="s">
        <v>562</v>
      </c>
      <c r="ER58" s="247" t="s">
        <v>562</v>
      </c>
      <c r="ES58" s="247" t="s">
        <v>562</v>
      </c>
      <c r="ET58" s="247" t="s">
        <v>562</v>
      </c>
      <c r="EU58" s="247" t="s">
        <v>3493</v>
      </c>
      <c r="EV58" s="247" t="s">
        <v>3493</v>
      </c>
      <c r="EW58" s="247" t="s">
        <v>3494</v>
      </c>
      <c r="EX58" s="247" t="s">
        <v>3495</v>
      </c>
      <c r="EY58" s="247" t="s">
        <v>3496</v>
      </c>
      <c r="EZ58" s="247" t="s">
        <v>562</v>
      </c>
      <c r="FA58" s="247" t="s">
        <v>562</v>
      </c>
      <c r="FB58" s="247" t="s">
        <v>562</v>
      </c>
      <c r="FC58" s="247" t="s">
        <v>562</v>
      </c>
      <c r="FD58" s="247" t="s">
        <v>3497</v>
      </c>
      <c r="FE58" s="256"/>
      <c r="FF58" s="258"/>
      <c r="FG58" s="343" t="s">
        <v>367</v>
      </c>
      <c r="FH58" s="343" t="s">
        <v>1445</v>
      </c>
      <c r="FI58" s="343" t="s">
        <v>1432</v>
      </c>
      <c r="FJ58" s="343" t="s">
        <v>381</v>
      </c>
      <c r="FK58" s="343" t="s">
        <v>364</v>
      </c>
      <c r="FL58" s="343" t="s">
        <v>364</v>
      </c>
      <c r="FM58" s="343" t="s">
        <v>562</v>
      </c>
      <c r="FN58" s="343" t="s">
        <v>562</v>
      </c>
      <c r="FO58" s="343" t="s">
        <v>562</v>
      </c>
      <c r="FP58" s="343" t="s">
        <v>562</v>
      </c>
      <c r="FQ58" s="343" t="s">
        <v>2408</v>
      </c>
      <c r="FR58" s="343" t="s">
        <v>2408</v>
      </c>
      <c r="FS58" s="343" t="s">
        <v>2409</v>
      </c>
      <c r="FT58" s="343" t="s">
        <v>2410</v>
      </c>
      <c r="FU58" s="343" t="s">
        <v>2411</v>
      </c>
      <c r="FV58" s="343" t="s">
        <v>562</v>
      </c>
      <c r="FW58" s="343" t="s">
        <v>562</v>
      </c>
      <c r="FX58" s="343" t="s">
        <v>562</v>
      </c>
      <c r="FY58" s="343" t="s">
        <v>2412</v>
      </c>
      <c r="FZ58" s="343" t="s">
        <v>2413</v>
      </c>
      <c r="GA58" s="256"/>
      <c r="GB58" s="256"/>
      <c r="GC58" s="256" t="s">
        <v>1545</v>
      </c>
      <c r="GD58" s="256" t="s">
        <v>1546</v>
      </c>
      <c r="GE58" s="256" t="s">
        <v>1547</v>
      </c>
      <c r="GF58" s="256" t="s">
        <v>394</v>
      </c>
      <c r="GG58" s="256" t="s">
        <v>364</v>
      </c>
      <c r="GH58" s="256" t="s">
        <v>367</v>
      </c>
      <c r="GI58" s="256" t="s">
        <v>562</v>
      </c>
      <c r="GJ58" s="256" t="s">
        <v>562</v>
      </c>
      <c r="GK58" s="256" t="s">
        <v>562</v>
      </c>
      <c r="GL58" s="256" t="s">
        <v>562</v>
      </c>
      <c r="GM58" s="256" t="s">
        <v>1548</v>
      </c>
      <c r="GN58" s="256" t="s">
        <v>1548</v>
      </c>
      <c r="GO58" s="256" t="s">
        <v>1549</v>
      </c>
      <c r="GP58" s="256" t="s">
        <v>1550</v>
      </c>
      <c r="GQ58" s="256" t="s">
        <v>1551</v>
      </c>
      <c r="GR58" s="273" t="s">
        <v>562</v>
      </c>
      <c r="GS58" s="273" t="s">
        <v>562</v>
      </c>
      <c r="GT58" s="273" t="s">
        <v>562</v>
      </c>
      <c r="GU58" s="273" t="s">
        <v>1552</v>
      </c>
      <c r="GV58" s="273" t="s">
        <v>1553</v>
      </c>
    </row>
    <row r="59" spans="1:204" s="2" customFormat="1" ht="12.7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246" t="s">
        <v>140</v>
      </c>
      <c r="AD59" s="255" t="str">
        <f t="shared" ca="1" si="8"/>
        <v>251,418</v>
      </c>
      <c r="AE59" s="403" t="s">
        <v>2704</v>
      </c>
      <c r="AF59" s="247" t="s">
        <v>2850</v>
      </c>
      <c r="AG59" s="247" t="s">
        <v>562</v>
      </c>
      <c r="AH59" s="247" t="s">
        <v>2851</v>
      </c>
      <c r="AI59" s="247" t="s">
        <v>562</v>
      </c>
      <c r="AJ59" s="247" t="s">
        <v>562</v>
      </c>
      <c r="AK59" s="247" t="s">
        <v>562</v>
      </c>
      <c r="AL59" s="247" t="s">
        <v>2852</v>
      </c>
      <c r="AM59" s="247" t="s">
        <v>562</v>
      </c>
      <c r="AN59" s="247" t="s">
        <v>562</v>
      </c>
      <c r="AO59" s="247" t="s">
        <v>3644</v>
      </c>
      <c r="AP59" s="247" t="s">
        <v>3666</v>
      </c>
      <c r="AQ59" s="247" t="s">
        <v>2853</v>
      </c>
      <c r="AR59" s="247" t="s">
        <v>2854</v>
      </c>
      <c r="AS59" s="247" t="s">
        <v>2855</v>
      </c>
      <c r="AT59" s="247" t="s">
        <v>2856</v>
      </c>
      <c r="AU59" s="247" t="s">
        <v>2857</v>
      </c>
      <c r="AV59" s="247" t="s">
        <v>2858</v>
      </c>
      <c r="AW59" s="247" t="s">
        <v>2859</v>
      </c>
      <c r="AX59" s="247" t="s">
        <v>1026</v>
      </c>
      <c r="AY59" s="256"/>
      <c r="AZ59" s="258"/>
      <c r="BA59" s="343" t="s">
        <v>2009</v>
      </c>
      <c r="BB59" s="343" t="s">
        <v>562</v>
      </c>
      <c r="BC59" s="343" t="s">
        <v>562</v>
      </c>
      <c r="BD59" s="343" t="s">
        <v>2194</v>
      </c>
      <c r="BE59" s="343" t="s">
        <v>562</v>
      </c>
      <c r="BF59" s="343" t="s">
        <v>562</v>
      </c>
      <c r="BG59" s="343" t="s">
        <v>490</v>
      </c>
      <c r="BH59" s="343" t="s">
        <v>562</v>
      </c>
      <c r="BI59" s="343" t="s">
        <v>562</v>
      </c>
      <c r="BJ59" s="343" t="s">
        <v>562</v>
      </c>
      <c r="BK59" s="343" t="s">
        <v>2010</v>
      </c>
      <c r="BL59" s="343" t="s">
        <v>2011</v>
      </c>
      <c r="BM59" s="343" t="s">
        <v>2012</v>
      </c>
      <c r="BN59" s="343" t="s">
        <v>2013</v>
      </c>
      <c r="BO59" s="343" t="s">
        <v>2014</v>
      </c>
      <c r="BP59" s="343" t="s">
        <v>2015</v>
      </c>
      <c r="BQ59" s="343" t="s">
        <v>2016</v>
      </c>
      <c r="BR59" s="343" t="s">
        <v>2017</v>
      </c>
      <c r="BS59" s="343" t="s">
        <v>562</v>
      </c>
      <c r="BT59" s="343" t="s">
        <v>1042</v>
      </c>
      <c r="BU59" s="256"/>
      <c r="BV59" s="258"/>
      <c r="BW59" s="256" t="s">
        <v>1033</v>
      </c>
      <c r="BX59" s="256" t="s">
        <v>562</v>
      </c>
      <c r="BY59" s="256" t="s">
        <v>562</v>
      </c>
      <c r="BZ59" s="256" t="s">
        <v>562</v>
      </c>
      <c r="CA59" s="256" t="s">
        <v>562</v>
      </c>
      <c r="CB59" s="256" t="s">
        <v>562</v>
      </c>
      <c r="CC59" s="256" t="s">
        <v>508</v>
      </c>
      <c r="CD59" s="256" t="s">
        <v>562</v>
      </c>
      <c r="CE59" s="256" t="s">
        <v>562</v>
      </c>
      <c r="CF59" s="256" t="s">
        <v>562</v>
      </c>
      <c r="CG59" s="256" t="s">
        <v>1034</v>
      </c>
      <c r="CH59" s="256" t="s">
        <v>1034</v>
      </c>
      <c r="CI59" s="256" t="s">
        <v>1035</v>
      </c>
      <c r="CJ59" s="256" t="s">
        <v>1036</v>
      </c>
      <c r="CK59" s="256" t="s">
        <v>1037</v>
      </c>
      <c r="CL59" s="273" t="s">
        <v>1038</v>
      </c>
      <c r="CM59" s="273" t="s">
        <v>1039</v>
      </c>
      <c r="CN59" s="273" t="s">
        <v>1040</v>
      </c>
      <c r="CO59" s="273" t="s">
        <v>1041</v>
      </c>
      <c r="CP59" s="273" t="s">
        <v>1042</v>
      </c>
      <c r="CQ59" s="256"/>
      <c r="CR59" s="258"/>
      <c r="CS59" s="256" t="s">
        <v>485</v>
      </c>
      <c r="CT59" s="256" t="s">
        <v>1043</v>
      </c>
      <c r="CU59" s="256" t="s">
        <v>1044</v>
      </c>
      <c r="CV59" s="256" t="s">
        <v>389</v>
      </c>
      <c r="CW59" s="256" t="s">
        <v>562</v>
      </c>
      <c r="CX59" s="256" t="s">
        <v>562</v>
      </c>
      <c r="CY59" s="256" t="s">
        <v>909</v>
      </c>
      <c r="CZ59" s="256" t="s">
        <v>562</v>
      </c>
      <c r="DA59" s="256" t="s">
        <v>395</v>
      </c>
      <c r="DB59" s="256" t="s">
        <v>562</v>
      </c>
      <c r="DC59" s="256" t="s">
        <v>596</v>
      </c>
      <c r="DD59" s="256" t="s">
        <v>596</v>
      </c>
      <c r="DE59" s="256" t="s">
        <v>597</v>
      </c>
      <c r="DF59" s="256" t="s">
        <v>598</v>
      </c>
      <c r="DG59" s="256" t="s">
        <v>599</v>
      </c>
      <c r="DH59" s="273" t="s">
        <v>1045</v>
      </c>
      <c r="DI59" s="273" t="s">
        <v>1046</v>
      </c>
      <c r="DJ59" s="273" t="s">
        <v>1047</v>
      </c>
      <c r="DK59" s="273" t="s">
        <v>1048</v>
      </c>
      <c r="DL59" s="273" t="s">
        <v>1049</v>
      </c>
      <c r="DM59" s="256"/>
      <c r="DN59" s="258"/>
      <c r="DO59" s="343" t="s">
        <v>3169</v>
      </c>
      <c r="DP59" s="343" t="s">
        <v>3170</v>
      </c>
      <c r="DQ59" s="343" t="s">
        <v>562</v>
      </c>
      <c r="DR59" s="343" t="s">
        <v>2242</v>
      </c>
      <c r="DS59" s="343" t="s">
        <v>562</v>
      </c>
      <c r="DT59" s="343" t="s">
        <v>562</v>
      </c>
      <c r="DU59" s="343" t="s">
        <v>2243</v>
      </c>
      <c r="DV59" s="343" t="s">
        <v>562</v>
      </c>
      <c r="DW59" s="343" t="s">
        <v>562</v>
      </c>
      <c r="DX59" s="343" t="s">
        <v>562</v>
      </c>
      <c r="DY59" s="343" t="s">
        <v>3171</v>
      </c>
      <c r="DZ59" s="343" t="s">
        <v>3172</v>
      </c>
      <c r="EA59" s="343" t="s">
        <v>3173</v>
      </c>
      <c r="EB59" s="343" t="s">
        <v>3174</v>
      </c>
      <c r="EC59" s="343" t="s">
        <v>3175</v>
      </c>
      <c r="ED59" s="343" t="s">
        <v>3176</v>
      </c>
      <c r="EE59" s="343" t="s">
        <v>3177</v>
      </c>
      <c r="EF59" s="343" t="s">
        <v>3178</v>
      </c>
      <c r="EG59" s="343" t="s">
        <v>3179</v>
      </c>
      <c r="EH59" s="343" t="s">
        <v>854</v>
      </c>
      <c r="EI59" s="256"/>
      <c r="EJ59" s="256"/>
      <c r="EK59" s="247" t="s">
        <v>1082</v>
      </c>
      <c r="EL59" s="247" t="s">
        <v>562</v>
      </c>
      <c r="EM59" s="247" t="s">
        <v>562</v>
      </c>
      <c r="EN59" s="247" t="s">
        <v>1432</v>
      </c>
      <c r="EO59" s="247" t="s">
        <v>562</v>
      </c>
      <c r="EP59" s="247" t="s">
        <v>562</v>
      </c>
      <c r="EQ59" s="247" t="s">
        <v>562</v>
      </c>
      <c r="ER59" s="247" t="s">
        <v>562</v>
      </c>
      <c r="ES59" s="247" t="s">
        <v>562</v>
      </c>
      <c r="ET59" s="247" t="s">
        <v>562</v>
      </c>
      <c r="EU59" s="247" t="s">
        <v>3498</v>
      </c>
      <c r="EV59" s="247" t="s">
        <v>3499</v>
      </c>
      <c r="EW59" s="247" t="s">
        <v>3500</v>
      </c>
      <c r="EX59" s="247" t="s">
        <v>3501</v>
      </c>
      <c r="EY59" s="247" t="s">
        <v>3502</v>
      </c>
      <c r="EZ59" s="247" t="s">
        <v>3503</v>
      </c>
      <c r="FA59" s="247" t="s">
        <v>3504</v>
      </c>
      <c r="FB59" s="247" t="s">
        <v>3505</v>
      </c>
      <c r="FC59" s="247" t="s">
        <v>562</v>
      </c>
      <c r="FD59" s="247" t="s">
        <v>3506</v>
      </c>
      <c r="FE59" s="256"/>
      <c r="FF59" s="258"/>
      <c r="FG59" s="343" t="s">
        <v>2414</v>
      </c>
      <c r="FH59" s="343" t="s">
        <v>562</v>
      </c>
      <c r="FI59" s="343" t="s">
        <v>562</v>
      </c>
      <c r="FJ59" s="343" t="s">
        <v>562</v>
      </c>
      <c r="FK59" s="343" t="s">
        <v>562</v>
      </c>
      <c r="FL59" s="343" t="s">
        <v>562</v>
      </c>
      <c r="FM59" s="343" t="s">
        <v>379</v>
      </c>
      <c r="FN59" s="343" t="s">
        <v>562</v>
      </c>
      <c r="FO59" s="343" t="s">
        <v>562</v>
      </c>
      <c r="FP59" s="343" t="s">
        <v>562</v>
      </c>
      <c r="FQ59" s="343" t="s">
        <v>2415</v>
      </c>
      <c r="FR59" s="343" t="s">
        <v>2416</v>
      </c>
      <c r="FS59" s="343" t="s">
        <v>2417</v>
      </c>
      <c r="FT59" s="343" t="s">
        <v>2418</v>
      </c>
      <c r="FU59" s="343" t="s">
        <v>2419</v>
      </c>
      <c r="FV59" s="343" t="s">
        <v>2420</v>
      </c>
      <c r="FW59" s="343" t="s">
        <v>2421</v>
      </c>
      <c r="FX59" s="343" t="s">
        <v>2422</v>
      </c>
      <c r="FY59" s="343" t="s">
        <v>562</v>
      </c>
      <c r="FZ59" s="343" t="s">
        <v>1442</v>
      </c>
      <c r="GA59" s="256"/>
      <c r="GB59" s="256"/>
      <c r="GC59" s="256" t="s">
        <v>767</v>
      </c>
      <c r="GD59" s="256" t="s">
        <v>562</v>
      </c>
      <c r="GE59" s="256" t="s">
        <v>562</v>
      </c>
      <c r="GF59" s="256" t="s">
        <v>562</v>
      </c>
      <c r="GG59" s="256" t="s">
        <v>562</v>
      </c>
      <c r="GH59" s="256" t="s">
        <v>562</v>
      </c>
      <c r="GI59" s="256" t="s">
        <v>394</v>
      </c>
      <c r="GJ59" s="256" t="s">
        <v>562</v>
      </c>
      <c r="GK59" s="256" t="s">
        <v>562</v>
      </c>
      <c r="GL59" s="256" t="s">
        <v>562</v>
      </c>
      <c r="GM59" s="256" t="s">
        <v>1554</v>
      </c>
      <c r="GN59" s="256" t="s">
        <v>1554</v>
      </c>
      <c r="GO59" s="256" t="s">
        <v>1555</v>
      </c>
      <c r="GP59" s="256" t="s">
        <v>1556</v>
      </c>
      <c r="GQ59" s="256" t="s">
        <v>1557</v>
      </c>
      <c r="GR59" s="273" t="s">
        <v>1558</v>
      </c>
      <c r="GS59" s="273" t="s">
        <v>1559</v>
      </c>
      <c r="GT59" s="273" t="s">
        <v>1560</v>
      </c>
      <c r="GU59" s="273" t="s">
        <v>1561</v>
      </c>
      <c r="GV59" s="273" t="s">
        <v>1562</v>
      </c>
    </row>
    <row r="60" spans="1:204" s="2" customFormat="1" ht="12.7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246" t="s">
        <v>354</v>
      </c>
      <c r="AD60" s="255" t="str">
        <f t="shared" ca="1" si="8"/>
        <v>-</v>
      </c>
      <c r="AE60" s="403" t="s">
        <v>562</v>
      </c>
      <c r="AF60" s="247" t="s">
        <v>562</v>
      </c>
      <c r="AG60" s="247" t="s">
        <v>562</v>
      </c>
      <c r="AH60" s="247" t="s">
        <v>562</v>
      </c>
      <c r="AI60" s="247" t="s">
        <v>562</v>
      </c>
      <c r="AJ60" s="247" t="s">
        <v>562</v>
      </c>
      <c r="AK60" s="247" t="s">
        <v>562</v>
      </c>
      <c r="AL60" s="247" t="s">
        <v>562</v>
      </c>
      <c r="AM60" s="247" t="s">
        <v>562</v>
      </c>
      <c r="AN60" s="247" t="s">
        <v>562</v>
      </c>
      <c r="AO60" s="247" t="s">
        <v>562</v>
      </c>
      <c r="AP60" s="247" t="s">
        <v>562</v>
      </c>
      <c r="AQ60" s="247" t="s">
        <v>562</v>
      </c>
      <c r="AR60" s="247" t="s">
        <v>562</v>
      </c>
      <c r="AS60" s="247" t="s">
        <v>562</v>
      </c>
      <c r="AT60" s="247" t="s">
        <v>562</v>
      </c>
      <c r="AU60" s="247" t="s">
        <v>562</v>
      </c>
      <c r="AV60" s="247" t="s">
        <v>562</v>
      </c>
      <c r="AW60" s="247" t="s">
        <v>562</v>
      </c>
      <c r="AX60" s="247" t="s">
        <v>562</v>
      </c>
      <c r="AY60" s="256"/>
      <c r="AZ60" s="258"/>
      <c r="BA60" s="343" t="s">
        <v>2018</v>
      </c>
      <c r="BB60" s="343" t="s">
        <v>484</v>
      </c>
      <c r="BC60" s="343" t="s">
        <v>364</v>
      </c>
      <c r="BD60" s="343" t="s">
        <v>562</v>
      </c>
      <c r="BE60" s="343" t="s">
        <v>1478</v>
      </c>
      <c r="BF60" s="343" t="s">
        <v>562</v>
      </c>
      <c r="BG60" s="343" t="s">
        <v>364</v>
      </c>
      <c r="BH60" s="343" t="s">
        <v>364</v>
      </c>
      <c r="BI60" s="343" t="s">
        <v>409</v>
      </c>
      <c r="BJ60" s="343" t="s">
        <v>2019</v>
      </c>
      <c r="BK60" s="343" t="s">
        <v>1327</v>
      </c>
      <c r="BL60" s="343" t="s">
        <v>1327</v>
      </c>
      <c r="BM60" s="343" t="s">
        <v>562</v>
      </c>
      <c r="BN60" s="343" t="s">
        <v>562</v>
      </c>
      <c r="BO60" s="343" t="s">
        <v>2020</v>
      </c>
      <c r="BP60" s="343" t="s">
        <v>2021</v>
      </c>
      <c r="BQ60" s="343" t="s">
        <v>2022</v>
      </c>
      <c r="BR60" s="343" t="s">
        <v>2023</v>
      </c>
      <c r="BS60" s="343" t="s">
        <v>2024</v>
      </c>
      <c r="BT60" s="343" t="s">
        <v>562</v>
      </c>
      <c r="BU60" s="256"/>
      <c r="BV60" s="258"/>
      <c r="BW60" s="256" t="s">
        <v>562</v>
      </c>
      <c r="BX60" s="256" t="s">
        <v>562</v>
      </c>
      <c r="BY60" s="256" t="s">
        <v>562</v>
      </c>
      <c r="BZ60" s="256" t="s">
        <v>562</v>
      </c>
      <c r="CA60" s="256" t="s">
        <v>562</v>
      </c>
      <c r="CB60" s="256" t="s">
        <v>562</v>
      </c>
      <c r="CC60" s="256" t="s">
        <v>562</v>
      </c>
      <c r="CD60" s="256" t="s">
        <v>562</v>
      </c>
      <c r="CE60" s="256" t="s">
        <v>562</v>
      </c>
      <c r="CF60" s="256" t="s">
        <v>562</v>
      </c>
      <c r="CG60" s="256" t="s">
        <v>562</v>
      </c>
      <c r="CH60" s="256" t="s">
        <v>562</v>
      </c>
      <c r="CI60" s="256" t="s">
        <v>562</v>
      </c>
      <c r="CJ60" s="256" t="s">
        <v>562</v>
      </c>
      <c r="CK60" s="256" t="s">
        <v>562</v>
      </c>
      <c r="CL60" s="273" t="s">
        <v>562</v>
      </c>
      <c r="CM60" s="273" t="s">
        <v>562</v>
      </c>
      <c r="CN60" s="273" t="s">
        <v>562</v>
      </c>
      <c r="CO60" s="273" t="s">
        <v>562</v>
      </c>
      <c r="CP60" s="273" t="s">
        <v>562</v>
      </c>
      <c r="CQ60" s="256"/>
      <c r="CR60" s="258"/>
      <c r="CS60" s="256" t="s">
        <v>562</v>
      </c>
      <c r="CT60" s="256" t="s">
        <v>562</v>
      </c>
      <c r="CU60" s="256" t="s">
        <v>562</v>
      </c>
      <c r="CV60" s="256" t="s">
        <v>562</v>
      </c>
      <c r="CW60" s="256" t="s">
        <v>562</v>
      </c>
      <c r="CX60" s="256" t="s">
        <v>562</v>
      </c>
      <c r="CY60" s="256" t="s">
        <v>562</v>
      </c>
      <c r="CZ60" s="256" t="s">
        <v>562</v>
      </c>
      <c r="DA60" s="256" t="s">
        <v>562</v>
      </c>
      <c r="DB60" s="256" t="s">
        <v>562</v>
      </c>
      <c r="DC60" s="256" t="s">
        <v>562</v>
      </c>
      <c r="DD60" s="256" t="s">
        <v>562</v>
      </c>
      <c r="DE60" s="256" t="s">
        <v>562</v>
      </c>
      <c r="DF60" s="256" t="s">
        <v>562</v>
      </c>
      <c r="DG60" s="256" t="s">
        <v>562</v>
      </c>
      <c r="DH60" s="273" t="s">
        <v>562</v>
      </c>
      <c r="DI60" s="273" t="s">
        <v>562</v>
      </c>
      <c r="DJ60" s="273" t="s">
        <v>562</v>
      </c>
      <c r="DK60" s="273" t="s">
        <v>562</v>
      </c>
      <c r="DL60" s="273" t="s">
        <v>562</v>
      </c>
      <c r="DM60" s="256"/>
      <c r="DN60" s="258"/>
      <c r="DO60" s="343" t="s">
        <v>562</v>
      </c>
      <c r="DP60" s="343" t="s">
        <v>562</v>
      </c>
      <c r="DQ60" s="343" t="s">
        <v>562</v>
      </c>
      <c r="DR60" s="343" t="s">
        <v>562</v>
      </c>
      <c r="DS60" s="343" t="s">
        <v>562</v>
      </c>
      <c r="DT60" s="343" t="s">
        <v>562</v>
      </c>
      <c r="DU60" s="343" t="s">
        <v>562</v>
      </c>
      <c r="DV60" s="343" t="s">
        <v>562</v>
      </c>
      <c r="DW60" s="343" t="s">
        <v>562</v>
      </c>
      <c r="DX60" s="343" t="s">
        <v>562</v>
      </c>
      <c r="DY60" s="343" t="s">
        <v>562</v>
      </c>
      <c r="DZ60" s="343" t="s">
        <v>562</v>
      </c>
      <c r="EA60" s="343" t="s">
        <v>562</v>
      </c>
      <c r="EB60" s="343" t="s">
        <v>562</v>
      </c>
      <c r="EC60" s="343" t="s">
        <v>562</v>
      </c>
      <c r="ED60" s="343" t="s">
        <v>562</v>
      </c>
      <c r="EE60" s="343" t="s">
        <v>562</v>
      </c>
      <c r="EF60" s="343" t="s">
        <v>562</v>
      </c>
      <c r="EG60" s="343" t="s">
        <v>562</v>
      </c>
      <c r="EH60" s="343" t="s">
        <v>562</v>
      </c>
      <c r="EI60" s="256"/>
      <c r="EJ60" s="256"/>
      <c r="EK60" s="247" t="s">
        <v>562</v>
      </c>
      <c r="EL60" s="247" t="s">
        <v>562</v>
      </c>
      <c r="EM60" s="247" t="s">
        <v>562</v>
      </c>
      <c r="EN60" s="247" t="s">
        <v>562</v>
      </c>
      <c r="EO60" s="247" t="s">
        <v>562</v>
      </c>
      <c r="EP60" s="247" t="s">
        <v>562</v>
      </c>
      <c r="EQ60" s="247" t="s">
        <v>562</v>
      </c>
      <c r="ER60" s="247" t="s">
        <v>562</v>
      </c>
      <c r="ES60" s="247" t="s">
        <v>562</v>
      </c>
      <c r="ET60" s="247" t="s">
        <v>562</v>
      </c>
      <c r="EU60" s="247" t="s">
        <v>562</v>
      </c>
      <c r="EV60" s="247" t="s">
        <v>562</v>
      </c>
      <c r="EW60" s="247" t="s">
        <v>562</v>
      </c>
      <c r="EX60" s="247" t="s">
        <v>562</v>
      </c>
      <c r="EY60" s="247" t="s">
        <v>562</v>
      </c>
      <c r="EZ60" s="247" t="s">
        <v>562</v>
      </c>
      <c r="FA60" s="247" t="s">
        <v>562</v>
      </c>
      <c r="FB60" s="247" t="s">
        <v>562</v>
      </c>
      <c r="FC60" s="247" t="s">
        <v>562</v>
      </c>
      <c r="FD60" s="247" t="s">
        <v>562</v>
      </c>
      <c r="FE60" s="256"/>
      <c r="FF60" s="258"/>
      <c r="FG60" s="343" t="s">
        <v>562</v>
      </c>
      <c r="FH60" s="343" t="s">
        <v>562</v>
      </c>
      <c r="FI60" s="343" t="s">
        <v>562</v>
      </c>
      <c r="FJ60" s="343" t="s">
        <v>562</v>
      </c>
      <c r="FK60" s="343" t="s">
        <v>562</v>
      </c>
      <c r="FL60" s="343" t="s">
        <v>562</v>
      </c>
      <c r="FM60" s="343" t="s">
        <v>562</v>
      </c>
      <c r="FN60" s="343" t="s">
        <v>562</v>
      </c>
      <c r="FO60" s="343" t="s">
        <v>562</v>
      </c>
      <c r="FP60" s="343" t="s">
        <v>562</v>
      </c>
      <c r="FQ60" s="343" t="s">
        <v>562</v>
      </c>
      <c r="FR60" s="343" t="s">
        <v>562</v>
      </c>
      <c r="FS60" s="343" t="s">
        <v>562</v>
      </c>
      <c r="FT60" s="343" t="s">
        <v>562</v>
      </c>
      <c r="FU60" s="343" t="s">
        <v>562</v>
      </c>
      <c r="FV60" s="343" t="s">
        <v>562</v>
      </c>
      <c r="FW60" s="343" t="s">
        <v>562</v>
      </c>
      <c r="FX60" s="343" t="s">
        <v>562</v>
      </c>
      <c r="FY60" s="343" t="s">
        <v>562</v>
      </c>
      <c r="FZ60" s="343" t="s">
        <v>562</v>
      </c>
      <c r="GA60" s="256"/>
      <c r="GB60" s="256"/>
      <c r="GC60" s="256" t="s">
        <v>562</v>
      </c>
      <c r="GD60" s="256" t="s">
        <v>562</v>
      </c>
      <c r="GE60" s="256" t="s">
        <v>562</v>
      </c>
      <c r="GF60" s="256" t="s">
        <v>562</v>
      </c>
      <c r="GG60" s="256" t="s">
        <v>562</v>
      </c>
      <c r="GH60" s="256" t="s">
        <v>562</v>
      </c>
      <c r="GI60" s="256" t="s">
        <v>562</v>
      </c>
      <c r="GJ60" s="256" t="s">
        <v>562</v>
      </c>
      <c r="GK60" s="256" t="s">
        <v>562</v>
      </c>
      <c r="GL60" s="256" t="s">
        <v>562</v>
      </c>
      <c r="GM60" s="256" t="s">
        <v>562</v>
      </c>
      <c r="GN60" s="256" t="s">
        <v>562</v>
      </c>
      <c r="GO60" s="256" t="s">
        <v>562</v>
      </c>
      <c r="GP60" s="256" t="s">
        <v>562</v>
      </c>
      <c r="GQ60" s="256" t="s">
        <v>562</v>
      </c>
      <c r="GR60" s="273" t="s">
        <v>562</v>
      </c>
      <c r="GS60" s="273" t="s">
        <v>562</v>
      </c>
      <c r="GT60" s="273" t="s">
        <v>562</v>
      </c>
      <c r="GU60" s="273" t="s">
        <v>562</v>
      </c>
      <c r="GV60" s="273" t="s">
        <v>562</v>
      </c>
    </row>
    <row r="61" spans="1:204" s="2" customFormat="1" ht="12.7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246" t="s">
        <v>141</v>
      </c>
      <c r="AD61" s="255" t="str">
        <f t="shared" ca="1" si="8"/>
        <v>145,000</v>
      </c>
      <c r="AE61" s="403" t="s">
        <v>2705</v>
      </c>
      <c r="AF61" s="247" t="s">
        <v>2860</v>
      </c>
      <c r="AG61" s="247" t="s">
        <v>2257</v>
      </c>
      <c r="AH61" s="247" t="s">
        <v>2861</v>
      </c>
      <c r="AI61" s="247" t="s">
        <v>400</v>
      </c>
      <c r="AJ61" s="247" t="s">
        <v>367</v>
      </c>
      <c r="AK61" s="247" t="s">
        <v>508</v>
      </c>
      <c r="AL61" s="247" t="s">
        <v>2862</v>
      </c>
      <c r="AM61" s="247" t="s">
        <v>416</v>
      </c>
      <c r="AN61" s="247" t="s">
        <v>956</v>
      </c>
      <c r="AO61" s="247" t="s">
        <v>3645</v>
      </c>
      <c r="AP61" s="247" t="s">
        <v>3645</v>
      </c>
      <c r="AQ61" s="247" t="s">
        <v>2863</v>
      </c>
      <c r="AR61" s="247" t="s">
        <v>2864</v>
      </c>
      <c r="AS61" s="247" t="s">
        <v>2865</v>
      </c>
      <c r="AT61" s="247" t="s">
        <v>2866</v>
      </c>
      <c r="AU61" s="247" t="s">
        <v>2867</v>
      </c>
      <c r="AV61" s="247" t="s">
        <v>2868</v>
      </c>
      <c r="AW61" s="247" t="s">
        <v>2869</v>
      </c>
      <c r="AX61" s="247" t="s">
        <v>1109</v>
      </c>
      <c r="AY61" s="256"/>
      <c r="AZ61" s="258"/>
      <c r="BA61" s="343" t="s">
        <v>486</v>
      </c>
      <c r="BB61" s="343" t="s">
        <v>2025</v>
      </c>
      <c r="BC61" s="343" t="s">
        <v>2026</v>
      </c>
      <c r="BD61" s="343" t="s">
        <v>2195</v>
      </c>
      <c r="BE61" s="343" t="s">
        <v>473</v>
      </c>
      <c r="BF61" s="343" t="s">
        <v>367</v>
      </c>
      <c r="BG61" s="343" t="s">
        <v>488</v>
      </c>
      <c r="BH61" s="343" t="s">
        <v>489</v>
      </c>
      <c r="BI61" s="343" t="s">
        <v>490</v>
      </c>
      <c r="BJ61" s="343" t="s">
        <v>491</v>
      </c>
      <c r="BK61" s="343" t="s">
        <v>2027</v>
      </c>
      <c r="BL61" s="343" t="s">
        <v>2028</v>
      </c>
      <c r="BM61" s="343" t="s">
        <v>2019</v>
      </c>
      <c r="BN61" s="343" t="s">
        <v>912</v>
      </c>
      <c r="BO61" s="343" t="s">
        <v>584</v>
      </c>
      <c r="BP61" s="343" t="s">
        <v>1107</v>
      </c>
      <c r="BQ61" s="343" t="s">
        <v>2029</v>
      </c>
      <c r="BR61" s="343" t="s">
        <v>2030</v>
      </c>
      <c r="BS61" s="343" t="s">
        <v>2031</v>
      </c>
      <c r="BT61" s="343" t="s">
        <v>1294</v>
      </c>
      <c r="BU61" s="256"/>
      <c r="BV61" s="258"/>
      <c r="BW61" s="256" t="s">
        <v>486</v>
      </c>
      <c r="BX61" s="256" t="s">
        <v>1050</v>
      </c>
      <c r="BY61" s="256" t="s">
        <v>415</v>
      </c>
      <c r="BZ61" s="256" t="s">
        <v>1051</v>
      </c>
      <c r="CA61" s="256" t="s">
        <v>473</v>
      </c>
      <c r="CB61" s="256" t="s">
        <v>381</v>
      </c>
      <c r="CC61" s="256" t="s">
        <v>488</v>
      </c>
      <c r="CD61" s="256" t="s">
        <v>489</v>
      </c>
      <c r="CE61" s="256" t="s">
        <v>490</v>
      </c>
      <c r="CF61" s="256" t="s">
        <v>491</v>
      </c>
      <c r="CG61" s="256" t="s">
        <v>1052</v>
      </c>
      <c r="CH61" s="256" t="s">
        <v>1053</v>
      </c>
      <c r="CI61" s="256" t="s">
        <v>1054</v>
      </c>
      <c r="CJ61" s="256" t="s">
        <v>1055</v>
      </c>
      <c r="CK61" s="256" t="s">
        <v>1056</v>
      </c>
      <c r="CL61" s="273" t="s">
        <v>1057</v>
      </c>
      <c r="CM61" s="273" t="s">
        <v>1058</v>
      </c>
      <c r="CN61" s="273" t="s">
        <v>1059</v>
      </c>
      <c r="CO61" s="273" t="s">
        <v>1060</v>
      </c>
      <c r="CP61" s="273" t="s">
        <v>1016</v>
      </c>
      <c r="CQ61" s="256"/>
      <c r="CR61" s="258"/>
      <c r="CS61" s="256" t="s">
        <v>486</v>
      </c>
      <c r="CT61" s="256" t="s">
        <v>487</v>
      </c>
      <c r="CU61" s="256" t="s">
        <v>415</v>
      </c>
      <c r="CV61" s="256" t="s">
        <v>390</v>
      </c>
      <c r="CW61" s="256" t="s">
        <v>369</v>
      </c>
      <c r="CX61" s="256" t="s">
        <v>381</v>
      </c>
      <c r="CY61" s="256" t="s">
        <v>488</v>
      </c>
      <c r="CZ61" s="256" t="s">
        <v>489</v>
      </c>
      <c r="DA61" s="256" t="s">
        <v>490</v>
      </c>
      <c r="DB61" s="256" t="s">
        <v>491</v>
      </c>
      <c r="DC61" s="256" t="s">
        <v>600</v>
      </c>
      <c r="DD61" s="256" t="s">
        <v>601</v>
      </c>
      <c r="DE61" s="256" t="s">
        <v>602</v>
      </c>
      <c r="DF61" s="256" t="s">
        <v>603</v>
      </c>
      <c r="DG61" s="256" t="s">
        <v>604</v>
      </c>
      <c r="DH61" s="273" t="s">
        <v>1061</v>
      </c>
      <c r="DI61" s="273" t="s">
        <v>1062</v>
      </c>
      <c r="DJ61" s="273" t="s">
        <v>1063</v>
      </c>
      <c r="DK61" s="273" t="s">
        <v>1064</v>
      </c>
      <c r="DL61" s="273" t="s">
        <v>1065</v>
      </c>
      <c r="DM61" s="256"/>
      <c r="DN61" s="258"/>
      <c r="DO61" s="343" t="s">
        <v>3180</v>
      </c>
      <c r="DP61" s="343" t="s">
        <v>3181</v>
      </c>
      <c r="DQ61" s="343" t="s">
        <v>3182</v>
      </c>
      <c r="DR61" s="343" t="s">
        <v>3183</v>
      </c>
      <c r="DS61" s="343" t="s">
        <v>366</v>
      </c>
      <c r="DT61" s="343" t="s">
        <v>381</v>
      </c>
      <c r="DU61" s="343" t="s">
        <v>490</v>
      </c>
      <c r="DV61" s="343" t="s">
        <v>3184</v>
      </c>
      <c r="DW61" s="343" t="s">
        <v>1272</v>
      </c>
      <c r="DX61" s="343" t="s">
        <v>3185</v>
      </c>
      <c r="DY61" s="343" t="s">
        <v>3186</v>
      </c>
      <c r="DZ61" s="343" t="s">
        <v>3187</v>
      </c>
      <c r="EA61" s="343" t="s">
        <v>3188</v>
      </c>
      <c r="EB61" s="343" t="s">
        <v>3189</v>
      </c>
      <c r="EC61" s="343" t="s">
        <v>3190</v>
      </c>
      <c r="ED61" s="343" t="s">
        <v>3191</v>
      </c>
      <c r="EE61" s="343" t="s">
        <v>3192</v>
      </c>
      <c r="EF61" s="343" t="s">
        <v>3193</v>
      </c>
      <c r="EG61" s="343" t="s">
        <v>3194</v>
      </c>
      <c r="EH61" s="343" t="s">
        <v>1294</v>
      </c>
      <c r="EI61" s="256"/>
      <c r="EJ61" s="256"/>
      <c r="EK61" s="247" t="s">
        <v>876</v>
      </c>
      <c r="EL61" s="247" t="s">
        <v>1612</v>
      </c>
      <c r="EM61" s="247" t="s">
        <v>1467</v>
      </c>
      <c r="EN61" s="247" t="s">
        <v>3507</v>
      </c>
      <c r="EO61" s="247" t="s">
        <v>3508</v>
      </c>
      <c r="EP61" s="247" t="s">
        <v>364</v>
      </c>
      <c r="EQ61" s="247" t="s">
        <v>1576</v>
      </c>
      <c r="ER61" s="247" t="s">
        <v>3509</v>
      </c>
      <c r="ES61" s="247" t="s">
        <v>3510</v>
      </c>
      <c r="ET61" s="247" t="s">
        <v>1382</v>
      </c>
      <c r="EU61" s="247" t="s">
        <v>560</v>
      </c>
      <c r="EV61" s="247" t="s">
        <v>3511</v>
      </c>
      <c r="EW61" s="247" t="s">
        <v>3512</v>
      </c>
      <c r="EX61" s="247" t="s">
        <v>3513</v>
      </c>
      <c r="EY61" s="247" t="s">
        <v>3514</v>
      </c>
      <c r="EZ61" s="247" t="s">
        <v>3515</v>
      </c>
      <c r="FA61" s="247" t="s">
        <v>3516</v>
      </c>
      <c r="FB61" s="247" t="s">
        <v>3517</v>
      </c>
      <c r="FC61" s="247" t="s">
        <v>3518</v>
      </c>
      <c r="FD61" s="247" t="s">
        <v>3519</v>
      </c>
      <c r="FE61" s="256"/>
      <c r="FF61" s="258"/>
      <c r="FG61" s="343" t="s">
        <v>364</v>
      </c>
      <c r="FH61" s="343" t="s">
        <v>2423</v>
      </c>
      <c r="FI61" s="343" t="s">
        <v>447</v>
      </c>
      <c r="FJ61" s="343" t="s">
        <v>1537</v>
      </c>
      <c r="FK61" s="343" t="s">
        <v>364</v>
      </c>
      <c r="FL61" s="343" t="s">
        <v>1468</v>
      </c>
      <c r="FM61" s="343" t="s">
        <v>364</v>
      </c>
      <c r="FN61" s="343" t="s">
        <v>364</v>
      </c>
      <c r="FO61" s="343" t="s">
        <v>364</v>
      </c>
      <c r="FP61" s="343" t="s">
        <v>364</v>
      </c>
      <c r="FQ61" s="343" t="s">
        <v>395</v>
      </c>
      <c r="FR61" s="343" t="s">
        <v>395</v>
      </c>
      <c r="FS61" s="343" t="s">
        <v>2424</v>
      </c>
      <c r="FT61" s="343" t="s">
        <v>2425</v>
      </c>
      <c r="FU61" s="343" t="s">
        <v>2426</v>
      </c>
      <c r="FV61" s="343" t="s">
        <v>2427</v>
      </c>
      <c r="FW61" s="343" t="s">
        <v>2428</v>
      </c>
      <c r="FX61" s="343" t="s">
        <v>780</v>
      </c>
      <c r="FY61" s="343" t="s">
        <v>2429</v>
      </c>
      <c r="FZ61" s="343" t="s">
        <v>2386</v>
      </c>
      <c r="GA61" s="256"/>
      <c r="GB61" s="256"/>
      <c r="GC61" s="256" t="s">
        <v>364</v>
      </c>
      <c r="GD61" s="256" t="s">
        <v>1563</v>
      </c>
      <c r="GE61" s="256" t="s">
        <v>364</v>
      </c>
      <c r="GF61" s="256" t="s">
        <v>1564</v>
      </c>
      <c r="GG61" s="256" t="s">
        <v>1565</v>
      </c>
      <c r="GH61" s="256" t="s">
        <v>364</v>
      </c>
      <c r="GI61" s="256" t="s">
        <v>364</v>
      </c>
      <c r="GJ61" s="256" t="s">
        <v>364</v>
      </c>
      <c r="GK61" s="256" t="s">
        <v>364</v>
      </c>
      <c r="GL61" s="256" t="s">
        <v>364</v>
      </c>
      <c r="GM61" s="256" t="s">
        <v>1566</v>
      </c>
      <c r="GN61" s="256" t="s">
        <v>1567</v>
      </c>
      <c r="GO61" s="256" t="s">
        <v>1568</v>
      </c>
      <c r="GP61" s="256" t="s">
        <v>1569</v>
      </c>
      <c r="GQ61" s="256" t="s">
        <v>1570</v>
      </c>
      <c r="GR61" s="273" t="s">
        <v>1571</v>
      </c>
      <c r="GS61" s="273" t="s">
        <v>1572</v>
      </c>
      <c r="GT61" s="273" t="s">
        <v>1573</v>
      </c>
      <c r="GU61" s="273" t="s">
        <v>1574</v>
      </c>
      <c r="GV61" s="273" t="s">
        <v>1575</v>
      </c>
    </row>
    <row r="62" spans="1:204" s="2" customFormat="1" ht="12.7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246" t="s">
        <v>142</v>
      </c>
      <c r="AD62" s="255" t="str">
        <f t="shared" ca="1" si="8"/>
        <v>1,858</v>
      </c>
      <c r="AE62" s="403" t="s">
        <v>384</v>
      </c>
      <c r="AF62" s="247" t="s">
        <v>1066</v>
      </c>
      <c r="AG62" s="247" t="s">
        <v>909</v>
      </c>
      <c r="AH62" s="247" t="s">
        <v>876</v>
      </c>
      <c r="AI62" s="247" t="s">
        <v>1067</v>
      </c>
      <c r="AJ62" s="247" t="s">
        <v>818</v>
      </c>
      <c r="AK62" s="247" t="s">
        <v>375</v>
      </c>
      <c r="AL62" s="247" t="s">
        <v>1068</v>
      </c>
      <c r="AM62" s="247" t="s">
        <v>1069</v>
      </c>
      <c r="AN62" s="247" t="s">
        <v>1070</v>
      </c>
      <c r="AO62" s="247" t="s">
        <v>3672</v>
      </c>
      <c r="AP62" s="247" t="s">
        <v>3672</v>
      </c>
      <c r="AQ62" s="247" t="s">
        <v>2870</v>
      </c>
      <c r="AR62" s="247" t="s">
        <v>2871</v>
      </c>
      <c r="AS62" s="247" t="s">
        <v>2872</v>
      </c>
      <c r="AT62" s="247" t="s">
        <v>2873</v>
      </c>
      <c r="AU62" s="247" t="s">
        <v>2874</v>
      </c>
      <c r="AV62" s="247" t="s">
        <v>2875</v>
      </c>
      <c r="AW62" s="247" t="s">
        <v>2876</v>
      </c>
      <c r="AX62" s="247" t="s">
        <v>1091</v>
      </c>
      <c r="AY62" s="256"/>
      <c r="AZ62" s="258"/>
      <c r="BA62" s="343" t="s">
        <v>384</v>
      </c>
      <c r="BB62" s="343" t="s">
        <v>1066</v>
      </c>
      <c r="BC62" s="343" t="s">
        <v>909</v>
      </c>
      <c r="BD62" s="343" t="s">
        <v>876</v>
      </c>
      <c r="BE62" s="343" t="s">
        <v>1067</v>
      </c>
      <c r="BF62" s="343" t="s">
        <v>818</v>
      </c>
      <c r="BG62" s="343" t="s">
        <v>375</v>
      </c>
      <c r="BH62" s="343" t="s">
        <v>1068</v>
      </c>
      <c r="BI62" s="343" t="s">
        <v>1069</v>
      </c>
      <c r="BJ62" s="343" t="s">
        <v>1070</v>
      </c>
      <c r="BK62" s="343" t="s">
        <v>3673</v>
      </c>
      <c r="BL62" s="343" t="s">
        <v>3673</v>
      </c>
      <c r="BM62" s="343" t="s">
        <v>2032</v>
      </c>
      <c r="BN62" s="343" t="s">
        <v>3678</v>
      </c>
      <c r="BO62" s="343" t="s">
        <v>3674</v>
      </c>
      <c r="BP62" s="343" t="s">
        <v>2033</v>
      </c>
      <c r="BQ62" s="343" t="s">
        <v>2034</v>
      </c>
      <c r="BR62" s="343" t="s">
        <v>2035</v>
      </c>
      <c r="BS62" s="343" t="s">
        <v>2036</v>
      </c>
      <c r="BT62" s="343" t="s">
        <v>1091</v>
      </c>
      <c r="BU62" s="256"/>
      <c r="BV62" s="258"/>
      <c r="BW62" s="256" t="s">
        <v>384</v>
      </c>
      <c r="BX62" s="256" t="s">
        <v>1066</v>
      </c>
      <c r="BY62" s="256" t="s">
        <v>909</v>
      </c>
      <c r="BZ62" s="256" t="s">
        <v>876</v>
      </c>
      <c r="CA62" s="256" t="s">
        <v>1067</v>
      </c>
      <c r="CB62" s="256" t="s">
        <v>818</v>
      </c>
      <c r="CC62" s="256" t="s">
        <v>375</v>
      </c>
      <c r="CD62" s="256" t="s">
        <v>1068</v>
      </c>
      <c r="CE62" s="256" t="s">
        <v>1069</v>
      </c>
      <c r="CF62" s="256" t="s">
        <v>1070</v>
      </c>
      <c r="CG62" s="256" t="s">
        <v>1071</v>
      </c>
      <c r="CH62" s="256" t="s">
        <v>1071</v>
      </c>
      <c r="CI62" s="256" t="s">
        <v>1072</v>
      </c>
      <c r="CJ62" s="256" t="s">
        <v>1073</v>
      </c>
      <c r="CK62" s="256" t="s">
        <v>1074</v>
      </c>
      <c r="CL62" s="273" t="s">
        <v>1075</v>
      </c>
      <c r="CM62" s="273" t="s">
        <v>1076</v>
      </c>
      <c r="CN62" s="273" t="s">
        <v>1077</v>
      </c>
      <c r="CO62" s="273" t="s">
        <v>1078</v>
      </c>
      <c r="CP62" s="273" t="s">
        <v>1079</v>
      </c>
      <c r="CQ62" s="256"/>
      <c r="CR62" s="258"/>
      <c r="CS62" s="256" t="s">
        <v>384</v>
      </c>
      <c r="CT62" s="256" t="s">
        <v>1080</v>
      </c>
      <c r="CU62" s="256" t="s">
        <v>1069</v>
      </c>
      <c r="CV62" s="256" t="s">
        <v>1081</v>
      </c>
      <c r="CW62" s="256" t="s">
        <v>1082</v>
      </c>
      <c r="CX62" s="256" t="s">
        <v>378</v>
      </c>
      <c r="CY62" s="256" t="s">
        <v>375</v>
      </c>
      <c r="CZ62" s="256" t="s">
        <v>1068</v>
      </c>
      <c r="DA62" s="256" t="s">
        <v>1069</v>
      </c>
      <c r="DB62" s="256" t="s">
        <v>1070</v>
      </c>
      <c r="DC62" s="256" t="s">
        <v>1083</v>
      </c>
      <c r="DD62" s="256" t="s">
        <v>1083</v>
      </c>
      <c r="DE62" s="256" t="s">
        <v>1084</v>
      </c>
      <c r="DF62" s="256" t="s">
        <v>1085</v>
      </c>
      <c r="DG62" s="256" t="s">
        <v>1086</v>
      </c>
      <c r="DH62" s="273" t="s">
        <v>1087</v>
      </c>
      <c r="DI62" s="273" t="s">
        <v>1088</v>
      </c>
      <c r="DJ62" s="273" t="s">
        <v>1089</v>
      </c>
      <c r="DK62" s="273" t="s">
        <v>1090</v>
      </c>
      <c r="DL62" s="273" t="s">
        <v>1091</v>
      </c>
      <c r="DM62" s="256"/>
      <c r="DN62" s="258"/>
      <c r="DO62" s="343" t="s">
        <v>384</v>
      </c>
      <c r="DP62" s="343" t="s">
        <v>1066</v>
      </c>
      <c r="DQ62" s="343" t="s">
        <v>1991</v>
      </c>
      <c r="DR62" s="343" t="s">
        <v>3195</v>
      </c>
      <c r="DS62" s="343" t="s">
        <v>534</v>
      </c>
      <c r="DT62" s="343" t="s">
        <v>818</v>
      </c>
      <c r="DU62" s="343" t="s">
        <v>375</v>
      </c>
      <c r="DV62" s="343" t="s">
        <v>1068</v>
      </c>
      <c r="DW62" s="343" t="s">
        <v>1069</v>
      </c>
      <c r="DX62" s="343" t="s">
        <v>1070</v>
      </c>
      <c r="DY62" s="343" t="s">
        <v>3675</v>
      </c>
      <c r="DZ62" s="343" t="s">
        <v>3675</v>
      </c>
      <c r="EA62" s="343" t="s">
        <v>3196</v>
      </c>
      <c r="EB62" s="343" t="s">
        <v>3679</v>
      </c>
      <c r="EC62" s="343" t="s">
        <v>3680</v>
      </c>
      <c r="ED62" s="343" t="s">
        <v>3197</v>
      </c>
      <c r="EE62" s="343" t="s">
        <v>3198</v>
      </c>
      <c r="EF62" s="343" t="s">
        <v>3199</v>
      </c>
      <c r="EG62" s="343" t="s">
        <v>3200</v>
      </c>
      <c r="EH62" s="343" t="s">
        <v>1091</v>
      </c>
      <c r="EI62" s="256"/>
      <c r="EJ62" s="256"/>
      <c r="EK62" s="247" t="s">
        <v>364</v>
      </c>
      <c r="EL62" s="247" t="s">
        <v>364</v>
      </c>
      <c r="EM62" s="247" t="s">
        <v>364</v>
      </c>
      <c r="EN62" s="247" t="s">
        <v>364</v>
      </c>
      <c r="EO62" s="247" t="s">
        <v>364</v>
      </c>
      <c r="EP62" s="247" t="s">
        <v>364</v>
      </c>
      <c r="EQ62" s="247" t="s">
        <v>364</v>
      </c>
      <c r="ER62" s="247" t="s">
        <v>364</v>
      </c>
      <c r="ES62" s="247" t="s">
        <v>364</v>
      </c>
      <c r="ET62" s="247" t="s">
        <v>364</v>
      </c>
      <c r="EU62" s="247" t="s">
        <v>3676</v>
      </c>
      <c r="EV62" s="247" t="s">
        <v>3676</v>
      </c>
      <c r="EW62" s="247" t="s">
        <v>3520</v>
      </c>
      <c r="EX62" s="247" t="s">
        <v>3681</v>
      </c>
      <c r="EY62" s="247" t="s">
        <v>3682</v>
      </c>
      <c r="EZ62" s="247" t="s">
        <v>3521</v>
      </c>
      <c r="FA62" s="247" t="s">
        <v>3522</v>
      </c>
      <c r="FB62" s="247" t="s">
        <v>3523</v>
      </c>
      <c r="FC62" s="247" t="s">
        <v>3524</v>
      </c>
      <c r="FD62" s="247" t="s">
        <v>1442</v>
      </c>
      <c r="FE62" s="256"/>
      <c r="FF62" s="258"/>
      <c r="FG62" s="343" t="s">
        <v>364</v>
      </c>
      <c r="FH62" s="343" t="s">
        <v>364</v>
      </c>
      <c r="FI62" s="343" t="s">
        <v>364</v>
      </c>
      <c r="FJ62" s="343" t="s">
        <v>364</v>
      </c>
      <c r="FK62" s="343" t="s">
        <v>364</v>
      </c>
      <c r="FL62" s="343" t="s">
        <v>364</v>
      </c>
      <c r="FM62" s="343" t="s">
        <v>364</v>
      </c>
      <c r="FN62" s="343" t="s">
        <v>364</v>
      </c>
      <c r="FO62" s="343" t="s">
        <v>364</v>
      </c>
      <c r="FP62" s="343" t="s">
        <v>364</v>
      </c>
      <c r="FQ62" s="343" t="s">
        <v>3677</v>
      </c>
      <c r="FR62" s="343" t="s">
        <v>3677</v>
      </c>
      <c r="FS62" s="343" t="s">
        <v>2430</v>
      </c>
      <c r="FT62" s="343" t="s">
        <v>3683</v>
      </c>
      <c r="FU62" s="343" t="s">
        <v>3684</v>
      </c>
      <c r="FV62" s="343" t="s">
        <v>2431</v>
      </c>
      <c r="FW62" s="343" t="s">
        <v>2432</v>
      </c>
      <c r="FX62" s="343" t="s">
        <v>2433</v>
      </c>
      <c r="FY62" s="343" t="s">
        <v>2434</v>
      </c>
      <c r="FZ62" s="343" t="s">
        <v>1693</v>
      </c>
      <c r="GA62" s="256"/>
      <c r="GB62" s="256"/>
      <c r="GC62" s="256" t="s">
        <v>364</v>
      </c>
      <c r="GD62" s="256" t="s">
        <v>1433</v>
      </c>
      <c r="GE62" s="256" t="s">
        <v>1576</v>
      </c>
      <c r="GF62" s="256" t="s">
        <v>394</v>
      </c>
      <c r="GG62" s="256" t="s">
        <v>1577</v>
      </c>
      <c r="GH62" s="256" t="s">
        <v>1468</v>
      </c>
      <c r="GI62" s="256" t="s">
        <v>364</v>
      </c>
      <c r="GJ62" s="256" t="s">
        <v>364</v>
      </c>
      <c r="GK62" s="256" t="s">
        <v>364</v>
      </c>
      <c r="GL62" s="256" t="s">
        <v>364</v>
      </c>
      <c r="GM62" s="256" t="s">
        <v>1578</v>
      </c>
      <c r="GN62" s="256" t="s">
        <v>1578</v>
      </c>
      <c r="GO62" s="256" t="s">
        <v>1579</v>
      </c>
      <c r="GP62" s="256" t="s">
        <v>1580</v>
      </c>
      <c r="GQ62" s="256" t="s">
        <v>1581</v>
      </c>
      <c r="GR62" s="273" t="s">
        <v>1582</v>
      </c>
      <c r="GS62" s="273" t="s">
        <v>1583</v>
      </c>
      <c r="GT62" s="273" t="s">
        <v>1584</v>
      </c>
      <c r="GU62" s="273" t="s">
        <v>1585</v>
      </c>
      <c r="GV62" s="273" t="s">
        <v>1500</v>
      </c>
    </row>
    <row r="63" spans="1:204" s="2" customFormat="1" ht="12.7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246" t="s">
        <v>64</v>
      </c>
      <c r="AD63" s="255" t="str">
        <f t="shared" ca="1" si="8"/>
        <v>104,729</v>
      </c>
      <c r="AE63" s="403" t="s">
        <v>1092</v>
      </c>
      <c r="AF63" s="247" t="s">
        <v>562</v>
      </c>
      <c r="AG63" s="247" t="s">
        <v>2037</v>
      </c>
      <c r="AH63" s="247" t="s">
        <v>2877</v>
      </c>
      <c r="AI63" s="247" t="s">
        <v>493</v>
      </c>
      <c r="AJ63" s="247" t="s">
        <v>411</v>
      </c>
      <c r="AK63" s="247" t="s">
        <v>2238</v>
      </c>
      <c r="AL63" s="247" t="s">
        <v>2878</v>
      </c>
      <c r="AM63" s="247" t="s">
        <v>442</v>
      </c>
      <c r="AN63" s="247" t="s">
        <v>2879</v>
      </c>
      <c r="AO63" s="247" t="s">
        <v>2880</v>
      </c>
      <c r="AP63" s="247" t="s">
        <v>2880</v>
      </c>
      <c r="AQ63" s="247" t="s">
        <v>562</v>
      </c>
      <c r="AR63" s="247" t="s">
        <v>562</v>
      </c>
      <c r="AS63" s="247" t="s">
        <v>2881</v>
      </c>
      <c r="AT63" s="247" t="s">
        <v>2882</v>
      </c>
      <c r="AU63" s="247" t="s">
        <v>2883</v>
      </c>
      <c r="AV63" s="247" t="s">
        <v>2884</v>
      </c>
      <c r="AW63" s="247" t="s">
        <v>2885</v>
      </c>
      <c r="AX63" s="247" t="s">
        <v>2044</v>
      </c>
      <c r="AY63" s="256"/>
      <c r="AZ63" s="258"/>
      <c r="BA63" s="343" t="s">
        <v>1092</v>
      </c>
      <c r="BB63" s="343" t="s">
        <v>2037</v>
      </c>
      <c r="BC63" s="343" t="s">
        <v>364</v>
      </c>
      <c r="BD63" s="343" t="s">
        <v>2196</v>
      </c>
      <c r="BE63" s="343" t="s">
        <v>495</v>
      </c>
      <c r="BF63" s="343" t="s">
        <v>382</v>
      </c>
      <c r="BG63" s="343" t="s">
        <v>954</v>
      </c>
      <c r="BH63" s="343" t="s">
        <v>2038</v>
      </c>
      <c r="BI63" s="343" t="s">
        <v>455</v>
      </c>
      <c r="BJ63" s="343" t="s">
        <v>2039</v>
      </c>
      <c r="BK63" s="343" t="s">
        <v>562</v>
      </c>
      <c r="BL63" s="343" t="s">
        <v>562</v>
      </c>
      <c r="BM63" s="343" t="s">
        <v>562</v>
      </c>
      <c r="BN63" s="343"/>
      <c r="BO63" s="343" t="s">
        <v>364</v>
      </c>
      <c r="BP63" s="343" t="s">
        <v>2040</v>
      </c>
      <c r="BQ63" s="343" t="s">
        <v>2041</v>
      </c>
      <c r="BR63" s="343" t="s">
        <v>2042</v>
      </c>
      <c r="BS63" s="343" t="s">
        <v>2043</v>
      </c>
      <c r="BT63" s="343" t="s">
        <v>2044</v>
      </c>
      <c r="BU63" s="256"/>
      <c r="BV63" s="258"/>
      <c r="BW63" s="256" t="s">
        <v>1092</v>
      </c>
      <c r="BX63" s="256" t="s">
        <v>817</v>
      </c>
      <c r="BY63" s="256" t="s">
        <v>562</v>
      </c>
      <c r="BZ63" s="256" t="s">
        <v>1093</v>
      </c>
      <c r="CA63" s="256" t="s">
        <v>1094</v>
      </c>
      <c r="CB63" s="256" t="s">
        <v>411</v>
      </c>
      <c r="CC63" s="256" t="s">
        <v>1095</v>
      </c>
      <c r="CD63" s="256" t="s">
        <v>1096</v>
      </c>
      <c r="CE63" s="256" t="s">
        <v>1097</v>
      </c>
      <c r="CF63" s="256" t="s">
        <v>496</v>
      </c>
      <c r="CG63" s="256" t="s">
        <v>562</v>
      </c>
      <c r="CH63" s="256" t="s">
        <v>562</v>
      </c>
      <c r="CI63" s="256" t="s">
        <v>562</v>
      </c>
      <c r="CJ63" s="256" t="s">
        <v>562</v>
      </c>
      <c r="CK63" s="256" t="s">
        <v>562</v>
      </c>
      <c r="CL63" s="273" t="s">
        <v>1098</v>
      </c>
      <c r="CM63" s="273" t="s">
        <v>1099</v>
      </c>
      <c r="CN63" s="273" t="s">
        <v>1100</v>
      </c>
      <c r="CO63" s="273" t="s">
        <v>1101</v>
      </c>
      <c r="CP63" s="273" t="s">
        <v>1026</v>
      </c>
      <c r="CQ63" s="256"/>
      <c r="CR63" s="258"/>
      <c r="CS63" s="256" t="s">
        <v>492</v>
      </c>
      <c r="CT63" s="256" t="s">
        <v>389</v>
      </c>
      <c r="CU63" s="256"/>
      <c r="CV63" s="256" t="s">
        <v>393</v>
      </c>
      <c r="CW63" s="256" t="s">
        <v>401</v>
      </c>
      <c r="CX63" s="256" t="s">
        <v>411</v>
      </c>
      <c r="CY63" s="256" t="s">
        <v>493</v>
      </c>
      <c r="CZ63" s="256" t="s">
        <v>494</v>
      </c>
      <c r="DA63" s="256" t="s">
        <v>495</v>
      </c>
      <c r="DB63" s="256" t="s">
        <v>496</v>
      </c>
      <c r="DC63" s="256" t="s">
        <v>1102</v>
      </c>
      <c r="DD63" s="256" t="s">
        <v>1103</v>
      </c>
      <c r="DE63" s="256" t="s">
        <v>805</v>
      </c>
      <c r="DF63" s="256"/>
      <c r="DG63" s="256" t="s">
        <v>1104</v>
      </c>
      <c r="DH63" s="273" t="s">
        <v>1105</v>
      </c>
      <c r="DI63" s="273" t="s">
        <v>1106</v>
      </c>
      <c r="DJ63" s="273" t="s">
        <v>1107</v>
      </c>
      <c r="DK63" s="273" t="s">
        <v>1108</v>
      </c>
      <c r="DL63" s="273" t="s">
        <v>1109</v>
      </c>
      <c r="DM63" s="256"/>
      <c r="DN63" s="258"/>
      <c r="DO63" s="343" t="s">
        <v>3201</v>
      </c>
      <c r="DP63" s="343" t="s">
        <v>2246</v>
      </c>
      <c r="DQ63" s="343" t="s">
        <v>3202</v>
      </c>
      <c r="DR63" s="343" t="s">
        <v>3203</v>
      </c>
      <c r="DS63" s="343" t="s">
        <v>1430</v>
      </c>
      <c r="DT63" s="343" t="s">
        <v>411</v>
      </c>
      <c r="DU63" s="343" t="s">
        <v>559</v>
      </c>
      <c r="DV63" s="343" t="s">
        <v>3204</v>
      </c>
      <c r="DW63" s="343" t="s">
        <v>1941</v>
      </c>
      <c r="DX63" s="343" t="s">
        <v>3205</v>
      </c>
      <c r="DY63" s="343" t="s">
        <v>3206</v>
      </c>
      <c r="DZ63" s="343" t="s">
        <v>3207</v>
      </c>
      <c r="EA63" s="343" t="s">
        <v>562</v>
      </c>
      <c r="EB63" s="343" t="s">
        <v>562</v>
      </c>
      <c r="EC63" s="343" t="s">
        <v>3208</v>
      </c>
      <c r="ED63" s="343" t="s">
        <v>3209</v>
      </c>
      <c r="EE63" s="343" t="s">
        <v>3210</v>
      </c>
      <c r="EF63" s="343" t="s">
        <v>3211</v>
      </c>
      <c r="EG63" s="343" t="s">
        <v>3212</v>
      </c>
      <c r="EH63" s="343" t="s">
        <v>1153</v>
      </c>
      <c r="EI63" s="256"/>
      <c r="EJ63" s="256"/>
      <c r="EK63" s="247" t="s">
        <v>364</v>
      </c>
      <c r="EL63" s="247" t="s">
        <v>562</v>
      </c>
      <c r="EM63" s="247" t="s">
        <v>2037</v>
      </c>
      <c r="EN63" s="247" t="s">
        <v>2828</v>
      </c>
      <c r="EO63" s="247" t="s">
        <v>1433</v>
      </c>
      <c r="EP63" s="247" t="s">
        <v>1433</v>
      </c>
      <c r="EQ63" s="247" t="s">
        <v>1432</v>
      </c>
      <c r="ER63" s="247" t="s">
        <v>3525</v>
      </c>
      <c r="ES63" s="247" t="s">
        <v>1433</v>
      </c>
      <c r="ET63" s="247" t="s">
        <v>524</v>
      </c>
      <c r="EU63" s="247" t="s">
        <v>562</v>
      </c>
      <c r="EV63" s="247" t="s">
        <v>562</v>
      </c>
      <c r="EW63" s="247" t="s">
        <v>562</v>
      </c>
      <c r="EX63" s="247" t="s">
        <v>562</v>
      </c>
      <c r="EY63" s="247" t="s">
        <v>562</v>
      </c>
      <c r="EZ63" s="247" t="s">
        <v>3526</v>
      </c>
      <c r="FA63" s="247" t="s">
        <v>3527</v>
      </c>
      <c r="FB63" s="247" t="s">
        <v>3528</v>
      </c>
      <c r="FC63" s="247" t="s">
        <v>3529</v>
      </c>
      <c r="FD63" s="247" t="s">
        <v>1442</v>
      </c>
      <c r="FE63" s="256"/>
      <c r="FF63" s="258"/>
      <c r="FG63" s="343" t="s">
        <v>364</v>
      </c>
      <c r="FH63" s="343" t="s">
        <v>879</v>
      </c>
      <c r="FI63" s="343" t="s">
        <v>562</v>
      </c>
      <c r="FJ63" s="343" t="s">
        <v>2435</v>
      </c>
      <c r="FK63" s="343" t="s">
        <v>1432</v>
      </c>
      <c r="FL63" s="343" t="s">
        <v>1468</v>
      </c>
      <c r="FM63" s="343" t="s">
        <v>1432</v>
      </c>
      <c r="FN63" s="343" t="s">
        <v>2436</v>
      </c>
      <c r="FO63" s="343" t="s">
        <v>2437</v>
      </c>
      <c r="FP63" s="343" t="s">
        <v>2438</v>
      </c>
      <c r="FQ63" s="343" t="s">
        <v>562</v>
      </c>
      <c r="FR63" s="343" t="s">
        <v>562</v>
      </c>
      <c r="FS63" s="343" t="s">
        <v>562</v>
      </c>
      <c r="FT63" s="343" t="s">
        <v>562</v>
      </c>
      <c r="FU63" s="343" t="s">
        <v>562</v>
      </c>
      <c r="FV63" s="343" t="s">
        <v>2439</v>
      </c>
      <c r="FW63" s="343" t="s">
        <v>2440</v>
      </c>
      <c r="FX63" s="343" t="s">
        <v>2441</v>
      </c>
      <c r="FY63" s="343" t="s">
        <v>2442</v>
      </c>
      <c r="FZ63" s="343" t="s">
        <v>2443</v>
      </c>
      <c r="GA63" s="256"/>
      <c r="GB63" s="256"/>
      <c r="GC63" s="256" t="s">
        <v>1586</v>
      </c>
      <c r="GD63" s="256" t="s">
        <v>1587</v>
      </c>
      <c r="GE63" s="256" t="s">
        <v>562</v>
      </c>
      <c r="GF63" s="256" t="s">
        <v>391</v>
      </c>
      <c r="GG63" s="256" t="s">
        <v>1565</v>
      </c>
      <c r="GH63" s="256" t="s">
        <v>364</v>
      </c>
      <c r="GI63" s="256" t="s">
        <v>1432</v>
      </c>
      <c r="GJ63" s="256" t="s">
        <v>1381</v>
      </c>
      <c r="GK63" s="256" t="s">
        <v>368</v>
      </c>
      <c r="GL63" s="256" t="s">
        <v>364</v>
      </c>
      <c r="GM63" s="256" t="s">
        <v>562</v>
      </c>
      <c r="GN63" s="256" t="s">
        <v>562</v>
      </c>
      <c r="GO63" s="256" t="s">
        <v>562</v>
      </c>
      <c r="GP63" s="256" t="s">
        <v>562</v>
      </c>
      <c r="GQ63" s="256" t="s">
        <v>562</v>
      </c>
      <c r="GR63" s="273" t="s">
        <v>1588</v>
      </c>
      <c r="GS63" s="273" t="s">
        <v>1589</v>
      </c>
      <c r="GT63" s="273" t="s">
        <v>1590</v>
      </c>
      <c r="GU63" s="273" t="s">
        <v>1591</v>
      </c>
      <c r="GV63" s="273" t="s">
        <v>1592</v>
      </c>
    </row>
    <row r="64" spans="1:204" s="2" customFormat="1" ht="12.7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246" t="s">
        <v>156</v>
      </c>
      <c r="AD64" s="255" t="str">
        <f t="shared" ca="1" si="8"/>
        <v>-</v>
      </c>
      <c r="AE64" s="403" t="s">
        <v>562</v>
      </c>
      <c r="AF64" s="247" t="s">
        <v>562</v>
      </c>
      <c r="AG64" s="247" t="s">
        <v>562</v>
      </c>
      <c r="AH64" s="247" t="s">
        <v>562</v>
      </c>
      <c r="AI64" s="247" t="s">
        <v>562</v>
      </c>
      <c r="AJ64" s="247" t="s">
        <v>562</v>
      </c>
      <c r="AK64" s="247" t="s">
        <v>562</v>
      </c>
      <c r="AL64" s="247" t="s">
        <v>562</v>
      </c>
      <c r="AM64" s="247" t="s">
        <v>562</v>
      </c>
      <c r="AN64" s="247" t="s">
        <v>562</v>
      </c>
      <c r="AO64" s="247" t="s">
        <v>562</v>
      </c>
      <c r="AP64" s="247" t="s">
        <v>562</v>
      </c>
      <c r="AQ64" s="247" t="s">
        <v>562</v>
      </c>
      <c r="AR64" s="247" t="s">
        <v>562</v>
      </c>
      <c r="AS64" s="247" t="s">
        <v>562</v>
      </c>
      <c r="AT64" s="247" t="s">
        <v>562</v>
      </c>
      <c r="AU64" s="247" t="s">
        <v>562</v>
      </c>
      <c r="AV64" s="247" t="s">
        <v>562</v>
      </c>
      <c r="AW64" s="247" t="s">
        <v>562</v>
      </c>
      <c r="AX64" s="247" t="s">
        <v>562</v>
      </c>
      <c r="AY64" s="256"/>
      <c r="AZ64" s="258"/>
      <c r="BA64" s="343" t="s">
        <v>562</v>
      </c>
      <c r="BB64" s="343" t="s">
        <v>562</v>
      </c>
      <c r="BC64" s="343" t="s">
        <v>562</v>
      </c>
      <c r="BD64" s="343" t="s">
        <v>562</v>
      </c>
      <c r="BE64" s="343" t="s">
        <v>562</v>
      </c>
      <c r="BF64" s="343" t="s">
        <v>562</v>
      </c>
      <c r="BG64" s="343" t="s">
        <v>562</v>
      </c>
      <c r="BH64" s="343" t="s">
        <v>562</v>
      </c>
      <c r="BI64" s="343" t="s">
        <v>562</v>
      </c>
      <c r="BJ64" s="343" t="s">
        <v>562</v>
      </c>
      <c r="BK64" s="343" t="s">
        <v>562</v>
      </c>
      <c r="BL64" s="343" t="s">
        <v>562</v>
      </c>
      <c r="BM64" s="343" t="s">
        <v>562</v>
      </c>
      <c r="BN64" s="343" t="s">
        <v>562</v>
      </c>
      <c r="BO64" s="343" t="s">
        <v>562</v>
      </c>
      <c r="BP64" s="343" t="s">
        <v>562</v>
      </c>
      <c r="BQ64" s="343" t="s">
        <v>562</v>
      </c>
      <c r="BR64" s="343" t="s">
        <v>562</v>
      </c>
      <c r="BS64" s="343" t="s">
        <v>562</v>
      </c>
      <c r="BT64" s="343" t="s">
        <v>562</v>
      </c>
      <c r="BU64" s="256"/>
      <c r="BV64" s="258"/>
      <c r="BW64" s="256" t="s">
        <v>562</v>
      </c>
      <c r="BX64" s="256" t="s">
        <v>562</v>
      </c>
      <c r="BY64" s="256" t="s">
        <v>562</v>
      </c>
      <c r="BZ64" s="256" t="s">
        <v>562</v>
      </c>
      <c r="CA64" s="256" t="s">
        <v>562</v>
      </c>
      <c r="CB64" s="256" t="s">
        <v>562</v>
      </c>
      <c r="CC64" s="256" t="s">
        <v>562</v>
      </c>
      <c r="CD64" s="256" t="s">
        <v>562</v>
      </c>
      <c r="CE64" s="256" t="s">
        <v>562</v>
      </c>
      <c r="CF64" s="256" t="s">
        <v>562</v>
      </c>
      <c r="CG64" s="256" t="s">
        <v>562</v>
      </c>
      <c r="CH64" s="256" t="s">
        <v>562</v>
      </c>
      <c r="CI64" s="256" t="s">
        <v>562</v>
      </c>
      <c r="CJ64" s="256" t="s">
        <v>562</v>
      </c>
      <c r="CK64" s="256" t="s">
        <v>562</v>
      </c>
      <c r="CL64" s="273" t="s">
        <v>562</v>
      </c>
      <c r="CM64" s="273" t="s">
        <v>562</v>
      </c>
      <c r="CN64" s="273" t="s">
        <v>562</v>
      </c>
      <c r="CO64" s="273" t="s">
        <v>562</v>
      </c>
      <c r="CP64" s="273" t="s">
        <v>562</v>
      </c>
      <c r="CQ64" s="256"/>
      <c r="CR64" s="258"/>
      <c r="CS64" s="256" t="s">
        <v>497</v>
      </c>
      <c r="CT64" s="256" t="s">
        <v>498</v>
      </c>
      <c r="CU64" s="256" t="s">
        <v>378</v>
      </c>
      <c r="CV64" s="256" t="s">
        <v>396</v>
      </c>
      <c r="CW64" s="256" t="s">
        <v>499</v>
      </c>
      <c r="CX64" s="256" t="s">
        <v>409</v>
      </c>
      <c r="CY64" s="256" t="s">
        <v>368</v>
      </c>
      <c r="CZ64" s="256" t="s">
        <v>487</v>
      </c>
      <c r="DA64" s="256" t="s">
        <v>454</v>
      </c>
      <c r="DB64" s="256" t="s">
        <v>500</v>
      </c>
      <c r="DC64" s="256" t="s">
        <v>1110</v>
      </c>
      <c r="DD64" s="256" t="s">
        <v>1110</v>
      </c>
      <c r="DE64" s="256" t="s">
        <v>1111</v>
      </c>
      <c r="DF64" s="256" t="s">
        <v>1112</v>
      </c>
      <c r="DG64" s="256" t="s">
        <v>1113</v>
      </c>
      <c r="DH64" s="273" t="s">
        <v>1114</v>
      </c>
      <c r="DI64" s="273" t="s">
        <v>1115</v>
      </c>
      <c r="DJ64" s="273" t="s">
        <v>1116</v>
      </c>
      <c r="DK64" s="273" t="s">
        <v>1117</v>
      </c>
      <c r="DL64" s="273" t="s">
        <v>1118</v>
      </c>
      <c r="DM64" s="256"/>
      <c r="DN64" s="258"/>
      <c r="DO64" s="343" t="s">
        <v>562</v>
      </c>
      <c r="DP64" s="343" t="s">
        <v>562</v>
      </c>
      <c r="DQ64" s="343" t="s">
        <v>562</v>
      </c>
      <c r="DR64" s="343" t="s">
        <v>562</v>
      </c>
      <c r="DS64" s="343" t="s">
        <v>562</v>
      </c>
      <c r="DT64" s="343" t="s">
        <v>562</v>
      </c>
      <c r="DU64" s="343" t="s">
        <v>562</v>
      </c>
      <c r="DV64" s="343" t="s">
        <v>562</v>
      </c>
      <c r="DW64" s="343" t="s">
        <v>562</v>
      </c>
      <c r="DX64" s="343" t="s">
        <v>562</v>
      </c>
      <c r="DY64" s="343" t="s">
        <v>562</v>
      </c>
      <c r="DZ64" s="343" t="s">
        <v>562</v>
      </c>
      <c r="EA64" s="343" t="s">
        <v>562</v>
      </c>
      <c r="EB64" s="343" t="s">
        <v>562</v>
      </c>
      <c r="EC64" s="343" t="s">
        <v>562</v>
      </c>
      <c r="ED64" s="343" t="s">
        <v>562</v>
      </c>
      <c r="EE64" s="343" t="s">
        <v>562</v>
      </c>
      <c r="EF64" s="343" t="s">
        <v>562</v>
      </c>
      <c r="EG64" s="343" t="s">
        <v>562</v>
      </c>
      <c r="EH64" s="343" t="s">
        <v>562</v>
      </c>
      <c r="EI64" s="256"/>
      <c r="EJ64" s="256"/>
      <c r="EK64" s="247" t="s">
        <v>562</v>
      </c>
      <c r="EL64" s="247" t="s">
        <v>562</v>
      </c>
      <c r="EM64" s="247" t="s">
        <v>562</v>
      </c>
      <c r="EN64" s="247" t="s">
        <v>562</v>
      </c>
      <c r="EO64" s="247" t="s">
        <v>562</v>
      </c>
      <c r="EP64" s="247" t="s">
        <v>562</v>
      </c>
      <c r="EQ64" s="247" t="s">
        <v>562</v>
      </c>
      <c r="ER64" s="247" t="s">
        <v>562</v>
      </c>
      <c r="ES64" s="247" t="s">
        <v>562</v>
      </c>
      <c r="ET64" s="247" t="s">
        <v>562</v>
      </c>
      <c r="EU64" s="247" t="s">
        <v>562</v>
      </c>
      <c r="EV64" s="247" t="s">
        <v>562</v>
      </c>
      <c r="EW64" s="247" t="s">
        <v>562</v>
      </c>
      <c r="EX64" s="247" t="s">
        <v>562</v>
      </c>
      <c r="EY64" s="247" t="s">
        <v>562</v>
      </c>
      <c r="EZ64" s="247" t="s">
        <v>562</v>
      </c>
      <c r="FA64" s="247" t="s">
        <v>562</v>
      </c>
      <c r="FB64" s="247" t="s">
        <v>562</v>
      </c>
      <c r="FC64" s="247" t="s">
        <v>562</v>
      </c>
      <c r="FD64" s="247" t="s">
        <v>562</v>
      </c>
      <c r="FE64" s="256"/>
      <c r="FF64" s="258"/>
      <c r="FG64" s="343" t="s">
        <v>562</v>
      </c>
      <c r="FH64" s="343" t="s">
        <v>562</v>
      </c>
      <c r="FI64" s="343" t="s">
        <v>562</v>
      </c>
      <c r="FJ64" s="343" t="s">
        <v>562</v>
      </c>
      <c r="FK64" s="343" t="s">
        <v>562</v>
      </c>
      <c r="FL64" s="343" t="s">
        <v>562</v>
      </c>
      <c r="FM64" s="343" t="s">
        <v>562</v>
      </c>
      <c r="FN64" s="343" t="s">
        <v>562</v>
      </c>
      <c r="FO64" s="343" t="s">
        <v>562</v>
      </c>
      <c r="FP64" s="343" t="s">
        <v>562</v>
      </c>
      <c r="FQ64" s="343" t="s">
        <v>562</v>
      </c>
      <c r="FR64" s="343" t="s">
        <v>562</v>
      </c>
      <c r="FS64" s="343" t="s">
        <v>562</v>
      </c>
      <c r="FT64" s="343" t="s">
        <v>562</v>
      </c>
      <c r="FU64" s="343" t="s">
        <v>562</v>
      </c>
      <c r="FV64" s="343" t="s">
        <v>562</v>
      </c>
      <c r="FW64" s="343" t="s">
        <v>562</v>
      </c>
      <c r="FX64" s="343" t="s">
        <v>562</v>
      </c>
      <c r="FY64" s="343" t="s">
        <v>562</v>
      </c>
      <c r="FZ64" s="343" t="s">
        <v>562</v>
      </c>
      <c r="GA64" s="256"/>
      <c r="GB64" s="256"/>
      <c r="GC64" s="256" t="s">
        <v>562</v>
      </c>
      <c r="GD64" s="256" t="s">
        <v>562</v>
      </c>
      <c r="GE64" s="256" t="s">
        <v>562</v>
      </c>
      <c r="GF64" s="256" t="s">
        <v>562</v>
      </c>
      <c r="GG64" s="256" t="s">
        <v>562</v>
      </c>
      <c r="GH64" s="256" t="s">
        <v>562</v>
      </c>
      <c r="GI64" s="256" t="s">
        <v>562</v>
      </c>
      <c r="GJ64" s="256" t="s">
        <v>562</v>
      </c>
      <c r="GK64" s="256" t="s">
        <v>562</v>
      </c>
      <c r="GL64" s="256" t="s">
        <v>562</v>
      </c>
      <c r="GM64" s="256" t="s">
        <v>562</v>
      </c>
      <c r="GN64" s="256" t="s">
        <v>562</v>
      </c>
      <c r="GO64" s="256" t="s">
        <v>562</v>
      </c>
      <c r="GP64" s="256" t="s">
        <v>562</v>
      </c>
      <c r="GQ64" s="256" t="s">
        <v>562</v>
      </c>
      <c r="GR64" s="273" t="s">
        <v>562</v>
      </c>
      <c r="GS64" s="273" t="s">
        <v>562</v>
      </c>
      <c r="GT64" s="273" t="s">
        <v>562</v>
      </c>
      <c r="GU64" s="273" t="s">
        <v>562</v>
      </c>
      <c r="GV64" s="273" t="s">
        <v>562</v>
      </c>
    </row>
    <row r="65" spans="1:204" s="2" customFormat="1" ht="12.7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246" t="s">
        <v>334</v>
      </c>
      <c r="AD65" s="255" t="str">
        <f t="shared" ca="1" si="8"/>
        <v>231,257</v>
      </c>
      <c r="AE65" s="403" t="s">
        <v>501</v>
      </c>
      <c r="AF65" s="247" t="s">
        <v>502</v>
      </c>
      <c r="AG65" s="247" t="s">
        <v>364</v>
      </c>
      <c r="AH65" s="247" t="s">
        <v>2886</v>
      </c>
      <c r="AI65" s="247" t="s">
        <v>379</v>
      </c>
      <c r="AJ65" s="247" t="s">
        <v>367</v>
      </c>
      <c r="AK65" s="247" t="s">
        <v>503</v>
      </c>
      <c r="AL65" s="247" t="s">
        <v>504</v>
      </c>
      <c r="AM65" s="247" t="s">
        <v>416</v>
      </c>
      <c r="AN65" s="247" t="s">
        <v>505</v>
      </c>
      <c r="AO65" s="247" t="s">
        <v>3646</v>
      </c>
      <c r="AP65" s="247" t="s">
        <v>3646</v>
      </c>
      <c r="AQ65" s="247" t="s">
        <v>2887</v>
      </c>
      <c r="AR65" s="247" t="s">
        <v>2888</v>
      </c>
      <c r="AS65" s="247" t="s">
        <v>2889</v>
      </c>
      <c r="AT65" s="247" t="s">
        <v>2890</v>
      </c>
      <c r="AU65" s="247" t="s">
        <v>2891</v>
      </c>
      <c r="AV65" s="247" t="s">
        <v>2890</v>
      </c>
      <c r="AW65" s="247" t="s">
        <v>2892</v>
      </c>
      <c r="AX65" s="247" t="s">
        <v>884</v>
      </c>
      <c r="AY65" s="256"/>
      <c r="AZ65" s="258"/>
      <c r="BA65" s="343" t="s">
        <v>501</v>
      </c>
      <c r="BB65" s="343" t="s">
        <v>502</v>
      </c>
      <c r="BC65" s="343" t="s">
        <v>364</v>
      </c>
      <c r="BD65" s="343" t="s">
        <v>1279</v>
      </c>
      <c r="BE65" s="343" t="s">
        <v>400</v>
      </c>
      <c r="BF65" s="343" t="s">
        <v>367</v>
      </c>
      <c r="BG65" s="343" t="s">
        <v>503</v>
      </c>
      <c r="BH65" s="343" t="s">
        <v>504</v>
      </c>
      <c r="BI65" s="343" t="s">
        <v>416</v>
      </c>
      <c r="BJ65" s="343" t="s">
        <v>505</v>
      </c>
      <c r="BK65" s="343" t="s">
        <v>2045</v>
      </c>
      <c r="BL65" s="343" t="s">
        <v>2045</v>
      </c>
      <c r="BM65" s="343" t="s">
        <v>2046</v>
      </c>
      <c r="BN65" s="343" t="s">
        <v>2047</v>
      </c>
      <c r="BO65" s="343" t="s">
        <v>2048</v>
      </c>
      <c r="BP65" s="343" t="s">
        <v>2049</v>
      </c>
      <c r="BQ65" s="343" t="s">
        <v>2050</v>
      </c>
      <c r="BR65" s="343" t="s">
        <v>2051</v>
      </c>
      <c r="BS65" s="343" t="s">
        <v>2052</v>
      </c>
      <c r="BT65" s="343" t="s">
        <v>1026</v>
      </c>
      <c r="BU65" s="256"/>
      <c r="BV65" s="258"/>
      <c r="BW65" s="256" t="s">
        <v>1119</v>
      </c>
      <c r="BX65" s="256" t="s">
        <v>502</v>
      </c>
      <c r="BY65" s="256"/>
      <c r="BZ65" s="256" t="s">
        <v>398</v>
      </c>
      <c r="CA65" s="256" t="s">
        <v>379</v>
      </c>
      <c r="CB65" s="256" t="s">
        <v>367</v>
      </c>
      <c r="CC65" s="256" t="s">
        <v>503</v>
      </c>
      <c r="CD65" s="256" t="s">
        <v>504</v>
      </c>
      <c r="CE65" s="256" t="s">
        <v>416</v>
      </c>
      <c r="CF65" s="256" t="s">
        <v>505</v>
      </c>
      <c r="CG65" s="256" t="s">
        <v>1120</v>
      </c>
      <c r="CH65" s="256" t="s">
        <v>1120</v>
      </c>
      <c r="CI65" s="256" t="s">
        <v>1121</v>
      </c>
      <c r="CJ65" s="256"/>
      <c r="CK65" s="256" t="s">
        <v>1122</v>
      </c>
      <c r="CL65" s="273" t="s">
        <v>1123</v>
      </c>
      <c r="CM65" s="273" t="s">
        <v>1124</v>
      </c>
      <c r="CN65" s="273" t="s">
        <v>1125</v>
      </c>
      <c r="CO65" s="273" t="s">
        <v>1126</v>
      </c>
      <c r="CP65" s="273" t="s">
        <v>884</v>
      </c>
      <c r="CQ65" s="256"/>
      <c r="CR65" s="258"/>
      <c r="CS65" s="256" t="s">
        <v>501</v>
      </c>
      <c r="CT65" s="256" t="s">
        <v>502</v>
      </c>
      <c r="CU65" s="256" t="s">
        <v>562</v>
      </c>
      <c r="CV65" s="256" t="s">
        <v>398</v>
      </c>
      <c r="CW65" s="256" t="s">
        <v>379</v>
      </c>
      <c r="CX65" s="256" t="s">
        <v>367</v>
      </c>
      <c r="CY65" s="256" t="s">
        <v>503</v>
      </c>
      <c r="CZ65" s="256" t="s">
        <v>504</v>
      </c>
      <c r="DA65" s="256" t="s">
        <v>416</v>
      </c>
      <c r="DB65" s="256" t="s">
        <v>505</v>
      </c>
      <c r="DC65" s="256" t="s">
        <v>562</v>
      </c>
      <c r="DD65" s="256" t="s">
        <v>1127</v>
      </c>
      <c r="DE65" s="256" t="s">
        <v>1128</v>
      </c>
      <c r="DF65" s="256"/>
      <c r="DG65" s="256" t="s">
        <v>1129</v>
      </c>
      <c r="DH65" s="273" t="s">
        <v>1130</v>
      </c>
      <c r="DI65" s="273" t="s">
        <v>1131</v>
      </c>
      <c r="DJ65" s="273" t="s">
        <v>1132</v>
      </c>
      <c r="DK65" s="273" t="s">
        <v>1133</v>
      </c>
      <c r="DL65" s="273" t="s">
        <v>1134</v>
      </c>
      <c r="DM65" s="256"/>
      <c r="DN65" s="258"/>
      <c r="DO65" s="343" t="s">
        <v>3213</v>
      </c>
      <c r="DP65" s="343" t="s">
        <v>502</v>
      </c>
      <c r="DQ65" s="343" t="s">
        <v>364</v>
      </c>
      <c r="DR65" s="343" t="s">
        <v>3214</v>
      </c>
      <c r="DS65" s="343" t="s">
        <v>379</v>
      </c>
      <c r="DT65" s="343" t="s">
        <v>367</v>
      </c>
      <c r="DU65" s="343" t="s">
        <v>503</v>
      </c>
      <c r="DV65" s="343" t="s">
        <v>504</v>
      </c>
      <c r="DW65" s="343" t="s">
        <v>416</v>
      </c>
      <c r="DX65" s="343" t="s">
        <v>505</v>
      </c>
      <c r="DY65" s="343" t="s">
        <v>3215</v>
      </c>
      <c r="DZ65" s="343" t="s">
        <v>3216</v>
      </c>
      <c r="EA65" s="343" t="s">
        <v>3217</v>
      </c>
      <c r="EB65" s="343" t="s">
        <v>3218</v>
      </c>
      <c r="EC65" s="343" t="s">
        <v>3219</v>
      </c>
      <c r="ED65" s="343" t="s">
        <v>3220</v>
      </c>
      <c r="EE65" s="343" t="s">
        <v>3221</v>
      </c>
      <c r="EF65" s="343" t="s">
        <v>3222</v>
      </c>
      <c r="EG65" s="343" t="s">
        <v>3223</v>
      </c>
      <c r="EH65" s="343" t="s">
        <v>884</v>
      </c>
      <c r="EI65" s="256"/>
      <c r="EJ65" s="256"/>
      <c r="EK65" s="247" t="s">
        <v>364</v>
      </c>
      <c r="EL65" s="247" t="s">
        <v>364</v>
      </c>
      <c r="EM65" s="247" t="s">
        <v>364</v>
      </c>
      <c r="EN65" s="247" t="s">
        <v>414</v>
      </c>
      <c r="EO65" s="247" t="s">
        <v>364</v>
      </c>
      <c r="EP65" s="247" t="s">
        <v>364</v>
      </c>
      <c r="EQ65" s="247" t="s">
        <v>364</v>
      </c>
      <c r="ER65" s="247" t="s">
        <v>364</v>
      </c>
      <c r="ES65" s="247" t="s">
        <v>364</v>
      </c>
      <c r="ET65" s="247" t="s">
        <v>364</v>
      </c>
      <c r="EU65" s="247" t="s">
        <v>3530</v>
      </c>
      <c r="EV65" s="247" t="s">
        <v>3530</v>
      </c>
      <c r="EW65" s="247" t="s">
        <v>3531</v>
      </c>
      <c r="EX65" s="247" t="s">
        <v>3532</v>
      </c>
      <c r="EY65" s="247" t="s">
        <v>3533</v>
      </c>
      <c r="EZ65" s="247" t="s">
        <v>3534</v>
      </c>
      <c r="FA65" s="247" t="s">
        <v>3535</v>
      </c>
      <c r="FB65" s="247" t="s">
        <v>3536</v>
      </c>
      <c r="FC65" s="247" t="s">
        <v>3537</v>
      </c>
      <c r="FD65" s="247" t="s">
        <v>2539</v>
      </c>
      <c r="FE65" s="256"/>
      <c r="FF65" s="258"/>
      <c r="FG65" s="343" t="s">
        <v>447</v>
      </c>
      <c r="FH65" s="343" t="s">
        <v>364</v>
      </c>
      <c r="FI65" s="343" t="s">
        <v>364</v>
      </c>
      <c r="FJ65" s="343" t="s">
        <v>364</v>
      </c>
      <c r="FK65" s="343" t="s">
        <v>364</v>
      </c>
      <c r="FL65" s="343" t="s">
        <v>364</v>
      </c>
      <c r="FM65" s="343" t="s">
        <v>364</v>
      </c>
      <c r="FN65" s="343" t="s">
        <v>364</v>
      </c>
      <c r="FO65" s="343" t="s">
        <v>364</v>
      </c>
      <c r="FP65" s="343" t="s">
        <v>364</v>
      </c>
      <c r="FQ65" s="343" t="s">
        <v>2444</v>
      </c>
      <c r="FR65" s="343" t="s">
        <v>2444</v>
      </c>
      <c r="FS65" s="343" t="s">
        <v>2445</v>
      </c>
      <c r="FT65" s="343" t="s">
        <v>2047</v>
      </c>
      <c r="FU65" s="343" t="s">
        <v>2446</v>
      </c>
      <c r="FV65" s="343" t="s">
        <v>2447</v>
      </c>
      <c r="FW65" s="343" t="s">
        <v>2448</v>
      </c>
      <c r="FX65" s="343" t="s">
        <v>2449</v>
      </c>
      <c r="FY65" s="343" t="s">
        <v>2450</v>
      </c>
      <c r="FZ65" s="343" t="s">
        <v>1562</v>
      </c>
      <c r="GA65" s="256"/>
      <c r="GB65" s="256"/>
      <c r="GC65" s="256" t="s">
        <v>1576</v>
      </c>
      <c r="GD65" s="256" t="s">
        <v>364</v>
      </c>
      <c r="GE65" s="256" t="s">
        <v>562</v>
      </c>
      <c r="GF65" s="256" t="s">
        <v>364</v>
      </c>
      <c r="GG65" s="256" t="s">
        <v>364</v>
      </c>
      <c r="GH65" s="256" t="s">
        <v>364</v>
      </c>
      <c r="GI65" s="256" t="s">
        <v>364</v>
      </c>
      <c r="GJ65" s="256" t="s">
        <v>364</v>
      </c>
      <c r="GK65" s="256" t="s">
        <v>364</v>
      </c>
      <c r="GL65" s="256" t="s">
        <v>364</v>
      </c>
      <c r="GM65" s="256" t="s">
        <v>562</v>
      </c>
      <c r="GN65" s="256" t="s">
        <v>1593</v>
      </c>
      <c r="GO65" s="256" t="s">
        <v>1594</v>
      </c>
      <c r="GP65" s="256" t="s">
        <v>562</v>
      </c>
      <c r="GQ65" s="256" t="s">
        <v>1595</v>
      </c>
      <c r="GR65" s="273" t="s">
        <v>1596</v>
      </c>
      <c r="GS65" s="273" t="s">
        <v>1597</v>
      </c>
      <c r="GT65" s="273" t="s">
        <v>1598</v>
      </c>
      <c r="GU65" s="273" t="s">
        <v>1599</v>
      </c>
      <c r="GV65" s="273" t="s">
        <v>1476</v>
      </c>
    </row>
    <row r="66" spans="1:204" s="2" customFormat="1" ht="12.7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246" t="s">
        <v>157</v>
      </c>
      <c r="AD66" s="255" t="str">
        <f t="shared" ca="1" si="8"/>
        <v>-</v>
      </c>
      <c r="AE66" s="403" t="s">
        <v>562</v>
      </c>
      <c r="AF66" s="247" t="s">
        <v>562</v>
      </c>
      <c r="AG66" s="247" t="s">
        <v>562</v>
      </c>
      <c r="AH66" s="247" t="s">
        <v>562</v>
      </c>
      <c r="AI66" s="247" t="s">
        <v>562</v>
      </c>
      <c r="AJ66" s="247" t="s">
        <v>562</v>
      </c>
      <c r="AK66" s="247" t="s">
        <v>562</v>
      </c>
      <c r="AL66" s="247" t="s">
        <v>562</v>
      </c>
      <c r="AM66" s="247" t="s">
        <v>562</v>
      </c>
      <c r="AN66" s="247" t="s">
        <v>562</v>
      </c>
      <c r="AO66" s="247" t="s">
        <v>562</v>
      </c>
      <c r="AP66" s="247" t="s">
        <v>562</v>
      </c>
      <c r="AQ66" s="247" t="s">
        <v>562</v>
      </c>
      <c r="AR66" s="247" t="s">
        <v>562</v>
      </c>
      <c r="AS66" s="247" t="s">
        <v>562</v>
      </c>
      <c r="AT66" s="247" t="s">
        <v>562</v>
      </c>
      <c r="AU66" s="247" t="s">
        <v>562</v>
      </c>
      <c r="AV66" s="247" t="s">
        <v>562</v>
      </c>
      <c r="AW66" s="247" t="s">
        <v>562</v>
      </c>
      <c r="AX66" s="247" t="s">
        <v>562</v>
      </c>
      <c r="AY66" s="256"/>
      <c r="AZ66" s="258"/>
      <c r="BA66" s="343" t="s">
        <v>562</v>
      </c>
      <c r="BB66" s="343" t="s">
        <v>562</v>
      </c>
      <c r="BC66" s="343" t="s">
        <v>562</v>
      </c>
      <c r="BD66" s="343" t="s">
        <v>562</v>
      </c>
      <c r="BE66" s="343" t="s">
        <v>562</v>
      </c>
      <c r="BF66" s="343" t="s">
        <v>562</v>
      </c>
      <c r="BG66" s="343" t="s">
        <v>562</v>
      </c>
      <c r="BH66" s="343" t="s">
        <v>562</v>
      </c>
      <c r="BI66" s="343" t="s">
        <v>562</v>
      </c>
      <c r="BJ66" s="343" t="s">
        <v>562</v>
      </c>
      <c r="BK66" s="343" t="s">
        <v>562</v>
      </c>
      <c r="BL66" s="343" t="s">
        <v>562</v>
      </c>
      <c r="BM66" s="343" t="s">
        <v>562</v>
      </c>
      <c r="BN66" s="343" t="s">
        <v>562</v>
      </c>
      <c r="BO66" s="343" t="s">
        <v>562</v>
      </c>
      <c r="BP66" s="343" t="s">
        <v>562</v>
      </c>
      <c r="BQ66" s="343" t="s">
        <v>562</v>
      </c>
      <c r="BR66" s="343" t="s">
        <v>562</v>
      </c>
      <c r="BS66" s="343" t="s">
        <v>562</v>
      </c>
      <c r="BT66" s="343" t="s">
        <v>562</v>
      </c>
      <c r="BU66" s="256"/>
      <c r="BV66" s="258"/>
      <c r="BW66" s="256" t="s">
        <v>562</v>
      </c>
      <c r="BX66" s="256" t="s">
        <v>562</v>
      </c>
      <c r="BY66" s="256" t="s">
        <v>562</v>
      </c>
      <c r="BZ66" s="256" t="s">
        <v>562</v>
      </c>
      <c r="CA66" s="256" t="s">
        <v>562</v>
      </c>
      <c r="CB66" s="256" t="s">
        <v>562</v>
      </c>
      <c r="CC66" s="256" t="s">
        <v>562</v>
      </c>
      <c r="CD66" s="256" t="s">
        <v>562</v>
      </c>
      <c r="CE66" s="256" t="s">
        <v>562</v>
      </c>
      <c r="CF66" s="256" t="s">
        <v>562</v>
      </c>
      <c r="CG66" s="256" t="s">
        <v>562</v>
      </c>
      <c r="CH66" s="256" t="s">
        <v>562</v>
      </c>
      <c r="CI66" s="256" t="s">
        <v>562</v>
      </c>
      <c r="CJ66" s="256" t="s">
        <v>562</v>
      </c>
      <c r="CK66" s="256" t="s">
        <v>562</v>
      </c>
      <c r="CL66" s="273" t="s">
        <v>562</v>
      </c>
      <c r="CM66" s="273" t="s">
        <v>562</v>
      </c>
      <c r="CN66" s="273" t="s">
        <v>562</v>
      </c>
      <c r="CO66" s="273" t="s">
        <v>562</v>
      </c>
      <c r="CP66" s="273" t="s">
        <v>562</v>
      </c>
      <c r="CQ66" s="256"/>
      <c r="CR66" s="258"/>
      <c r="CS66" s="256" t="s">
        <v>506</v>
      </c>
      <c r="CT66" s="256" t="s">
        <v>507</v>
      </c>
      <c r="CU66" s="256" t="s">
        <v>508</v>
      </c>
      <c r="CV66" s="256" t="s">
        <v>399</v>
      </c>
      <c r="CW66" s="256" t="s">
        <v>394</v>
      </c>
      <c r="CX66" s="256" t="s">
        <v>381</v>
      </c>
      <c r="CY66" s="256" t="s">
        <v>509</v>
      </c>
      <c r="CZ66" s="256" t="s">
        <v>510</v>
      </c>
      <c r="DA66" s="256" t="s">
        <v>509</v>
      </c>
      <c r="DB66" s="256" t="s">
        <v>511</v>
      </c>
      <c r="DC66" s="256" t="s">
        <v>1135</v>
      </c>
      <c r="DD66" s="256" t="s">
        <v>1135</v>
      </c>
      <c r="DE66" s="256" t="s">
        <v>1136</v>
      </c>
      <c r="DF66" s="256" t="s">
        <v>1137</v>
      </c>
      <c r="DG66" s="256" t="s">
        <v>1138</v>
      </c>
      <c r="DH66" s="273" t="s">
        <v>562</v>
      </c>
      <c r="DI66" s="273" t="s">
        <v>562</v>
      </c>
      <c r="DJ66" s="273" t="s">
        <v>1139</v>
      </c>
      <c r="DK66" s="273" t="s">
        <v>1140</v>
      </c>
      <c r="DL66" s="273" t="s">
        <v>1141</v>
      </c>
      <c r="DM66" s="256"/>
      <c r="DN66" s="258"/>
      <c r="DO66" s="343" t="s">
        <v>562</v>
      </c>
      <c r="DP66" s="343" t="s">
        <v>562</v>
      </c>
      <c r="DQ66" s="343" t="s">
        <v>562</v>
      </c>
      <c r="DR66" s="343" t="s">
        <v>562</v>
      </c>
      <c r="DS66" s="343" t="s">
        <v>562</v>
      </c>
      <c r="DT66" s="343" t="s">
        <v>562</v>
      </c>
      <c r="DU66" s="343" t="s">
        <v>562</v>
      </c>
      <c r="DV66" s="343" t="s">
        <v>562</v>
      </c>
      <c r="DW66" s="343" t="s">
        <v>562</v>
      </c>
      <c r="DX66" s="343" t="s">
        <v>562</v>
      </c>
      <c r="DY66" s="343" t="s">
        <v>562</v>
      </c>
      <c r="DZ66" s="343" t="s">
        <v>562</v>
      </c>
      <c r="EA66" s="343" t="s">
        <v>562</v>
      </c>
      <c r="EB66" s="343" t="s">
        <v>562</v>
      </c>
      <c r="EC66" s="343" t="s">
        <v>562</v>
      </c>
      <c r="ED66" s="343" t="s">
        <v>562</v>
      </c>
      <c r="EE66" s="343" t="s">
        <v>562</v>
      </c>
      <c r="EF66" s="343" t="s">
        <v>562</v>
      </c>
      <c r="EG66" s="343" t="s">
        <v>562</v>
      </c>
      <c r="EH66" s="343" t="s">
        <v>562</v>
      </c>
      <c r="EI66" s="256"/>
      <c r="EJ66" s="256"/>
      <c r="EK66" s="247" t="s">
        <v>562</v>
      </c>
      <c r="EL66" s="247" t="s">
        <v>562</v>
      </c>
      <c r="EM66" s="247" t="s">
        <v>562</v>
      </c>
      <c r="EN66" s="247" t="s">
        <v>562</v>
      </c>
      <c r="EO66" s="247" t="s">
        <v>562</v>
      </c>
      <c r="EP66" s="247" t="s">
        <v>562</v>
      </c>
      <c r="EQ66" s="247" t="s">
        <v>562</v>
      </c>
      <c r="ER66" s="247" t="s">
        <v>562</v>
      </c>
      <c r="ES66" s="247" t="s">
        <v>562</v>
      </c>
      <c r="ET66" s="247" t="s">
        <v>562</v>
      </c>
      <c r="EU66" s="247" t="s">
        <v>562</v>
      </c>
      <c r="EV66" s="247" t="s">
        <v>562</v>
      </c>
      <c r="EW66" s="247" t="s">
        <v>562</v>
      </c>
      <c r="EX66" s="247" t="s">
        <v>562</v>
      </c>
      <c r="EY66" s="247" t="s">
        <v>562</v>
      </c>
      <c r="EZ66" s="247" t="s">
        <v>562</v>
      </c>
      <c r="FA66" s="247" t="s">
        <v>562</v>
      </c>
      <c r="FB66" s="247" t="s">
        <v>562</v>
      </c>
      <c r="FC66" s="247" t="s">
        <v>562</v>
      </c>
      <c r="FD66" s="247" t="s">
        <v>562</v>
      </c>
      <c r="FE66" s="256"/>
      <c r="FF66" s="258"/>
      <c r="FG66" s="343" t="s">
        <v>562</v>
      </c>
      <c r="FH66" s="343" t="s">
        <v>562</v>
      </c>
      <c r="FI66" s="343" t="s">
        <v>562</v>
      </c>
      <c r="FJ66" s="343" t="s">
        <v>562</v>
      </c>
      <c r="FK66" s="343" t="s">
        <v>562</v>
      </c>
      <c r="FL66" s="343" t="s">
        <v>562</v>
      </c>
      <c r="FM66" s="343" t="s">
        <v>562</v>
      </c>
      <c r="FN66" s="343" t="s">
        <v>562</v>
      </c>
      <c r="FO66" s="343" t="s">
        <v>562</v>
      </c>
      <c r="FP66" s="343" t="s">
        <v>562</v>
      </c>
      <c r="FQ66" s="343" t="s">
        <v>562</v>
      </c>
      <c r="FR66" s="343" t="s">
        <v>562</v>
      </c>
      <c r="FS66" s="343" t="s">
        <v>562</v>
      </c>
      <c r="FT66" s="343" t="s">
        <v>562</v>
      </c>
      <c r="FU66" s="343" t="s">
        <v>562</v>
      </c>
      <c r="FV66" s="343" t="s">
        <v>562</v>
      </c>
      <c r="FW66" s="343" t="s">
        <v>562</v>
      </c>
      <c r="FX66" s="343" t="s">
        <v>562</v>
      </c>
      <c r="FY66" s="343" t="s">
        <v>562</v>
      </c>
      <c r="FZ66" s="343" t="s">
        <v>562</v>
      </c>
      <c r="GA66" s="256"/>
      <c r="GB66" s="256"/>
      <c r="GC66" s="256" t="s">
        <v>562</v>
      </c>
      <c r="GD66" s="256" t="s">
        <v>562</v>
      </c>
      <c r="GE66" s="256" t="s">
        <v>562</v>
      </c>
      <c r="GF66" s="256" t="s">
        <v>562</v>
      </c>
      <c r="GG66" s="256" t="s">
        <v>562</v>
      </c>
      <c r="GH66" s="256" t="s">
        <v>562</v>
      </c>
      <c r="GI66" s="256" t="s">
        <v>562</v>
      </c>
      <c r="GJ66" s="256" t="s">
        <v>562</v>
      </c>
      <c r="GK66" s="256" t="s">
        <v>562</v>
      </c>
      <c r="GL66" s="256" t="s">
        <v>562</v>
      </c>
      <c r="GM66" s="256" t="s">
        <v>562</v>
      </c>
      <c r="GN66" s="256" t="s">
        <v>562</v>
      </c>
      <c r="GO66" s="256" t="s">
        <v>562</v>
      </c>
      <c r="GP66" s="256" t="s">
        <v>562</v>
      </c>
      <c r="GQ66" s="256" t="s">
        <v>562</v>
      </c>
      <c r="GR66" s="273" t="s">
        <v>562</v>
      </c>
      <c r="GS66" s="273" t="s">
        <v>562</v>
      </c>
      <c r="GT66" s="273" t="s">
        <v>562</v>
      </c>
      <c r="GU66" s="273" t="s">
        <v>562</v>
      </c>
      <c r="GV66" s="273" t="s">
        <v>562</v>
      </c>
    </row>
    <row r="67" spans="1:204" s="2" customFormat="1" ht="12.7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246" t="s">
        <v>355</v>
      </c>
      <c r="AD67" s="255" t="str">
        <f t="shared" ca="1" si="8"/>
        <v>-</v>
      </c>
      <c r="AE67" s="403" t="s">
        <v>2706</v>
      </c>
      <c r="AF67" s="247" t="s">
        <v>2893</v>
      </c>
      <c r="AG67" s="247" t="s">
        <v>562</v>
      </c>
      <c r="AH67" s="247" t="s">
        <v>2276</v>
      </c>
      <c r="AI67" s="247" t="s">
        <v>1941</v>
      </c>
      <c r="AJ67" s="247" t="s">
        <v>367</v>
      </c>
      <c r="AK67" s="247" t="s">
        <v>382</v>
      </c>
      <c r="AL67" s="247" t="s">
        <v>562</v>
      </c>
      <c r="AM67" s="247" t="s">
        <v>562</v>
      </c>
      <c r="AN67" s="247" t="s">
        <v>415</v>
      </c>
      <c r="AO67" s="247" t="s">
        <v>562</v>
      </c>
      <c r="AP67" s="247" t="s">
        <v>562</v>
      </c>
      <c r="AQ67" s="247" t="s">
        <v>562</v>
      </c>
      <c r="AR67" s="247"/>
      <c r="AS67" s="247" t="s">
        <v>562</v>
      </c>
      <c r="AT67" s="247" t="s">
        <v>562</v>
      </c>
      <c r="AU67" s="247" t="s">
        <v>562</v>
      </c>
      <c r="AV67" s="247" t="s">
        <v>562</v>
      </c>
      <c r="AW67" s="247" t="s">
        <v>929</v>
      </c>
      <c r="AX67" s="247" t="s">
        <v>850</v>
      </c>
      <c r="AY67" s="256"/>
      <c r="AZ67" s="258"/>
      <c r="BA67" s="343" t="s">
        <v>562</v>
      </c>
      <c r="BB67" s="343" t="s">
        <v>562</v>
      </c>
      <c r="BC67" s="343" t="s">
        <v>562</v>
      </c>
      <c r="BD67" s="343" t="s">
        <v>562</v>
      </c>
      <c r="BE67" s="343" t="s">
        <v>562</v>
      </c>
      <c r="BF67" s="343" t="s">
        <v>562</v>
      </c>
      <c r="BG67" s="343" t="s">
        <v>562</v>
      </c>
      <c r="BH67" s="343" t="s">
        <v>562</v>
      </c>
      <c r="BI67" s="343" t="s">
        <v>562</v>
      </c>
      <c r="BJ67" s="343" t="s">
        <v>562</v>
      </c>
      <c r="BK67" s="343" t="s">
        <v>562</v>
      </c>
      <c r="BL67" s="343" t="s">
        <v>562</v>
      </c>
      <c r="BM67" s="343" t="s">
        <v>562</v>
      </c>
      <c r="BN67" s="343" t="s">
        <v>562</v>
      </c>
      <c r="BO67" s="343" t="s">
        <v>562</v>
      </c>
      <c r="BP67" s="343" t="s">
        <v>562</v>
      </c>
      <c r="BQ67" s="343" t="s">
        <v>562</v>
      </c>
      <c r="BR67" s="343" t="s">
        <v>562</v>
      </c>
      <c r="BS67" s="343" t="s">
        <v>562</v>
      </c>
      <c r="BT67" s="343" t="s">
        <v>562</v>
      </c>
      <c r="BU67" s="256"/>
      <c r="BV67" s="258"/>
      <c r="BW67" s="256" t="s">
        <v>562</v>
      </c>
      <c r="BX67" s="256" t="s">
        <v>562</v>
      </c>
      <c r="BY67" s="256" t="s">
        <v>562</v>
      </c>
      <c r="BZ67" s="256" t="s">
        <v>562</v>
      </c>
      <c r="CA67" s="256" t="s">
        <v>562</v>
      </c>
      <c r="CB67" s="256" t="s">
        <v>562</v>
      </c>
      <c r="CC67" s="256" t="s">
        <v>562</v>
      </c>
      <c r="CD67" s="256" t="s">
        <v>562</v>
      </c>
      <c r="CE67" s="256" t="s">
        <v>562</v>
      </c>
      <c r="CF67" s="256" t="s">
        <v>562</v>
      </c>
      <c r="CG67" s="256" t="s">
        <v>562</v>
      </c>
      <c r="CH67" s="256" t="s">
        <v>562</v>
      </c>
      <c r="CI67" s="256" t="s">
        <v>562</v>
      </c>
      <c r="CJ67" s="256" t="s">
        <v>562</v>
      </c>
      <c r="CK67" s="256" t="s">
        <v>562</v>
      </c>
      <c r="CL67" s="273" t="s">
        <v>562</v>
      </c>
      <c r="CM67" s="273" t="s">
        <v>562</v>
      </c>
      <c r="CN67" s="273" t="s">
        <v>562</v>
      </c>
      <c r="CO67" s="273" t="s">
        <v>562</v>
      </c>
      <c r="CP67" s="273" t="s">
        <v>562</v>
      </c>
      <c r="CQ67" s="256"/>
      <c r="CR67" s="258"/>
      <c r="CS67" s="256" t="s">
        <v>562</v>
      </c>
      <c r="CT67" s="256" t="s">
        <v>562</v>
      </c>
      <c r="CU67" s="256" t="s">
        <v>562</v>
      </c>
      <c r="CV67" s="256" t="s">
        <v>562</v>
      </c>
      <c r="CW67" s="256" t="s">
        <v>562</v>
      </c>
      <c r="CX67" s="256" t="s">
        <v>562</v>
      </c>
      <c r="CY67" s="256" t="s">
        <v>562</v>
      </c>
      <c r="CZ67" s="256" t="s">
        <v>562</v>
      </c>
      <c r="DA67" s="256" t="s">
        <v>562</v>
      </c>
      <c r="DB67" s="256" t="s">
        <v>562</v>
      </c>
      <c r="DC67" s="256" t="s">
        <v>562</v>
      </c>
      <c r="DD67" s="256" t="s">
        <v>562</v>
      </c>
      <c r="DE67" s="256" t="s">
        <v>562</v>
      </c>
      <c r="DF67" s="256" t="s">
        <v>562</v>
      </c>
      <c r="DG67" s="256" t="s">
        <v>562</v>
      </c>
      <c r="DH67" s="273" t="s">
        <v>562</v>
      </c>
      <c r="DI67" s="273" t="s">
        <v>562</v>
      </c>
      <c r="DJ67" s="273" t="s">
        <v>562</v>
      </c>
      <c r="DK67" s="273" t="s">
        <v>562</v>
      </c>
      <c r="DL67" s="273" t="s">
        <v>562</v>
      </c>
      <c r="DM67" s="256"/>
      <c r="DN67" s="258"/>
      <c r="DO67" s="343" t="s">
        <v>562</v>
      </c>
      <c r="DP67" s="343" t="s">
        <v>562</v>
      </c>
      <c r="DQ67" s="343" t="s">
        <v>562</v>
      </c>
      <c r="DR67" s="343" t="s">
        <v>562</v>
      </c>
      <c r="DS67" s="343" t="s">
        <v>562</v>
      </c>
      <c r="DT67" s="343" t="s">
        <v>562</v>
      </c>
      <c r="DU67" s="343" t="s">
        <v>562</v>
      </c>
      <c r="DV67" s="343" t="s">
        <v>562</v>
      </c>
      <c r="DW67" s="343" t="s">
        <v>562</v>
      </c>
      <c r="DX67" s="343" t="s">
        <v>562</v>
      </c>
      <c r="DY67" s="343" t="s">
        <v>562</v>
      </c>
      <c r="DZ67" s="343" t="s">
        <v>562</v>
      </c>
      <c r="EA67" s="343" t="s">
        <v>562</v>
      </c>
      <c r="EB67" s="343" t="s">
        <v>562</v>
      </c>
      <c r="EC67" s="343" t="s">
        <v>562</v>
      </c>
      <c r="ED67" s="343" t="s">
        <v>562</v>
      </c>
      <c r="EE67" s="343" t="s">
        <v>562</v>
      </c>
      <c r="EF67" s="343" t="s">
        <v>562</v>
      </c>
      <c r="EG67" s="343" t="s">
        <v>562</v>
      </c>
      <c r="EH67" s="343" t="s">
        <v>562</v>
      </c>
      <c r="EI67" s="256"/>
      <c r="EJ67" s="256"/>
      <c r="EK67" s="247" t="s">
        <v>562</v>
      </c>
      <c r="EL67" s="247" t="s">
        <v>562</v>
      </c>
      <c r="EM67" s="247" t="s">
        <v>562</v>
      </c>
      <c r="EN67" s="247" t="s">
        <v>562</v>
      </c>
      <c r="EO67" s="247" t="s">
        <v>562</v>
      </c>
      <c r="EP67" s="247" t="s">
        <v>562</v>
      </c>
      <c r="EQ67" s="247" t="s">
        <v>562</v>
      </c>
      <c r="ER67" s="247" t="s">
        <v>562</v>
      </c>
      <c r="ES67" s="247" t="s">
        <v>562</v>
      </c>
      <c r="ET67" s="247" t="s">
        <v>562</v>
      </c>
      <c r="EU67" s="247" t="s">
        <v>562</v>
      </c>
      <c r="EV67" s="247" t="s">
        <v>562</v>
      </c>
      <c r="EW67" s="247" t="s">
        <v>562</v>
      </c>
      <c r="EX67" s="247" t="s">
        <v>562</v>
      </c>
      <c r="EY67" s="247" t="s">
        <v>562</v>
      </c>
      <c r="EZ67" s="247" t="s">
        <v>562</v>
      </c>
      <c r="FA67" s="247" t="s">
        <v>562</v>
      </c>
      <c r="FB67" s="247" t="s">
        <v>562</v>
      </c>
      <c r="FC67" s="247" t="s">
        <v>562</v>
      </c>
      <c r="FD67" s="247" t="s">
        <v>562</v>
      </c>
      <c r="FE67" s="256"/>
      <c r="FF67" s="258"/>
      <c r="FG67" s="343" t="s">
        <v>562</v>
      </c>
      <c r="FH67" s="343" t="s">
        <v>562</v>
      </c>
      <c r="FI67" s="343" t="s">
        <v>562</v>
      </c>
      <c r="FJ67" s="343" t="s">
        <v>562</v>
      </c>
      <c r="FK67" s="343" t="s">
        <v>562</v>
      </c>
      <c r="FL67" s="343" t="s">
        <v>562</v>
      </c>
      <c r="FM67" s="343" t="s">
        <v>562</v>
      </c>
      <c r="FN67" s="343" t="s">
        <v>562</v>
      </c>
      <c r="FO67" s="343" t="s">
        <v>562</v>
      </c>
      <c r="FP67" s="343" t="s">
        <v>562</v>
      </c>
      <c r="FQ67" s="343" t="s">
        <v>562</v>
      </c>
      <c r="FR67" s="343" t="s">
        <v>562</v>
      </c>
      <c r="FS67" s="343" t="s">
        <v>562</v>
      </c>
      <c r="FT67" s="343" t="s">
        <v>562</v>
      </c>
      <c r="FU67" s="343" t="s">
        <v>562</v>
      </c>
      <c r="FV67" s="343" t="s">
        <v>562</v>
      </c>
      <c r="FW67" s="343" t="s">
        <v>562</v>
      </c>
      <c r="FX67" s="343" t="s">
        <v>562</v>
      </c>
      <c r="FY67" s="343" t="s">
        <v>562</v>
      </c>
      <c r="FZ67" s="343" t="s">
        <v>562</v>
      </c>
      <c r="GA67" s="256"/>
      <c r="GB67" s="256"/>
      <c r="GC67" s="256" t="s">
        <v>562</v>
      </c>
      <c r="GD67" s="256" t="s">
        <v>562</v>
      </c>
      <c r="GE67" s="256" t="s">
        <v>562</v>
      </c>
      <c r="GF67" s="256" t="s">
        <v>562</v>
      </c>
      <c r="GG67" s="256" t="s">
        <v>562</v>
      </c>
      <c r="GH67" s="256" t="s">
        <v>562</v>
      </c>
      <c r="GI67" s="256" t="s">
        <v>562</v>
      </c>
      <c r="GJ67" s="256" t="s">
        <v>562</v>
      </c>
      <c r="GK67" s="256" t="s">
        <v>562</v>
      </c>
      <c r="GL67" s="256" t="s">
        <v>562</v>
      </c>
      <c r="GM67" s="256" t="s">
        <v>562</v>
      </c>
      <c r="GN67" s="256" t="s">
        <v>562</v>
      </c>
      <c r="GO67" s="256" t="s">
        <v>562</v>
      </c>
      <c r="GP67" s="256" t="s">
        <v>562</v>
      </c>
      <c r="GQ67" s="256" t="s">
        <v>562</v>
      </c>
      <c r="GR67" s="273" t="s">
        <v>562</v>
      </c>
      <c r="GS67" s="273" t="s">
        <v>562</v>
      </c>
      <c r="GT67" s="273" t="s">
        <v>562</v>
      </c>
      <c r="GU67" s="273" t="s">
        <v>562</v>
      </c>
      <c r="GV67" s="273" t="s">
        <v>562</v>
      </c>
    </row>
    <row r="68" spans="1:204" s="2" customFormat="1" ht="12.7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246" t="s">
        <v>100</v>
      </c>
      <c r="AD68" s="255" t="str">
        <f t="shared" ref="AD68:AD86" ca="1" si="9">OFFSET(AC68,0,$AG$6)</f>
        <v>1,280,000</v>
      </c>
      <c r="AE68" s="403" t="s">
        <v>2707</v>
      </c>
      <c r="AF68" s="247" t="s">
        <v>2894</v>
      </c>
      <c r="AG68" s="247" t="s">
        <v>1155</v>
      </c>
      <c r="AH68" s="247" t="s">
        <v>2895</v>
      </c>
      <c r="AI68" s="247" t="s">
        <v>562</v>
      </c>
      <c r="AJ68" s="247" t="s">
        <v>1157</v>
      </c>
      <c r="AK68" s="247" t="s">
        <v>1158</v>
      </c>
      <c r="AL68" s="247" t="s">
        <v>569</v>
      </c>
      <c r="AM68" s="247" t="s">
        <v>1158</v>
      </c>
      <c r="AN68" s="247" t="s">
        <v>562</v>
      </c>
      <c r="AO68" s="247" t="s">
        <v>3647</v>
      </c>
      <c r="AP68" s="247" t="s">
        <v>3647</v>
      </c>
      <c r="AQ68" s="247" t="s">
        <v>2896</v>
      </c>
      <c r="AR68" s="247" t="s">
        <v>2897</v>
      </c>
      <c r="AS68" s="247" t="s">
        <v>2898</v>
      </c>
      <c r="AT68" s="247" t="s">
        <v>562</v>
      </c>
      <c r="AU68" s="247" t="s">
        <v>562</v>
      </c>
      <c r="AV68" s="247" t="s">
        <v>562</v>
      </c>
      <c r="AW68" s="247" t="s">
        <v>562</v>
      </c>
      <c r="AX68" s="247" t="s">
        <v>884</v>
      </c>
      <c r="AY68" s="256"/>
      <c r="AZ68" s="258"/>
      <c r="BA68" s="343" t="s">
        <v>2053</v>
      </c>
      <c r="BB68" s="343" t="s">
        <v>562</v>
      </c>
      <c r="BC68" s="343" t="s">
        <v>562</v>
      </c>
      <c r="BD68" s="343" t="s">
        <v>2197</v>
      </c>
      <c r="BE68" s="343" t="s">
        <v>414</v>
      </c>
      <c r="BF68" s="343" t="s">
        <v>1157</v>
      </c>
      <c r="BG68" s="343" t="s">
        <v>1144</v>
      </c>
      <c r="BH68" s="343" t="s">
        <v>569</v>
      </c>
      <c r="BI68" s="343" t="s">
        <v>1144</v>
      </c>
      <c r="BJ68" s="343" t="s">
        <v>1145</v>
      </c>
      <c r="BK68" s="343" t="s">
        <v>2054</v>
      </c>
      <c r="BL68" s="343" t="s">
        <v>2054</v>
      </c>
      <c r="BM68" s="343" t="s">
        <v>2055</v>
      </c>
      <c r="BN68" s="343" t="s">
        <v>2056</v>
      </c>
      <c r="BO68" s="343" t="s">
        <v>2057</v>
      </c>
      <c r="BP68" s="343" t="s">
        <v>1149</v>
      </c>
      <c r="BQ68" s="343" t="s">
        <v>2058</v>
      </c>
      <c r="BR68" s="343" t="s">
        <v>2059</v>
      </c>
      <c r="BS68" s="343" t="s">
        <v>2060</v>
      </c>
      <c r="BT68" s="343" t="s">
        <v>1153</v>
      </c>
      <c r="BU68" s="256"/>
      <c r="BV68" s="258"/>
      <c r="BW68" s="256" t="s">
        <v>512</v>
      </c>
      <c r="BX68" s="256" t="s">
        <v>976</v>
      </c>
      <c r="BY68" s="256" t="s">
        <v>1142</v>
      </c>
      <c r="BZ68" s="256" t="s">
        <v>1143</v>
      </c>
      <c r="CA68" s="256" t="s">
        <v>1067</v>
      </c>
      <c r="CB68" s="256" t="s">
        <v>534</v>
      </c>
      <c r="CC68" s="256" t="s">
        <v>1144</v>
      </c>
      <c r="CD68" s="256" t="s">
        <v>569</v>
      </c>
      <c r="CE68" s="256" t="s">
        <v>1144</v>
      </c>
      <c r="CF68" s="256" t="s">
        <v>1145</v>
      </c>
      <c r="CG68" s="256" t="s">
        <v>1146</v>
      </c>
      <c r="CH68" s="256" t="s">
        <v>1146</v>
      </c>
      <c r="CI68" s="256" t="s">
        <v>1147</v>
      </c>
      <c r="CJ68" s="256" t="s">
        <v>569</v>
      </c>
      <c r="CK68" s="256" t="s">
        <v>1148</v>
      </c>
      <c r="CL68" s="273" t="s">
        <v>1149</v>
      </c>
      <c r="CM68" s="273" t="s">
        <v>1150</v>
      </c>
      <c r="CN68" s="273" t="s">
        <v>1151</v>
      </c>
      <c r="CO68" s="273" t="s">
        <v>1152</v>
      </c>
      <c r="CP68" s="273" t="s">
        <v>1153</v>
      </c>
      <c r="CQ68" s="256"/>
      <c r="CR68" s="258"/>
      <c r="CS68" s="256" t="s">
        <v>512</v>
      </c>
      <c r="CT68" s="256" t="s">
        <v>1154</v>
      </c>
      <c r="CU68" s="256" t="s">
        <v>1155</v>
      </c>
      <c r="CV68" s="256" t="s">
        <v>1156</v>
      </c>
      <c r="CW68" s="256" t="s">
        <v>378</v>
      </c>
      <c r="CX68" s="256" t="s">
        <v>1157</v>
      </c>
      <c r="CY68" s="256" t="s">
        <v>1158</v>
      </c>
      <c r="CZ68" s="256" t="s">
        <v>1159</v>
      </c>
      <c r="DA68" s="256" t="s">
        <v>1067</v>
      </c>
      <c r="DB68" s="256" t="s">
        <v>406</v>
      </c>
      <c r="DC68" s="256" t="s">
        <v>1160</v>
      </c>
      <c r="DD68" s="256" t="s">
        <v>1160</v>
      </c>
      <c r="DE68" s="256" t="s">
        <v>1161</v>
      </c>
      <c r="DF68" s="256" t="s">
        <v>1162</v>
      </c>
      <c r="DG68" s="256" t="s">
        <v>1163</v>
      </c>
      <c r="DH68" s="273" t="s">
        <v>1164</v>
      </c>
      <c r="DI68" s="273" t="s">
        <v>1165</v>
      </c>
      <c r="DJ68" s="273" t="s">
        <v>1166</v>
      </c>
      <c r="DK68" s="273" t="s">
        <v>1167</v>
      </c>
      <c r="DL68" s="273" t="s">
        <v>1168</v>
      </c>
      <c r="DM68" s="256"/>
      <c r="DN68" s="258"/>
      <c r="DO68" s="343" t="s">
        <v>3224</v>
      </c>
      <c r="DP68" s="343" t="s">
        <v>3225</v>
      </c>
      <c r="DQ68" s="343" t="s">
        <v>3226</v>
      </c>
      <c r="DR68" s="343" t="s">
        <v>3227</v>
      </c>
      <c r="DS68" s="343" t="s">
        <v>1587</v>
      </c>
      <c r="DT68" s="343" t="s">
        <v>373</v>
      </c>
      <c r="DU68" s="343" t="s">
        <v>1158</v>
      </c>
      <c r="DV68" s="343" t="s">
        <v>3228</v>
      </c>
      <c r="DW68" s="343" t="s">
        <v>3229</v>
      </c>
      <c r="DX68" s="343" t="s">
        <v>2248</v>
      </c>
      <c r="DY68" s="343" t="s">
        <v>3230</v>
      </c>
      <c r="DZ68" s="343" t="s">
        <v>3230</v>
      </c>
      <c r="EA68" s="343" t="s">
        <v>3231</v>
      </c>
      <c r="EB68" s="343" t="s">
        <v>3232</v>
      </c>
      <c r="EC68" s="343" t="s">
        <v>3233</v>
      </c>
      <c r="ED68" s="343" t="s">
        <v>2249</v>
      </c>
      <c r="EE68" s="343" t="s">
        <v>2250</v>
      </c>
      <c r="EF68" s="343" t="s">
        <v>2251</v>
      </c>
      <c r="EG68" s="343" t="s">
        <v>2252</v>
      </c>
      <c r="EH68" s="343" t="s">
        <v>1168</v>
      </c>
      <c r="EI68" s="256"/>
      <c r="EJ68" s="256"/>
      <c r="EK68" s="247" t="s">
        <v>2886</v>
      </c>
      <c r="EL68" s="247" t="s">
        <v>562</v>
      </c>
      <c r="EM68" s="247" t="s">
        <v>562</v>
      </c>
      <c r="EN68" s="247" t="s">
        <v>394</v>
      </c>
      <c r="EO68" s="247" t="s">
        <v>562</v>
      </c>
      <c r="EP68" s="247" t="s">
        <v>364</v>
      </c>
      <c r="EQ68" s="247" t="s">
        <v>1433</v>
      </c>
      <c r="ER68" s="247" t="s">
        <v>364</v>
      </c>
      <c r="ES68" s="247" t="s">
        <v>1433</v>
      </c>
      <c r="ET68" s="247" t="s">
        <v>562</v>
      </c>
      <c r="EU68" s="247" t="s">
        <v>3538</v>
      </c>
      <c r="EV68" s="247" t="s">
        <v>3538</v>
      </c>
      <c r="EW68" s="247" t="s">
        <v>3539</v>
      </c>
      <c r="EX68" s="247" t="s">
        <v>3540</v>
      </c>
      <c r="EY68" s="247" t="s">
        <v>3541</v>
      </c>
      <c r="EZ68" s="247" t="s">
        <v>562</v>
      </c>
      <c r="FA68" s="247" t="s">
        <v>562</v>
      </c>
      <c r="FB68" s="247" t="s">
        <v>562</v>
      </c>
      <c r="FC68" s="247" t="s">
        <v>562</v>
      </c>
      <c r="FD68" s="247" t="s">
        <v>1666</v>
      </c>
      <c r="FE68" s="256"/>
      <c r="FF68" s="258"/>
      <c r="FG68" s="343" t="s">
        <v>2451</v>
      </c>
      <c r="FH68" s="343" t="s">
        <v>562</v>
      </c>
      <c r="FI68" s="343" t="s">
        <v>562</v>
      </c>
      <c r="FJ68" s="343" t="s">
        <v>381</v>
      </c>
      <c r="FK68" s="343" t="s">
        <v>2452</v>
      </c>
      <c r="FL68" s="343" t="s">
        <v>2453</v>
      </c>
      <c r="FM68" s="343" t="s">
        <v>364</v>
      </c>
      <c r="FN68" s="343" t="s">
        <v>364</v>
      </c>
      <c r="FO68" s="343" t="s">
        <v>364</v>
      </c>
      <c r="FP68" s="343" t="s">
        <v>364</v>
      </c>
      <c r="FQ68" s="343" t="s">
        <v>2454</v>
      </c>
      <c r="FR68" s="343" t="s">
        <v>2454</v>
      </c>
      <c r="FS68" s="343" t="s">
        <v>2455</v>
      </c>
      <c r="FT68" s="343" t="s">
        <v>2456</v>
      </c>
      <c r="FU68" s="343" t="s">
        <v>2457</v>
      </c>
      <c r="FV68" s="343" t="s">
        <v>1442</v>
      </c>
      <c r="FW68" s="343" t="s">
        <v>2458</v>
      </c>
      <c r="FX68" s="343" t="s">
        <v>2459</v>
      </c>
      <c r="FY68" s="343" t="s">
        <v>2460</v>
      </c>
      <c r="FZ68" s="343" t="s">
        <v>1442</v>
      </c>
      <c r="GA68" s="256"/>
      <c r="GB68" s="256"/>
      <c r="GC68" s="256" t="s">
        <v>364</v>
      </c>
      <c r="GD68" s="256" t="s">
        <v>1501</v>
      </c>
      <c r="GE68" s="256" t="s">
        <v>1600</v>
      </c>
      <c r="GF68" s="256" t="s">
        <v>397</v>
      </c>
      <c r="GG68" s="256" t="s">
        <v>379</v>
      </c>
      <c r="GH68" s="256" t="s">
        <v>1172</v>
      </c>
      <c r="GI68" s="256" t="s">
        <v>1468</v>
      </c>
      <c r="GJ68" s="256" t="s">
        <v>1601</v>
      </c>
      <c r="GK68" s="256" t="s">
        <v>1602</v>
      </c>
      <c r="GL68" s="256" t="s">
        <v>1603</v>
      </c>
      <c r="GM68" s="256" t="s">
        <v>1604</v>
      </c>
      <c r="GN68" s="256" t="s">
        <v>1604</v>
      </c>
      <c r="GO68" s="256" t="s">
        <v>1605</v>
      </c>
      <c r="GP68" s="256" t="s">
        <v>1606</v>
      </c>
      <c r="GQ68" s="256" t="s">
        <v>1607</v>
      </c>
      <c r="GR68" s="273" t="s">
        <v>1608</v>
      </c>
      <c r="GS68" s="273" t="s">
        <v>1609</v>
      </c>
      <c r="GT68" s="273" t="s">
        <v>1610</v>
      </c>
      <c r="GU68" s="273" t="s">
        <v>1611</v>
      </c>
      <c r="GV68" s="273" t="s">
        <v>1500</v>
      </c>
    </row>
    <row r="69" spans="1:204" s="2" customFormat="1" ht="12.7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246" t="s">
        <v>356</v>
      </c>
      <c r="AD69" s="255" t="str">
        <f t="shared" ca="1" si="9"/>
        <v>-</v>
      </c>
      <c r="AE69" s="403" t="s">
        <v>562</v>
      </c>
      <c r="AF69" s="247" t="s">
        <v>562</v>
      </c>
      <c r="AG69" s="247" t="s">
        <v>562</v>
      </c>
      <c r="AH69" s="247" t="s">
        <v>562</v>
      </c>
      <c r="AI69" s="247" t="s">
        <v>562</v>
      </c>
      <c r="AJ69" s="247" t="s">
        <v>562</v>
      </c>
      <c r="AK69" s="247" t="s">
        <v>562</v>
      </c>
      <c r="AL69" s="247" t="s">
        <v>562</v>
      </c>
      <c r="AM69" s="247" t="s">
        <v>562</v>
      </c>
      <c r="AN69" s="247" t="s">
        <v>562</v>
      </c>
      <c r="AO69" s="247" t="s">
        <v>562</v>
      </c>
      <c r="AP69" s="247" t="s">
        <v>562</v>
      </c>
      <c r="AQ69" s="247" t="s">
        <v>562</v>
      </c>
      <c r="AR69" s="247" t="s">
        <v>562</v>
      </c>
      <c r="AS69" s="247" t="s">
        <v>562</v>
      </c>
      <c r="AT69" s="247" t="s">
        <v>562</v>
      </c>
      <c r="AU69" s="247" t="s">
        <v>562</v>
      </c>
      <c r="AV69" s="247" t="s">
        <v>562</v>
      </c>
      <c r="AW69" s="247" t="s">
        <v>562</v>
      </c>
      <c r="AX69" s="247" t="s">
        <v>562</v>
      </c>
      <c r="AY69" s="256"/>
      <c r="AZ69" s="258"/>
      <c r="BA69" s="343" t="s">
        <v>562</v>
      </c>
      <c r="BB69" s="343" t="s">
        <v>562</v>
      </c>
      <c r="BC69" s="343" t="s">
        <v>562</v>
      </c>
      <c r="BD69" s="343" t="s">
        <v>562</v>
      </c>
      <c r="BE69" s="343" t="s">
        <v>562</v>
      </c>
      <c r="BF69" s="343" t="s">
        <v>562</v>
      </c>
      <c r="BG69" s="343" t="s">
        <v>562</v>
      </c>
      <c r="BH69" s="343" t="s">
        <v>562</v>
      </c>
      <c r="BI69" s="343" t="s">
        <v>562</v>
      </c>
      <c r="BJ69" s="343" t="s">
        <v>562</v>
      </c>
      <c r="BK69" s="343" t="s">
        <v>562</v>
      </c>
      <c r="BL69" s="343" t="s">
        <v>562</v>
      </c>
      <c r="BM69" s="343" t="s">
        <v>562</v>
      </c>
      <c r="BN69" s="343" t="s">
        <v>562</v>
      </c>
      <c r="BO69" s="343" t="s">
        <v>562</v>
      </c>
      <c r="BP69" s="343" t="s">
        <v>562</v>
      </c>
      <c r="BQ69" s="343" t="s">
        <v>562</v>
      </c>
      <c r="BR69" s="343" t="s">
        <v>562</v>
      </c>
      <c r="BS69" s="343" t="s">
        <v>562</v>
      </c>
      <c r="BT69" s="343" t="s">
        <v>562</v>
      </c>
      <c r="BU69" s="256"/>
      <c r="BV69" s="258"/>
      <c r="BW69" s="256" t="s">
        <v>562</v>
      </c>
      <c r="BX69" s="256" t="s">
        <v>562</v>
      </c>
      <c r="BY69" s="256" t="s">
        <v>562</v>
      </c>
      <c r="BZ69" s="256" t="s">
        <v>562</v>
      </c>
      <c r="CA69" s="256" t="s">
        <v>562</v>
      </c>
      <c r="CB69" s="256" t="s">
        <v>562</v>
      </c>
      <c r="CC69" s="256" t="s">
        <v>562</v>
      </c>
      <c r="CD69" s="256" t="s">
        <v>562</v>
      </c>
      <c r="CE69" s="256" t="s">
        <v>562</v>
      </c>
      <c r="CF69" s="256" t="s">
        <v>562</v>
      </c>
      <c r="CG69" s="256" t="s">
        <v>562</v>
      </c>
      <c r="CH69" s="256" t="s">
        <v>562</v>
      </c>
      <c r="CI69" s="256" t="s">
        <v>562</v>
      </c>
      <c r="CJ69" s="256" t="s">
        <v>562</v>
      </c>
      <c r="CK69" s="256" t="s">
        <v>562</v>
      </c>
      <c r="CL69" s="273" t="s">
        <v>562</v>
      </c>
      <c r="CM69" s="273" t="s">
        <v>562</v>
      </c>
      <c r="CN69" s="273" t="s">
        <v>562</v>
      </c>
      <c r="CO69" s="273" t="s">
        <v>562</v>
      </c>
      <c r="CP69" s="273" t="s">
        <v>562</v>
      </c>
      <c r="CQ69" s="256"/>
      <c r="CR69" s="258"/>
      <c r="CS69" s="256" t="s">
        <v>562</v>
      </c>
      <c r="CT69" s="256" t="s">
        <v>562</v>
      </c>
      <c r="CU69" s="256" t="s">
        <v>562</v>
      </c>
      <c r="CV69" s="256" t="s">
        <v>562</v>
      </c>
      <c r="CW69" s="256" t="s">
        <v>562</v>
      </c>
      <c r="CX69" s="256" t="s">
        <v>562</v>
      </c>
      <c r="CY69" s="256" t="s">
        <v>562</v>
      </c>
      <c r="CZ69" s="256" t="s">
        <v>562</v>
      </c>
      <c r="DA69" s="256" t="s">
        <v>562</v>
      </c>
      <c r="DB69" s="256" t="s">
        <v>562</v>
      </c>
      <c r="DC69" s="256" t="s">
        <v>562</v>
      </c>
      <c r="DD69" s="256" t="s">
        <v>562</v>
      </c>
      <c r="DE69" s="256" t="s">
        <v>562</v>
      </c>
      <c r="DF69" s="256" t="s">
        <v>562</v>
      </c>
      <c r="DG69" s="256" t="s">
        <v>562</v>
      </c>
      <c r="DH69" s="273" t="s">
        <v>562</v>
      </c>
      <c r="DI69" s="273" t="s">
        <v>562</v>
      </c>
      <c r="DJ69" s="273" t="s">
        <v>562</v>
      </c>
      <c r="DK69" s="273" t="s">
        <v>562</v>
      </c>
      <c r="DL69" s="273" t="s">
        <v>562</v>
      </c>
      <c r="DM69" s="256"/>
      <c r="DN69" s="258"/>
      <c r="DO69" s="343" t="s">
        <v>562</v>
      </c>
      <c r="DP69" s="343" t="s">
        <v>562</v>
      </c>
      <c r="DQ69" s="343" t="s">
        <v>562</v>
      </c>
      <c r="DR69" s="343" t="s">
        <v>562</v>
      </c>
      <c r="DS69" s="343" t="s">
        <v>562</v>
      </c>
      <c r="DT69" s="343" t="s">
        <v>562</v>
      </c>
      <c r="DU69" s="343" t="s">
        <v>562</v>
      </c>
      <c r="DV69" s="343" t="s">
        <v>562</v>
      </c>
      <c r="DW69" s="343" t="s">
        <v>562</v>
      </c>
      <c r="DX69" s="343" t="s">
        <v>562</v>
      </c>
      <c r="DY69" s="343" t="s">
        <v>562</v>
      </c>
      <c r="DZ69" s="343" t="s">
        <v>562</v>
      </c>
      <c r="EA69" s="343" t="s">
        <v>562</v>
      </c>
      <c r="EB69" s="343" t="s">
        <v>562</v>
      </c>
      <c r="EC69" s="343" t="s">
        <v>562</v>
      </c>
      <c r="ED69" s="343" t="s">
        <v>562</v>
      </c>
      <c r="EE69" s="343" t="s">
        <v>562</v>
      </c>
      <c r="EF69" s="343" t="s">
        <v>562</v>
      </c>
      <c r="EG69" s="343" t="s">
        <v>562</v>
      </c>
      <c r="EH69" s="343" t="s">
        <v>562</v>
      </c>
      <c r="EI69" s="256"/>
      <c r="EJ69" s="256"/>
      <c r="EK69" s="247" t="s">
        <v>562</v>
      </c>
      <c r="EL69" s="247" t="s">
        <v>562</v>
      </c>
      <c r="EM69" s="247" t="s">
        <v>562</v>
      </c>
      <c r="EN69" s="247" t="s">
        <v>562</v>
      </c>
      <c r="EO69" s="247" t="s">
        <v>562</v>
      </c>
      <c r="EP69" s="247" t="s">
        <v>562</v>
      </c>
      <c r="EQ69" s="247" t="s">
        <v>562</v>
      </c>
      <c r="ER69" s="247" t="s">
        <v>562</v>
      </c>
      <c r="ES69" s="247" t="s">
        <v>562</v>
      </c>
      <c r="ET69" s="247" t="s">
        <v>562</v>
      </c>
      <c r="EU69" s="247" t="s">
        <v>562</v>
      </c>
      <c r="EV69" s="247" t="s">
        <v>562</v>
      </c>
      <c r="EW69" s="247" t="s">
        <v>562</v>
      </c>
      <c r="EX69" s="247" t="s">
        <v>562</v>
      </c>
      <c r="EY69" s="247" t="s">
        <v>562</v>
      </c>
      <c r="EZ69" s="247" t="s">
        <v>562</v>
      </c>
      <c r="FA69" s="247" t="s">
        <v>562</v>
      </c>
      <c r="FB69" s="247" t="s">
        <v>562</v>
      </c>
      <c r="FC69" s="247" t="s">
        <v>562</v>
      </c>
      <c r="FD69" s="247" t="s">
        <v>562</v>
      </c>
      <c r="FE69" s="256"/>
      <c r="FF69" s="258"/>
      <c r="FG69" s="343" t="s">
        <v>562</v>
      </c>
      <c r="FH69" s="343" t="s">
        <v>562</v>
      </c>
      <c r="FI69" s="343" t="s">
        <v>562</v>
      </c>
      <c r="FJ69" s="343" t="s">
        <v>562</v>
      </c>
      <c r="FK69" s="343" t="s">
        <v>562</v>
      </c>
      <c r="FL69" s="343" t="s">
        <v>562</v>
      </c>
      <c r="FM69" s="343" t="s">
        <v>562</v>
      </c>
      <c r="FN69" s="343" t="s">
        <v>562</v>
      </c>
      <c r="FO69" s="343" t="s">
        <v>562</v>
      </c>
      <c r="FP69" s="343" t="s">
        <v>562</v>
      </c>
      <c r="FQ69" s="343" t="s">
        <v>562</v>
      </c>
      <c r="FR69" s="343" t="s">
        <v>562</v>
      </c>
      <c r="FS69" s="343" t="s">
        <v>562</v>
      </c>
      <c r="FT69" s="343" t="s">
        <v>562</v>
      </c>
      <c r="FU69" s="343" t="s">
        <v>562</v>
      </c>
      <c r="FV69" s="343" t="s">
        <v>562</v>
      </c>
      <c r="FW69" s="343" t="s">
        <v>562</v>
      </c>
      <c r="FX69" s="343" t="s">
        <v>562</v>
      </c>
      <c r="FY69" s="343" t="s">
        <v>562</v>
      </c>
      <c r="FZ69" s="343" t="s">
        <v>562</v>
      </c>
      <c r="GA69" s="256"/>
      <c r="GB69" s="256"/>
      <c r="GC69" s="256" t="s">
        <v>562</v>
      </c>
      <c r="GD69" s="256" t="s">
        <v>562</v>
      </c>
      <c r="GE69" s="256" t="s">
        <v>562</v>
      </c>
      <c r="GF69" s="256" t="s">
        <v>562</v>
      </c>
      <c r="GG69" s="256" t="s">
        <v>562</v>
      </c>
      <c r="GH69" s="256" t="s">
        <v>562</v>
      </c>
      <c r="GI69" s="256" t="s">
        <v>562</v>
      </c>
      <c r="GJ69" s="256" t="s">
        <v>562</v>
      </c>
      <c r="GK69" s="256" t="s">
        <v>562</v>
      </c>
      <c r="GL69" s="256" t="s">
        <v>562</v>
      </c>
      <c r="GM69" s="256" t="s">
        <v>562</v>
      </c>
      <c r="GN69" s="256" t="s">
        <v>562</v>
      </c>
      <c r="GO69" s="256" t="s">
        <v>562</v>
      </c>
      <c r="GP69" s="256" t="s">
        <v>562</v>
      </c>
      <c r="GQ69" s="256" t="s">
        <v>562</v>
      </c>
      <c r="GR69" s="273" t="s">
        <v>562</v>
      </c>
      <c r="GS69" s="273" t="s">
        <v>562</v>
      </c>
      <c r="GT69" s="273" t="s">
        <v>562</v>
      </c>
      <c r="GU69" s="273" t="s">
        <v>562</v>
      </c>
      <c r="GV69" s="273" t="s">
        <v>562</v>
      </c>
    </row>
    <row r="70" spans="1:204" s="2" customFormat="1" ht="12.7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246" t="s">
        <v>143</v>
      </c>
      <c r="AD70" s="255" t="str">
        <f t="shared" ca="1" si="9"/>
        <v>43,865</v>
      </c>
      <c r="AE70" s="403" t="s">
        <v>2708</v>
      </c>
      <c r="AF70" s="247" t="s">
        <v>1406</v>
      </c>
      <c r="AG70" s="247" t="s">
        <v>364</v>
      </c>
      <c r="AH70" s="247" t="s">
        <v>2899</v>
      </c>
      <c r="AI70" s="247" t="s">
        <v>1172</v>
      </c>
      <c r="AJ70" s="247" t="s">
        <v>454</v>
      </c>
      <c r="AK70" s="247" t="s">
        <v>1173</v>
      </c>
      <c r="AL70" s="247" t="s">
        <v>1174</v>
      </c>
      <c r="AM70" s="247" t="s">
        <v>366</v>
      </c>
      <c r="AN70" s="247" t="s">
        <v>1176</v>
      </c>
      <c r="AO70" s="247" t="s">
        <v>3648</v>
      </c>
      <c r="AP70" s="247" t="s">
        <v>3648</v>
      </c>
      <c r="AQ70" s="247" t="s">
        <v>2900</v>
      </c>
      <c r="AR70" s="247" t="s">
        <v>2901</v>
      </c>
      <c r="AS70" s="247" t="s">
        <v>2902</v>
      </c>
      <c r="AT70" s="247" t="s">
        <v>2903</v>
      </c>
      <c r="AU70" s="247" t="s">
        <v>2904</v>
      </c>
      <c r="AV70" s="247" t="s">
        <v>2905</v>
      </c>
      <c r="AW70" s="247" t="s">
        <v>2906</v>
      </c>
      <c r="AX70" s="247" t="s">
        <v>1079</v>
      </c>
      <c r="AY70" s="256"/>
      <c r="AZ70" s="258"/>
      <c r="BA70" s="343" t="s">
        <v>2061</v>
      </c>
      <c r="BB70" s="343" t="s">
        <v>2062</v>
      </c>
      <c r="BC70" s="343" t="s">
        <v>364</v>
      </c>
      <c r="BD70" s="343" t="s">
        <v>2198</v>
      </c>
      <c r="BE70" s="343" t="s">
        <v>414</v>
      </c>
      <c r="BF70" s="343" t="s">
        <v>454</v>
      </c>
      <c r="BG70" s="343" t="s">
        <v>2063</v>
      </c>
      <c r="BH70" s="343" t="s">
        <v>2064</v>
      </c>
      <c r="BI70" s="343" t="s">
        <v>1188</v>
      </c>
      <c r="BJ70" s="343" t="s">
        <v>1176</v>
      </c>
      <c r="BK70" s="343" t="s">
        <v>2065</v>
      </c>
      <c r="BL70" s="343" t="s">
        <v>2065</v>
      </c>
      <c r="BM70" s="343" t="s">
        <v>2066</v>
      </c>
      <c r="BN70" s="343" t="s">
        <v>2067</v>
      </c>
      <c r="BO70" s="343" t="s">
        <v>2583</v>
      </c>
      <c r="BP70" s="343" t="s">
        <v>2068</v>
      </c>
      <c r="BQ70" s="343" t="s">
        <v>2069</v>
      </c>
      <c r="BR70" s="343" t="s">
        <v>2070</v>
      </c>
      <c r="BS70" s="343" t="s">
        <v>2071</v>
      </c>
      <c r="BT70" s="343" t="s">
        <v>1198</v>
      </c>
      <c r="BU70" s="256"/>
      <c r="BV70" s="258"/>
      <c r="BW70" s="256" t="s">
        <v>1169</v>
      </c>
      <c r="BX70" s="256" t="s">
        <v>1170</v>
      </c>
      <c r="BY70" s="256"/>
      <c r="BZ70" s="256" t="s">
        <v>1171</v>
      </c>
      <c r="CA70" s="256" t="s">
        <v>1172</v>
      </c>
      <c r="CB70" s="256" t="s">
        <v>454</v>
      </c>
      <c r="CC70" s="256" t="s">
        <v>1173</v>
      </c>
      <c r="CD70" s="256" t="s">
        <v>1174</v>
      </c>
      <c r="CE70" s="256" t="s">
        <v>1175</v>
      </c>
      <c r="CF70" s="256" t="s">
        <v>1176</v>
      </c>
      <c r="CG70" s="256" t="s">
        <v>1177</v>
      </c>
      <c r="CH70" s="256" t="s">
        <v>1177</v>
      </c>
      <c r="CI70" s="256" t="s">
        <v>1178</v>
      </c>
      <c r="CJ70" s="256" t="s">
        <v>1179</v>
      </c>
      <c r="CK70" s="256" t="s">
        <v>1180</v>
      </c>
      <c r="CL70" s="273" t="s">
        <v>1181</v>
      </c>
      <c r="CM70" s="273" t="s">
        <v>1182</v>
      </c>
      <c r="CN70" s="273" t="s">
        <v>1183</v>
      </c>
      <c r="CO70" s="273" t="s">
        <v>1184</v>
      </c>
      <c r="CP70" s="273" t="s">
        <v>1185</v>
      </c>
      <c r="CQ70" s="256"/>
      <c r="CR70" s="258"/>
      <c r="CS70" s="256" t="s">
        <v>513</v>
      </c>
      <c r="CT70" s="256" t="s">
        <v>1170</v>
      </c>
      <c r="CU70" s="256"/>
      <c r="CV70" s="256" t="s">
        <v>1018</v>
      </c>
      <c r="CW70" s="256" t="s">
        <v>382</v>
      </c>
      <c r="CX70" s="256" t="s">
        <v>523</v>
      </c>
      <c r="CY70" s="256" t="s">
        <v>1186</v>
      </c>
      <c r="CZ70" s="256" t="s">
        <v>1187</v>
      </c>
      <c r="DA70" s="256" t="s">
        <v>1188</v>
      </c>
      <c r="DB70" s="256" t="s">
        <v>1189</v>
      </c>
      <c r="DC70" s="256" t="s">
        <v>1190</v>
      </c>
      <c r="DD70" s="256" t="s">
        <v>1190</v>
      </c>
      <c r="DE70" s="256" t="s">
        <v>1191</v>
      </c>
      <c r="DF70" s="256" t="s">
        <v>1192</v>
      </c>
      <c r="DG70" s="256" t="s">
        <v>1193</v>
      </c>
      <c r="DH70" s="273" t="s">
        <v>1194</v>
      </c>
      <c r="DI70" s="273" t="s">
        <v>1195</v>
      </c>
      <c r="DJ70" s="273" t="s">
        <v>1196</v>
      </c>
      <c r="DK70" s="273" t="s">
        <v>1197</v>
      </c>
      <c r="DL70" s="273" t="s">
        <v>1198</v>
      </c>
      <c r="DM70" s="256"/>
      <c r="DN70" s="258"/>
      <c r="DO70" s="343" t="s">
        <v>3234</v>
      </c>
      <c r="DP70" s="343" t="s">
        <v>1155</v>
      </c>
      <c r="DQ70" s="343" t="s">
        <v>364</v>
      </c>
      <c r="DR70" s="343" t="s">
        <v>2846</v>
      </c>
      <c r="DS70" s="343" t="s">
        <v>400</v>
      </c>
      <c r="DT70" s="343" t="s">
        <v>1467</v>
      </c>
      <c r="DU70" s="343" t="s">
        <v>1082</v>
      </c>
      <c r="DV70" s="343" t="s">
        <v>3235</v>
      </c>
      <c r="DW70" s="343" t="s">
        <v>1175</v>
      </c>
      <c r="DX70" s="343" t="s">
        <v>3236</v>
      </c>
      <c r="DY70" s="343" t="s">
        <v>3237</v>
      </c>
      <c r="DZ70" s="343" t="s">
        <v>3237</v>
      </c>
      <c r="EA70" s="343" t="s">
        <v>3238</v>
      </c>
      <c r="EB70" s="343" t="s">
        <v>3239</v>
      </c>
      <c r="EC70" s="343" t="s">
        <v>3240</v>
      </c>
      <c r="ED70" s="343" t="s">
        <v>3241</v>
      </c>
      <c r="EE70" s="343" t="s">
        <v>3242</v>
      </c>
      <c r="EF70" s="343" t="s">
        <v>3243</v>
      </c>
      <c r="EG70" s="343" t="s">
        <v>3244</v>
      </c>
      <c r="EH70" s="343" t="s">
        <v>1079</v>
      </c>
      <c r="EI70" s="256"/>
      <c r="EJ70" s="256"/>
      <c r="EK70" s="247" t="s">
        <v>1433</v>
      </c>
      <c r="EL70" s="247" t="s">
        <v>409</v>
      </c>
      <c r="EM70" s="247" t="s">
        <v>364</v>
      </c>
      <c r="EN70" s="247" t="s">
        <v>1468</v>
      </c>
      <c r="EO70" s="247" t="s">
        <v>1433</v>
      </c>
      <c r="EP70" s="247" t="s">
        <v>364</v>
      </c>
      <c r="EQ70" s="247" t="s">
        <v>1565</v>
      </c>
      <c r="ER70" s="247" t="s">
        <v>3542</v>
      </c>
      <c r="ES70" s="247" t="s">
        <v>397</v>
      </c>
      <c r="ET70" s="247" t="s">
        <v>364</v>
      </c>
      <c r="EU70" s="247" t="s">
        <v>3543</v>
      </c>
      <c r="EV70" s="247" t="s">
        <v>3543</v>
      </c>
      <c r="EW70" s="247" t="s">
        <v>3544</v>
      </c>
      <c r="EX70" s="247" t="s">
        <v>3545</v>
      </c>
      <c r="EY70" s="247" t="s">
        <v>3546</v>
      </c>
      <c r="EZ70" s="247" t="s">
        <v>3547</v>
      </c>
      <c r="FA70" s="247" t="s">
        <v>2069</v>
      </c>
      <c r="FB70" s="247" t="s">
        <v>3548</v>
      </c>
      <c r="FC70" s="247" t="s">
        <v>3549</v>
      </c>
      <c r="FD70" s="247" t="s">
        <v>1442</v>
      </c>
      <c r="FE70" s="256"/>
      <c r="FF70" s="258"/>
      <c r="FG70" s="343" t="s">
        <v>791</v>
      </c>
      <c r="FH70" s="343" t="s">
        <v>2461</v>
      </c>
      <c r="FI70" s="343" t="s">
        <v>364</v>
      </c>
      <c r="FJ70" s="343" t="s">
        <v>1516</v>
      </c>
      <c r="FK70" s="343" t="s">
        <v>1468</v>
      </c>
      <c r="FL70" s="343" t="s">
        <v>364</v>
      </c>
      <c r="FM70" s="343" t="s">
        <v>367</v>
      </c>
      <c r="FN70" s="343" t="s">
        <v>2462</v>
      </c>
      <c r="FO70" s="343" t="s">
        <v>1468</v>
      </c>
      <c r="FP70" s="343" t="s">
        <v>364</v>
      </c>
      <c r="FQ70" s="343" t="s">
        <v>2463</v>
      </c>
      <c r="FR70" s="343" t="s">
        <v>2463</v>
      </c>
      <c r="FS70" s="343" t="s">
        <v>2464</v>
      </c>
      <c r="FT70" s="343" t="s">
        <v>2465</v>
      </c>
      <c r="FU70" s="343" t="s">
        <v>2466</v>
      </c>
      <c r="FV70" s="343" t="s">
        <v>2467</v>
      </c>
      <c r="FW70" s="343" t="s">
        <v>2468</v>
      </c>
      <c r="FX70" s="343" t="s">
        <v>2469</v>
      </c>
      <c r="FY70" s="343" t="s">
        <v>2470</v>
      </c>
      <c r="FZ70" s="343" t="s">
        <v>1476</v>
      </c>
      <c r="GA70" s="256"/>
      <c r="GB70" s="256"/>
      <c r="GC70" s="256" t="s">
        <v>409</v>
      </c>
      <c r="GD70" s="256" t="s">
        <v>364</v>
      </c>
      <c r="GE70" s="256" t="s">
        <v>364</v>
      </c>
      <c r="GF70" s="256" t="s">
        <v>1468</v>
      </c>
      <c r="GG70" s="256" t="s">
        <v>1489</v>
      </c>
      <c r="GH70" s="256" t="s">
        <v>1612</v>
      </c>
      <c r="GI70" s="256" t="s">
        <v>1432</v>
      </c>
      <c r="GJ70" s="256" t="s">
        <v>487</v>
      </c>
      <c r="GK70" s="256" t="s">
        <v>1433</v>
      </c>
      <c r="GL70" s="256" t="s">
        <v>1613</v>
      </c>
      <c r="GM70" s="256" t="s">
        <v>1614</v>
      </c>
      <c r="GN70" s="256" t="s">
        <v>1614</v>
      </c>
      <c r="GO70" s="256" t="s">
        <v>1615</v>
      </c>
      <c r="GP70" s="256" t="s">
        <v>1616</v>
      </c>
      <c r="GQ70" s="256" t="s">
        <v>1617</v>
      </c>
      <c r="GR70" s="273" t="s">
        <v>1618</v>
      </c>
      <c r="GS70" s="273" t="s">
        <v>1619</v>
      </c>
      <c r="GT70" s="273" t="s">
        <v>1620</v>
      </c>
      <c r="GU70" s="273" t="s">
        <v>1621</v>
      </c>
      <c r="GV70" s="273" t="s">
        <v>1544</v>
      </c>
    </row>
    <row r="71" spans="1:204" s="2" customFormat="1" ht="12.7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246" t="s">
        <v>116</v>
      </c>
      <c r="AD71" s="255" t="str">
        <f t="shared" ca="1" si="9"/>
        <v>955,051</v>
      </c>
      <c r="AE71" s="403" t="s">
        <v>2072</v>
      </c>
      <c r="AF71" s="247" t="s">
        <v>2073</v>
      </c>
      <c r="AG71" s="247" t="s">
        <v>2907</v>
      </c>
      <c r="AH71" s="247" t="s">
        <v>2908</v>
      </c>
      <c r="AI71" s="247" t="s">
        <v>1157</v>
      </c>
      <c r="AJ71" s="247" t="s">
        <v>391</v>
      </c>
      <c r="AK71" s="247" t="s">
        <v>2909</v>
      </c>
      <c r="AL71" s="247" t="s">
        <v>2910</v>
      </c>
      <c r="AM71" s="247" t="s">
        <v>1227</v>
      </c>
      <c r="AN71" s="247" t="s">
        <v>2077</v>
      </c>
      <c r="AO71" s="247" t="s">
        <v>3649</v>
      </c>
      <c r="AP71" s="247" t="s">
        <v>3667</v>
      </c>
      <c r="AQ71" s="247" t="s">
        <v>2911</v>
      </c>
      <c r="AR71" s="247" t="s">
        <v>2912</v>
      </c>
      <c r="AS71" s="247" t="s">
        <v>2913</v>
      </c>
      <c r="AT71" s="247" t="s">
        <v>2914</v>
      </c>
      <c r="AU71" s="247" t="s">
        <v>2915</v>
      </c>
      <c r="AV71" s="247" t="s">
        <v>2916</v>
      </c>
      <c r="AW71" s="247" t="s">
        <v>2917</v>
      </c>
      <c r="AX71" s="247" t="s">
        <v>3003</v>
      </c>
      <c r="AY71" s="256"/>
      <c r="AZ71" s="258"/>
      <c r="BA71" s="343" t="s">
        <v>2072</v>
      </c>
      <c r="BB71" s="343" t="s">
        <v>2073</v>
      </c>
      <c r="BC71" s="343" t="s">
        <v>2074</v>
      </c>
      <c r="BD71" s="343" t="s">
        <v>1929</v>
      </c>
      <c r="BE71" s="343" t="s">
        <v>965</v>
      </c>
      <c r="BF71" s="343" t="s">
        <v>394</v>
      </c>
      <c r="BG71" s="343" t="s">
        <v>2075</v>
      </c>
      <c r="BH71" s="343" t="s">
        <v>2076</v>
      </c>
      <c r="BI71" s="343" t="s">
        <v>1227</v>
      </c>
      <c r="BJ71" s="343" t="s">
        <v>2077</v>
      </c>
      <c r="BK71" s="343" t="s">
        <v>2078</v>
      </c>
      <c r="BL71" s="343" t="s">
        <v>2078</v>
      </c>
      <c r="BM71" s="343" t="s">
        <v>910</v>
      </c>
      <c r="BN71" s="343" t="s">
        <v>2079</v>
      </c>
      <c r="BO71" s="343" t="s">
        <v>2584</v>
      </c>
      <c r="BP71" s="343" t="s">
        <v>2080</v>
      </c>
      <c r="BQ71" s="343" t="s">
        <v>2081</v>
      </c>
      <c r="BR71" s="343" t="s">
        <v>2082</v>
      </c>
      <c r="BS71" s="343" t="s">
        <v>2083</v>
      </c>
      <c r="BT71" s="343" t="s">
        <v>2084</v>
      </c>
      <c r="BU71" s="256"/>
      <c r="BV71" s="258"/>
      <c r="BW71" s="256" t="s">
        <v>514</v>
      </c>
      <c r="BX71" s="256" t="s">
        <v>1199</v>
      </c>
      <c r="BY71" s="256" t="s">
        <v>1200</v>
      </c>
      <c r="BZ71" s="256" t="s">
        <v>1201</v>
      </c>
      <c r="CA71" s="256" t="s">
        <v>376</v>
      </c>
      <c r="CB71" s="256" t="s">
        <v>454</v>
      </c>
      <c r="CC71" s="256" t="s">
        <v>1202</v>
      </c>
      <c r="CD71" s="256" t="s">
        <v>1203</v>
      </c>
      <c r="CE71" s="256" t="s">
        <v>519</v>
      </c>
      <c r="CF71" s="256" t="s">
        <v>520</v>
      </c>
      <c r="CG71" s="256" t="s">
        <v>1204</v>
      </c>
      <c r="CH71" s="256" t="s">
        <v>1204</v>
      </c>
      <c r="CI71" s="256"/>
      <c r="CJ71" s="256" t="s">
        <v>1205</v>
      </c>
      <c r="CK71" s="256" t="s">
        <v>1206</v>
      </c>
      <c r="CL71" s="273" t="s">
        <v>1207</v>
      </c>
      <c r="CM71" s="273" t="s">
        <v>1208</v>
      </c>
      <c r="CN71" s="273" t="s">
        <v>1209</v>
      </c>
      <c r="CO71" s="273" t="s">
        <v>1210</v>
      </c>
      <c r="CP71" s="273" t="s">
        <v>1141</v>
      </c>
      <c r="CQ71" s="256"/>
      <c r="CR71" s="258"/>
      <c r="CS71" s="256" t="s">
        <v>514</v>
      </c>
      <c r="CT71" s="256" t="s">
        <v>515</v>
      </c>
      <c r="CU71" s="256" t="s">
        <v>516</v>
      </c>
      <c r="CV71" s="256" t="s">
        <v>402</v>
      </c>
      <c r="CW71" s="256" t="s">
        <v>376</v>
      </c>
      <c r="CX71" s="256" t="s">
        <v>391</v>
      </c>
      <c r="CY71" s="256" t="s">
        <v>517</v>
      </c>
      <c r="CZ71" s="256" t="s">
        <v>518</v>
      </c>
      <c r="DA71" s="256" t="s">
        <v>519</v>
      </c>
      <c r="DB71" s="256" t="s">
        <v>520</v>
      </c>
      <c r="DC71" s="256" t="s">
        <v>1211</v>
      </c>
      <c r="DD71" s="256" t="s">
        <v>1211</v>
      </c>
      <c r="DE71" s="256" t="s">
        <v>1212</v>
      </c>
      <c r="DF71" s="256" t="s">
        <v>1213</v>
      </c>
      <c r="DG71" s="256" t="s">
        <v>1214</v>
      </c>
      <c r="DH71" s="273" t="s">
        <v>1215</v>
      </c>
      <c r="DI71" s="273" t="s">
        <v>1216</v>
      </c>
      <c r="DJ71" s="273" t="s">
        <v>1217</v>
      </c>
      <c r="DK71" s="273" t="s">
        <v>1218</v>
      </c>
      <c r="DL71" s="273" t="s">
        <v>1042</v>
      </c>
      <c r="DM71" s="256"/>
      <c r="DN71" s="258"/>
      <c r="DO71" s="343" t="s">
        <v>3245</v>
      </c>
      <c r="DP71" s="343" t="s">
        <v>3246</v>
      </c>
      <c r="DQ71" s="343" t="s">
        <v>3247</v>
      </c>
      <c r="DR71" s="343" t="s">
        <v>3248</v>
      </c>
      <c r="DS71" s="343" t="s">
        <v>1326</v>
      </c>
      <c r="DT71" s="343" t="s">
        <v>936</v>
      </c>
      <c r="DU71" s="343" t="s">
        <v>517</v>
      </c>
      <c r="DV71" s="343" t="s">
        <v>3249</v>
      </c>
      <c r="DW71" s="343" t="s">
        <v>772</v>
      </c>
      <c r="DX71" s="343" t="s">
        <v>3250</v>
      </c>
      <c r="DY71" s="343" t="s">
        <v>3251</v>
      </c>
      <c r="DZ71" s="343" t="s">
        <v>3252</v>
      </c>
      <c r="EA71" s="343" t="s">
        <v>3253</v>
      </c>
      <c r="EB71" s="343" t="s">
        <v>3254</v>
      </c>
      <c r="EC71" s="343" t="s">
        <v>3255</v>
      </c>
      <c r="ED71" s="343" t="s">
        <v>3256</v>
      </c>
      <c r="EE71" s="343" t="s">
        <v>3257</v>
      </c>
      <c r="EF71" s="343" t="s">
        <v>3258</v>
      </c>
      <c r="EG71" s="343" t="s">
        <v>3259</v>
      </c>
      <c r="EH71" s="343" t="s">
        <v>2044</v>
      </c>
      <c r="EI71" s="256"/>
      <c r="EJ71" s="256"/>
      <c r="EK71" s="247" t="s">
        <v>364</v>
      </c>
      <c r="EL71" s="247" t="s">
        <v>364</v>
      </c>
      <c r="EM71" s="247" t="s">
        <v>1516</v>
      </c>
      <c r="EN71" s="247" t="s">
        <v>3407</v>
      </c>
      <c r="EO71" s="247" t="s">
        <v>2397</v>
      </c>
      <c r="EP71" s="247" t="s">
        <v>397</v>
      </c>
      <c r="EQ71" s="247" t="s">
        <v>367</v>
      </c>
      <c r="ER71" s="247" t="s">
        <v>3550</v>
      </c>
      <c r="ES71" s="247" t="s">
        <v>364</v>
      </c>
      <c r="ET71" s="247" t="s">
        <v>364</v>
      </c>
      <c r="EU71" s="247" t="s">
        <v>3551</v>
      </c>
      <c r="EV71" s="247" t="s">
        <v>3552</v>
      </c>
      <c r="EW71" s="247" t="s">
        <v>3553</v>
      </c>
      <c r="EX71" s="247" t="s">
        <v>3554</v>
      </c>
      <c r="EY71" s="247" t="s">
        <v>3555</v>
      </c>
      <c r="EZ71" s="247" t="s">
        <v>3556</v>
      </c>
      <c r="FA71" s="247" t="s">
        <v>3557</v>
      </c>
      <c r="FB71" s="247" t="s">
        <v>3558</v>
      </c>
      <c r="FC71" s="247" t="s">
        <v>3559</v>
      </c>
      <c r="FD71" s="247" t="s">
        <v>1544</v>
      </c>
      <c r="FE71" s="256"/>
      <c r="FF71" s="258"/>
      <c r="FG71" s="343" t="s">
        <v>2471</v>
      </c>
      <c r="FH71" s="343" t="s">
        <v>2472</v>
      </c>
      <c r="FI71" s="343" t="s">
        <v>2473</v>
      </c>
      <c r="FJ71" s="343" t="s">
        <v>1282</v>
      </c>
      <c r="FK71" s="343" t="s">
        <v>2474</v>
      </c>
      <c r="FL71" s="343" t="s">
        <v>2474</v>
      </c>
      <c r="FM71" s="343" t="s">
        <v>2474</v>
      </c>
      <c r="FN71" s="343" t="s">
        <v>1902</v>
      </c>
      <c r="FO71" s="343" t="s">
        <v>2475</v>
      </c>
      <c r="FP71" s="343" t="s">
        <v>2476</v>
      </c>
      <c r="FQ71" s="343" t="s">
        <v>2477</v>
      </c>
      <c r="FR71" s="343" t="s">
        <v>2477</v>
      </c>
      <c r="FS71" s="343" t="s">
        <v>910</v>
      </c>
      <c r="FT71" s="343" t="s">
        <v>2478</v>
      </c>
      <c r="FU71" s="343" t="s">
        <v>2479</v>
      </c>
      <c r="FV71" s="343" t="s">
        <v>2480</v>
      </c>
      <c r="FW71" s="343" t="s">
        <v>2481</v>
      </c>
      <c r="FX71" s="343" t="s">
        <v>2482</v>
      </c>
      <c r="FY71" s="343" t="s">
        <v>2483</v>
      </c>
      <c r="FZ71" s="343" t="s">
        <v>2484</v>
      </c>
      <c r="GA71" s="256"/>
      <c r="GB71" s="256"/>
      <c r="GC71" s="256" t="s">
        <v>364</v>
      </c>
      <c r="GD71" s="256" t="s">
        <v>1622</v>
      </c>
      <c r="GE71" s="256" t="s">
        <v>1623</v>
      </c>
      <c r="GF71" s="256" t="s">
        <v>998</v>
      </c>
      <c r="GG71" s="256" t="s">
        <v>364</v>
      </c>
      <c r="GH71" s="256" t="s">
        <v>1478</v>
      </c>
      <c r="GI71" s="256" t="s">
        <v>1478</v>
      </c>
      <c r="GJ71" s="256" t="s">
        <v>1624</v>
      </c>
      <c r="GK71" s="256" t="s">
        <v>364</v>
      </c>
      <c r="GL71" s="256" t="s">
        <v>364</v>
      </c>
      <c r="GM71" s="256" t="s">
        <v>1625</v>
      </c>
      <c r="GN71" s="256" t="s">
        <v>1625</v>
      </c>
      <c r="GO71" s="256" t="s">
        <v>1626</v>
      </c>
      <c r="GP71" s="256" t="s">
        <v>1627</v>
      </c>
      <c r="GQ71" s="256" t="s">
        <v>1628</v>
      </c>
      <c r="GR71" s="273" t="s">
        <v>1629</v>
      </c>
      <c r="GS71" s="273" t="s">
        <v>1630</v>
      </c>
      <c r="GT71" s="273" t="s">
        <v>1631</v>
      </c>
      <c r="GU71" s="273" t="s">
        <v>1632</v>
      </c>
      <c r="GV71" s="273" t="s">
        <v>1633</v>
      </c>
    </row>
    <row r="72" spans="1:204" s="2" customFormat="1" ht="12.7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246" t="s">
        <v>357</v>
      </c>
      <c r="AD72" s="255" t="str">
        <f t="shared" ca="1" si="9"/>
        <v>-</v>
      </c>
      <c r="AE72" s="403" t="s">
        <v>562</v>
      </c>
      <c r="AF72" s="247" t="s">
        <v>562</v>
      </c>
      <c r="AG72" s="247" t="s">
        <v>562</v>
      </c>
      <c r="AH72" s="247" t="s">
        <v>562</v>
      </c>
      <c r="AI72" s="247" t="s">
        <v>562</v>
      </c>
      <c r="AJ72" s="247" t="s">
        <v>562</v>
      </c>
      <c r="AK72" s="247" t="s">
        <v>562</v>
      </c>
      <c r="AL72" s="247" t="s">
        <v>562</v>
      </c>
      <c r="AM72" s="247" t="s">
        <v>562</v>
      </c>
      <c r="AN72" s="247" t="s">
        <v>562</v>
      </c>
      <c r="AO72" s="247" t="s">
        <v>562</v>
      </c>
      <c r="AP72" s="247" t="s">
        <v>562</v>
      </c>
      <c r="AQ72" s="247" t="s">
        <v>562</v>
      </c>
      <c r="AR72" s="247" t="s">
        <v>562</v>
      </c>
      <c r="AS72" s="247" t="s">
        <v>562</v>
      </c>
      <c r="AT72" s="247" t="s">
        <v>562</v>
      </c>
      <c r="AU72" s="247" t="s">
        <v>562</v>
      </c>
      <c r="AV72" s="247" t="s">
        <v>562</v>
      </c>
      <c r="AW72" s="247" t="s">
        <v>562</v>
      </c>
      <c r="AX72" s="247" t="s">
        <v>562</v>
      </c>
      <c r="AY72" s="256"/>
      <c r="AZ72" s="258"/>
      <c r="BA72" s="343" t="s">
        <v>562</v>
      </c>
      <c r="BB72" s="343" t="s">
        <v>562</v>
      </c>
      <c r="BC72" s="343" t="s">
        <v>562</v>
      </c>
      <c r="BD72" s="343" t="s">
        <v>562</v>
      </c>
      <c r="BE72" s="343" t="s">
        <v>562</v>
      </c>
      <c r="BF72" s="343" t="s">
        <v>562</v>
      </c>
      <c r="BG72" s="343" t="s">
        <v>562</v>
      </c>
      <c r="BH72" s="343" t="s">
        <v>562</v>
      </c>
      <c r="BI72" s="343" t="s">
        <v>562</v>
      </c>
      <c r="BJ72" s="343" t="s">
        <v>562</v>
      </c>
      <c r="BK72" s="343" t="s">
        <v>562</v>
      </c>
      <c r="BL72" s="343" t="s">
        <v>562</v>
      </c>
      <c r="BM72" s="343" t="s">
        <v>562</v>
      </c>
      <c r="BN72" s="343" t="s">
        <v>562</v>
      </c>
      <c r="BO72" s="343" t="s">
        <v>562</v>
      </c>
      <c r="BP72" s="343" t="s">
        <v>562</v>
      </c>
      <c r="BQ72" s="343" t="s">
        <v>562</v>
      </c>
      <c r="BR72" s="343" t="s">
        <v>562</v>
      </c>
      <c r="BS72" s="343" t="s">
        <v>562</v>
      </c>
      <c r="BT72" s="343" t="s">
        <v>562</v>
      </c>
      <c r="BU72" s="256"/>
      <c r="BV72" s="258"/>
      <c r="BW72" s="256" t="s">
        <v>562</v>
      </c>
      <c r="BX72" s="256" t="s">
        <v>562</v>
      </c>
      <c r="BY72" s="256" t="s">
        <v>562</v>
      </c>
      <c r="BZ72" s="256" t="s">
        <v>562</v>
      </c>
      <c r="CA72" s="256" t="s">
        <v>562</v>
      </c>
      <c r="CB72" s="256" t="s">
        <v>562</v>
      </c>
      <c r="CC72" s="256" t="s">
        <v>562</v>
      </c>
      <c r="CD72" s="256" t="s">
        <v>562</v>
      </c>
      <c r="CE72" s="256" t="s">
        <v>562</v>
      </c>
      <c r="CF72" s="256" t="s">
        <v>562</v>
      </c>
      <c r="CG72" s="256" t="s">
        <v>562</v>
      </c>
      <c r="CH72" s="256" t="s">
        <v>562</v>
      </c>
      <c r="CI72" s="256" t="s">
        <v>562</v>
      </c>
      <c r="CJ72" s="256" t="s">
        <v>562</v>
      </c>
      <c r="CK72" s="256" t="s">
        <v>562</v>
      </c>
      <c r="CL72" s="273" t="s">
        <v>562</v>
      </c>
      <c r="CM72" s="273" t="s">
        <v>562</v>
      </c>
      <c r="CN72" s="273" t="s">
        <v>562</v>
      </c>
      <c r="CO72" s="273" t="s">
        <v>562</v>
      </c>
      <c r="CP72" s="273" t="s">
        <v>562</v>
      </c>
      <c r="CQ72" s="256"/>
      <c r="CR72" s="258"/>
      <c r="CS72" s="256" t="s">
        <v>562</v>
      </c>
      <c r="CT72" s="256" t="s">
        <v>562</v>
      </c>
      <c r="CU72" s="256" t="s">
        <v>562</v>
      </c>
      <c r="CV72" s="256" t="s">
        <v>562</v>
      </c>
      <c r="CW72" s="256" t="s">
        <v>562</v>
      </c>
      <c r="CX72" s="256" t="s">
        <v>562</v>
      </c>
      <c r="CY72" s="256" t="s">
        <v>562</v>
      </c>
      <c r="CZ72" s="256" t="s">
        <v>562</v>
      </c>
      <c r="DA72" s="256" t="s">
        <v>562</v>
      </c>
      <c r="DB72" s="256" t="s">
        <v>562</v>
      </c>
      <c r="DC72" s="256" t="s">
        <v>562</v>
      </c>
      <c r="DD72" s="256" t="s">
        <v>562</v>
      </c>
      <c r="DE72" s="256" t="s">
        <v>562</v>
      </c>
      <c r="DF72" s="256" t="s">
        <v>562</v>
      </c>
      <c r="DG72" s="256" t="s">
        <v>562</v>
      </c>
      <c r="DH72" s="273" t="s">
        <v>562</v>
      </c>
      <c r="DI72" s="273" t="s">
        <v>562</v>
      </c>
      <c r="DJ72" s="273" t="s">
        <v>562</v>
      </c>
      <c r="DK72" s="273" t="s">
        <v>562</v>
      </c>
      <c r="DL72" s="273" t="s">
        <v>562</v>
      </c>
      <c r="DM72" s="256"/>
      <c r="DN72" s="258"/>
      <c r="DO72" s="343" t="s">
        <v>562</v>
      </c>
      <c r="DP72" s="343" t="s">
        <v>562</v>
      </c>
      <c r="DQ72" s="343" t="s">
        <v>562</v>
      </c>
      <c r="DR72" s="343" t="s">
        <v>562</v>
      </c>
      <c r="DS72" s="343" t="s">
        <v>562</v>
      </c>
      <c r="DT72" s="343" t="s">
        <v>562</v>
      </c>
      <c r="DU72" s="343" t="s">
        <v>562</v>
      </c>
      <c r="DV72" s="343" t="s">
        <v>562</v>
      </c>
      <c r="DW72" s="343" t="s">
        <v>562</v>
      </c>
      <c r="DX72" s="343" t="s">
        <v>562</v>
      </c>
      <c r="DY72" s="343" t="s">
        <v>562</v>
      </c>
      <c r="DZ72" s="343" t="s">
        <v>562</v>
      </c>
      <c r="EA72" s="343" t="s">
        <v>562</v>
      </c>
      <c r="EB72" s="343" t="s">
        <v>562</v>
      </c>
      <c r="EC72" s="343" t="s">
        <v>562</v>
      </c>
      <c r="ED72" s="343" t="s">
        <v>562</v>
      </c>
      <c r="EE72" s="343" t="s">
        <v>562</v>
      </c>
      <c r="EF72" s="343" t="s">
        <v>562</v>
      </c>
      <c r="EG72" s="343" t="s">
        <v>562</v>
      </c>
      <c r="EH72" s="343" t="s">
        <v>562</v>
      </c>
      <c r="EI72" s="256"/>
      <c r="EJ72" s="256"/>
      <c r="EK72" s="247" t="s">
        <v>562</v>
      </c>
      <c r="EL72" s="247" t="s">
        <v>562</v>
      </c>
      <c r="EM72" s="247" t="s">
        <v>562</v>
      </c>
      <c r="EN72" s="247" t="s">
        <v>562</v>
      </c>
      <c r="EO72" s="247" t="s">
        <v>562</v>
      </c>
      <c r="EP72" s="247" t="s">
        <v>562</v>
      </c>
      <c r="EQ72" s="247" t="s">
        <v>562</v>
      </c>
      <c r="ER72" s="247" t="s">
        <v>562</v>
      </c>
      <c r="ES72" s="247" t="s">
        <v>562</v>
      </c>
      <c r="ET72" s="247" t="s">
        <v>562</v>
      </c>
      <c r="EU72" s="247" t="s">
        <v>562</v>
      </c>
      <c r="EV72" s="247" t="s">
        <v>562</v>
      </c>
      <c r="EW72" s="247" t="s">
        <v>562</v>
      </c>
      <c r="EX72" s="247" t="s">
        <v>562</v>
      </c>
      <c r="EY72" s="247" t="s">
        <v>562</v>
      </c>
      <c r="EZ72" s="247" t="s">
        <v>562</v>
      </c>
      <c r="FA72" s="247" t="s">
        <v>562</v>
      </c>
      <c r="FB72" s="247" t="s">
        <v>562</v>
      </c>
      <c r="FC72" s="247" t="s">
        <v>562</v>
      </c>
      <c r="FD72" s="247" t="s">
        <v>562</v>
      </c>
      <c r="FE72" s="256"/>
      <c r="FF72" s="258"/>
      <c r="FG72" s="343" t="s">
        <v>562</v>
      </c>
      <c r="FH72" s="343" t="s">
        <v>562</v>
      </c>
      <c r="FI72" s="343" t="s">
        <v>562</v>
      </c>
      <c r="FJ72" s="343" t="s">
        <v>562</v>
      </c>
      <c r="FK72" s="343" t="s">
        <v>562</v>
      </c>
      <c r="FL72" s="343" t="s">
        <v>562</v>
      </c>
      <c r="FM72" s="343" t="s">
        <v>562</v>
      </c>
      <c r="FN72" s="343" t="s">
        <v>562</v>
      </c>
      <c r="FO72" s="343" t="s">
        <v>562</v>
      </c>
      <c r="FP72" s="343" t="s">
        <v>562</v>
      </c>
      <c r="FQ72" s="343" t="s">
        <v>562</v>
      </c>
      <c r="FR72" s="343" t="s">
        <v>562</v>
      </c>
      <c r="FS72" s="343" t="s">
        <v>562</v>
      </c>
      <c r="FT72" s="343" t="s">
        <v>562</v>
      </c>
      <c r="FU72" s="343" t="s">
        <v>562</v>
      </c>
      <c r="FV72" s="343" t="s">
        <v>562</v>
      </c>
      <c r="FW72" s="343" t="s">
        <v>562</v>
      </c>
      <c r="FX72" s="343" t="s">
        <v>562</v>
      </c>
      <c r="FY72" s="343" t="s">
        <v>562</v>
      </c>
      <c r="FZ72" s="343" t="s">
        <v>562</v>
      </c>
      <c r="GA72" s="256"/>
      <c r="GB72" s="256"/>
      <c r="GC72" s="256" t="s">
        <v>562</v>
      </c>
      <c r="GD72" s="256" t="s">
        <v>562</v>
      </c>
      <c r="GE72" s="256" t="s">
        <v>562</v>
      </c>
      <c r="GF72" s="256" t="s">
        <v>562</v>
      </c>
      <c r="GG72" s="256" t="s">
        <v>562</v>
      </c>
      <c r="GH72" s="256" t="s">
        <v>562</v>
      </c>
      <c r="GI72" s="256" t="s">
        <v>562</v>
      </c>
      <c r="GJ72" s="256" t="s">
        <v>562</v>
      </c>
      <c r="GK72" s="256" t="s">
        <v>562</v>
      </c>
      <c r="GL72" s="256" t="s">
        <v>562</v>
      </c>
      <c r="GM72" s="256" t="s">
        <v>562</v>
      </c>
      <c r="GN72" s="256" t="s">
        <v>562</v>
      </c>
      <c r="GO72" s="256" t="s">
        <v>562</v>
      </c>
      <c r="GP72" s="256" t="s">
        <v>562</v>
      </c>
      <c r="GQ72" s="256" t="s">
        <v>562</v>
      </c>
      <c r="GR72" s="273" t="s">
        <v>562</v>
      </c>
      <c r="GS72" s="273" t="s">
        <v>562</v>
      </c>
      <c r="GT72" s="273" t="s">
        <v>562</v>
      </c>
      <c r="GU72" s="273" t="s">
        <v>562</v>
      </c>
      <c r="GV72" s="273" t="s">
        <v>562</v>
      </c>
    </row>
    <row r="73" spans="1:204" s="2" customFormat="1" ht="12.7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246" t="s">
        <v>144</v>
      </c>
      <c r="AD73" s="255" t="str">
        <f t="shared" ca="1" si="9"/>
        <v>4,558</v>
      </c>
      <c r="AE73" s="403" t="s">
        <v>521</v>
      </c>
      <c r="AF73" s="247" t="s">
        <v>522</v>
      </c>
      <c r="AG73" s="247" t="s">
        <v>1175</v>
      </c>
      <c r="AH73" s="247" t="s">
        <v>2244</v>
      </c>
      <c r="AI73" s="247" t="s">
        <v>1669</v>
      </c>
      <c r="AJ73" s="247" t="s">
        <v>386</v>
      </c>
      <c r="AK73" s="247" t="s">
        <v>391</v>
      </c>
      <c r="AL73" s="247" t="s">
        <v>2918</v>
      </c>
      <c r="AM73" s="247" t="s">
        <v>2919</v>
      </c>
      <c r="AN73" s="247" t="s">
        <v>2920</v>
      </c>
      <c r="AO73" s="247" t="s">
        <v>2921</v>
      </c>
      <c r="AP73" s="247" t="s">
        <v>2921</v>
      </c>
      <c r="AQ73" s="247" t="s">
        <v>364</v>
      </c>
      <c r="AR73" s="247" t="s">
        <v>364</v>
      </c>
      <c r="AS73" s="247" t="s">
        <v>2922</v>
      </c>
      <c r="AT73" s="247" t="s">
        <v>2923</v>
      </c>
      <c r="AU73" s="247" t="s">
        <v>2924</v>
      </c>
      <c r="AV73" s="247" t="s">
        <v>2925</v>
      </c>
      <c r="AW73" s="247" t="s">
        <v>2926</v>
      </c>
      <c r="AX73" s="247" t="s">
        <v>1049</v>
      </c>
      <c r="AY73" s="256"/>
      <c r="AZ73" s="258"/>
      <c r="BA73" s="343" t="s">
        <v>521</v>
      </c>
      <c r="BB73" s="343" t="s">
        <v>522</v>
      </c>
      <c r="BC73" s="343" t="s">
        <v>1175</v>
      </c>
      <c r="BD73" s="343" t="s">
        <v>2199</v>
      </c>
      <c r="BE73" s="343" t="s">
        <v>1082</v>
      </c>
      <c r="BF73" s="343" t="s">
        <v>386</v>
      </c>
      <c r="BG73" s="343" t="s">
        <v>381</v>
      </c>
      <c r="BH73" s="343" t="s">
        <v>524</v>
      </c>
      <c r="BI73" s="343" t="s">
        <v>2085</v>
      </c>
      <c r="BJ73" s="343" t="s">
        <v>526</v>
      </c>
      <c r="BK73" s="343" t="s">
        <v>2086</v>
      </c>
      <c r="BL73" s="343" t="s">
        <v>2086</v>
      </c>
      <c r="BM73" s="343" t="s">
        <v>2087</v>
      </c>
      <c r="BN73" s="343" t="s">
        <v>364</v>
      </c>
      <c r="BO73" s="343" t="s">
        <v>2088</v>
      </c>
      <c r="BP73" s="343" t="s">
        <v>2089</v>
      </c>
      <c r="BQ73" s="343" t="s">
        <v>2090</v>
      </c>
      <c r="BR73" s="343" t="s">
        <v>2091</v>
      </c>
      <c r="BS73" s="343" t="s">
        <v>2092</v>
      </c>
      <c r="BT73" s="343" t="s">
        <v>1065</v>
      </c>
      <c r="BU73" s="256"/>
      <c r="BV73" s="258"/>
      <c r="BW73" s="256" t="s">
        <v>521</v>
      </c>
      <c r="BX73" s="256" t="s">
        <v>522</v>
      </c>
      <c r="BY73" s="256" t="s">
        <v>1175</v>
      </c>
      <c r="BZ73" s="256" t="s">
        <v>1219</v>
      </c>
      <c r="CA73" s="256" t="s">
        <v>1067</v>
      </c>
      <c r="CB73" s="256" t="s">
        <v>386</v>
      </c>
      <c r="CC73" s="256" t="s">
        <v>381</v>
      </c>
      <c r="CD73" s="256" t="s">
        <v>524</v>
      </c>
      <c r="CE73" s="256" t="s">
        <v>525</v>
      </c>
      <c r="CF73" s="256" t="s">
        <v>526</v>
      </c>
      <c r="CG73" s="256" t="s">
        <v>1220</v>
      </c>
      <c r="CH73" s="256" t="s">
        <v>1220</v>
      </c>
      <c r="CI73" s="256" t="s">
        <v>1221</v>
      </c>
      <c r="CJ73" s="256"/>
      <c r="CK73" s="256" t="s">
        <v>1222</v>
      </c>
      <c r="CL73" s="273" t="s">
        <v>1223</v>
      </c>
      <c r="CM73" s="273" t="s">
        <v>1224</v>
      </c>
      <c r="CN73" s="273" t="s">
        <v>1225</v>
      </c>
      <c r="CO73" s="273" t="s">
        <v>1226</v>
      </c>
      <c r="CP73" s="273" t="s">
        <v>1065</v>
      </c>
      <c r="CQ73" s="256"/>
      <c r="CR73" s="258"/>
      <c r="CS73" s="256" t="s">
        <v>521</v>
      </c>
      <c r="CT73" s="256" t="s">
        <v>522</v>
      </c>
      <c r="CU73" s="256" t="s">
        <v>373</v>
      </c>
      <c r="CV73" s="256" t="s">
        <v>403</v>
      </c>
      <c r="CW73" s="256" t="s">
        <v>523</v>
      </c>
      <c r="CX73" s="256" t="s">
        <v>386</v>
      </c>
      <c r="CY73" s="256" t="s">
        <v>381</v>
      </c>
      <c r="CZ73" s="256" t="s">
        <v>524</v>
      </c>
      <c r="DA73" s="256" t="s">
        <v>525</v>
      </c>
      <c r="DB73" s="256" t="s">
        <v>526</v>
      </c>
      <c r="DC73" s="256" t="s">
        <v>1227</v>
      </c>
      <c r="DD73" s="256" t="s">
        <v>1227</v>
      </c>
      <c r="DE73" s="256" t="s">
        <v>1228</v>
      </c>
      <c r="DF73" s="256"/>
      <c r="DG73" s="256" t="s">
        <v>1229</v>
      </c>
      <c r="DH73" s="273" t="s">
        <v>1230</v>
      </c>
      <c r="DI73" s="273" t="s">
        <v>1231</v>
      </c>
      <c r="DJ73" s="273" t="s">
        <v>1232</v>
      </c>
      <c r="DK73" s="273" t="s">
        <v>1233</v>
      </c>
      <c r="DL73" s="273" t="s">
        <v>1234</v>
      </c>
      <c r="DM73" s="256"/>
      <c r="DN73" s="258"/>
      <c r="DO73" s="343" t="s">
        <v>521</v>
      </c>
      <c r="DP73" s="343" t="s">
        <v>522</v>
      </c>
      <c r="DQ73" s="343" t="s">
        <v>544</v>
      </c>
      <c r="DR73" s="343" t="s">
        <v>3260</v>
      </c>
      <c r="DS73" s="343" t="s">
        <v>523</v>
      </c>
      <c r="DT73" s="343" t="s">
        <v>386</v>
      </c>
      <c r="DU73" s="343" t="s">
        <v>394</v>
      </c>
      <c r="DV73" s="343" t="s">
        <v>3261</v>
      </c>
      <c r="DW73" s="343" t="s">
        <v>3262</v>
      </c>
      <c r="DX73" s="343" t="s">
        <v>3263</v>
      </c>
      <c r="DY73" s="343" t="s">
        <v>3264</v>
      </c>
      <c r="DZ73" s="343" t="s">
        <v>3264</v>
      </c>
      <c r="EA73" s="343" t="s">
        <v>3265</v>
      </c>
      <c r="EB73" s="343" t="s">
        <v>364</v>
      </c>
      <c r="EC73" s="343" t="s">
        <v>3266</v>
      </c>
      <c r="ED73" s="343" t="s">
        <v>3267</v>
      </c>
      <c r="EE73" s="343" t="s">
        <v>3268</v>
      </c>
      <c r="EF73" s="343" t="s">
        <v>3269</v>
      </c>
      <c r="EG73" s="343" t="s">
        <v>3270</v>
      </c>
      <c r="EH73" s="343" t="s">
        <v>917</v>
      </c>
      <c r="EI73" s="256"/>
      <c r="EJ73" s="256"/>
      <c r="EK73" s="247" t="s">
        <v>364</v>
      </c>
      <c r="EL73" s="247" t="s">
        <v>364</v>
      </c>
      <c r="EM73" s="247" t="s">
        <v>364</v>
      </c>
      <c r="EN73" s="247" t="s">
        <v>3492</v>
      </c>
      <c r="EO73" s="247" t="s">
        <v>3492</v>
      </c>
      <c r="EP73" s="247" t="s">
        <v>364</v>
      </c>
      <c r="EQ73" s="247" t="s">
        <v>1478</v>
      </c>
      <c r="ER73" s="247" t="s">
        <v>3560</v>
      </c>
      <c r="ES73" s="247" t="s">
        <v>1433</v>
      </c>
      <c r="ET73" s="247" t="s">
        <v>3561</v>
      </c>
      <c r="EU73" s="247" t="s">
        <v>3562</v>
      </c>
      <c r="EV73" s="247" t="s">
        <v>3562</v>
      </c>
      <c r="EW73" s="247" t="s">
        <v>3563</v>
      </c>
      <c r="EX73" s="247" t="s">
        <v>364</v>
      </c>
      <c r="EY73" s="247" t="s">
        <v>3564</v>
      </c>
      <c r="EZ73" s="247" t="s">
        <v>3565</v>
      </c>
      <c r="FA73" s="247" t="s">
        <v>3566</v>
      </c>
      <c r="FB73" s="247" t="s">
        <v>3567</v>
      </c>
      <c r="FC73" s="247" t="s">
        <v>3568</v>
      </c>
      <c r="FD73" s="247" t="s">
        <v>2443</v>
      </c>
      <c r="FE73" s="256"/>
      <c r="FF73" s="258"/>
      <c r="FG73" s="343" t="s">
        <v>364</v>
      </c>
      <c r="FH73" s="343" t="s">
        <v>364</v>
      </c>
      <c r="FI73" s="343" t="s">
        <v>364</v>
      </c>
      <c r="FJ73" s="343" t="s">
        <v>372</v>
      </c>
      <c r="FK73" s="343" t="s">
        <v>368</v>
      </c>
      <c r="FL73" s="343" t="s">
        <v>364</v>
      </c>
      <c r="FM73" s="343" t="s">
        <v>364</v>
      </c>
      <c r="FN73" s="343" t="s">
        <v>364</v>
      </c>
      <c r="FO73" s="343" t="s">
        <v>397</v>
      </c>
      <c r="FP73" s="343" t="s">
        <v>364</v>
      </c>
      <c r="FQ73" s="343" t="s">
        <v>2485</v>
      </c>
      <c r="FR73" s="343" t="s">
        <v>2485</v>
      </c>
      <c r="FS73" s="343" t="s">
        <v>2486</v>
      </c>
      <c r="FT73" s="343" t="s">
        <v>364</v>
      </c>
      <c r="FU73" s="343" t="s">
        <v>2487</v>
      </c>
      <c r="FV73" s="343" t="s">
        <v>2488</v>
      </c>
      <c r="FW73" s="343" t="s">
        <v>2489</v>
      </c>
      <c r="FX73" s="343" t="s">
        <v>2490</v>
      </c>
      <c r="FY73" s="343" t="s">
        <v>2491</v>
      </c>
      <c r="FZ73" s="343" t="s">
        <v>1442</v>
      </c>
      <c r="GA73" s="256"/>
      <c r="GB73" s="256"/>
      <c r="GC73" s="256" t="s">
        <v>364</v>
      </c>
      <c r="GD73" s="256" t="s">
        <v>364</v>
      </c>
      <c r="GE73" s="256" t="s">
        <v>1587</v>
      </c>
      <c r="GF73" s="256" t="s">
        <v>1634</v>
      </c>
      <c r="GG73" s="256" t="s">
        <v>1432</v>
      </c>
      <c r="GH73" s="256" t="s">
        <v>364</v>
      </c>
      <c r="GI73" s="256" t="s">
        <v>364</v>
      </c>
      <c r="GJ73" s="256" t="s">
        <v>364</v>
      </c>
      <c r="GK73" s="256" t="s">
        <v>364</v>
      </c>
      <c r="GL73" s="256" t="s">
        <v>364</v>
      </c>
      <c r="GM73" s="256" t="s">
        <v>1635</v>
      </c>
      <c r="GN73" s="256" t="s">
        <v>1635</v>
      </c>
      <c r="GO73" s="256" t="s">
        <v>1636</v>
      </c>
      <c r="GP73" s="256" t="s">
        <v>364</v>
      </c>
      <c r="GQ73" s="256" t="s">
        <v>1637</v>
      </c>
      <c r="GR73" s="273" t="s">
        <v>1638</v>
      </c>
      <c r="GS73" s="273" t="s">
        <v>1639</v>
      </c>
      <c r="GT73" s="273" t="s">
        <v>1640</v>
      </c>
      <c r="GU73" s="273" t="s">
        <v>1641</v>
      </c>
      <c r="GV73" s="273" t="s">
        <v>1642</v>
      </c>
    </row>
    <row r="74" spans="1:204" s="2" customFormat="1" ht="12.7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246" t="s">
        <v>145</v>
      </c>
      <c r="AD74" s="255" t="str">
        <f t="shared" ca="1" si="9"/>
        <v>1,000,000</v>
      </c>
      <c r="AE74" s="403" t="s">
        <v>527</v>
      </c>
      <c r="AF74" s="247" t="s">
        <v>2927</v>
      </c>
      <c r="AG74" s="247" t="s">
        <v>2928</v>
      </c>
      <c r="AH74" s="247" t="s">
        <v>1050</v>
      </c>
      <c r="AI74" s="247" t="s">
        <v>530</v>
      </c>
      <c r="AJ74" s="247" t="s">
        <v>965</v>
      </c>
      <c r="AK74" s="247" t="s">
        <v>771</v>
      </c>
      <c r="AL74" s="247" t="s">
        <v>2929</v>
      </c>
      <c r="AM74" s="247" t="s">
        <v>523</v>
      </c>
      <c r="AN74" s="247" t="s">
        <v>603</v>
      </c>
      <c r="AO74" s="247" t="s">
        <v>1145</v>
      </c>
      <c r="AP74" s="247" t="s">
        <v>1145</v>
      </c>
      <c r="AQ74" s="247" t="s">
        <v>2930</v>
      </c>
      <c r="AR74" s="247" t="s">
        <v>2931</v>
      </c>
      <c r="AS74" s="247" t="s">
        <v>2931</v>
      </c>
      <c r="AT74" s="247" t="s">
        <v>2932</v>
      </c>
      <c r="AU74" s="247" t="s">
        <v>2933</v>
      </c>
      <c r="AV74" s="247" t="s">
        <v>2934</v>
      </c>
      <c r="AW74" s="247" t="s">
        <v>2935</v>
      </c>
      <c r="AX74" s="247" t="s">
        <v>884</v>
      </c>
      <c r="AY74" s="256"/>
      <c r="AZ74" s="258"/>
      <c r="BA74" s="343" t="s">
        <v>562</v>
      </c>
      <c r="BB74" s="343" t="s">
        <v>2093</v>
      </c>
      <c r="BC74" s="343" t="s">
        <v>2094</v>
      </c>
      <c r="BD74" s="343" t="s">
        <v>2200</v>
      </c>
      <c r="BE74" s="343" t="s">
        <v>1019</v>
      </c>
      <c r="BF74" s="343" t="s">
        <v>878</v>
      </c>
      <c r="BG74" s="343" t="s">
        <v>2095</v>
      </c>
      <c r="BH74" s="343" t="s">
        <v>2096</v>
      </c>
      <c r="BI74" s="343" t="s">
        <v>534</v>
      </c>
      <c r="BJ74" s="343" t="s">
        <v>2097</v>
      </c>
      <c r="BK74" s="343" t="s">
        <v>2098</v>
      </c>
      <c r="BL74" s="343" t="s">
        <v>2098</v>
      </c>
      <c r="BM74" s="343" t="s">
        <v>2099</v>
      </c>
      <c r="BN74" s="343" t="s">
        <v>2100</v>
      </c>
      <c r="BO74" s="343" t="s">
        <v>2100</v>
      </c>
      <c r="BP74" s="343" t="s">
        <v>2101</v>
      </c>
      <c r="BQ74" s="343" t="s">
        <v>2102</v>
      </c>
      <c r="BR74" s="343" t="s">
        <v>2103</v>
      </c>
      <c r="BS74" s="343" t="s">
        <v>2104</v>
      </c>
      <c r="BT74" s="343" t="s">
        <v>884</v>
      </c>
      <c r="BU74" s="256"/>
      <c r="BV74" s="258"/>
      <c r="BW74" s="256" t="s">
        <v>527</v>
      </c>
      <c r="BX74" s="256" t="s">
        <v>1235</v>
      </c>
      <c r="BY74" s="256" t="s">
        <v>1236</v>
      </c>
      <c r="BZ74" s="256" t="s">
        <v>1237</v>
      </c>
      <c r="CA74" s="256" t="s">
        <v>1238</v>
      </c>
      <c r="CB74" s="256" t="s">
        <v>442</v>
      </c>
      <c r="CC74" s="256" t="s">
        <v>1239</v>
      </c>
      <c r="CD74" s="256" t="s">
        <v>1240</v>
      </c>
      <c r="CE74" s="256" t="s">
        <v>534</v>
      </c>
      <c r="CF74" s="256" t="s">
        <v>1241</v>
      </c>
      <c r="CG74" s="256" t="s">
        <v>1242</v>
      </c>
      <c r="CH74" s="256" t="s">
        <v>1242</v>
      </c>
      <c r="CI74" s="256" t="s">
        <v>1010</v>
      </c>
      <c r="CJ74" s="256" t="s">
        <v>1243</v>
      </c>
      <c r="CK74" s="256" t="s">
        <v>1243</v>
      </c>
      <c r="CL74" s="273" t="s">
        <v>1244</v>
      </c>
      <c r="CM74" s="273" t="s">
        <v>1064</v>
      </c>
      <c r="CN74" s="273" t="s">
        <v>1245</v>
      </c>
      <c r="CO74" s="273" t="s">
        <v>1246</v>
      </c>
      <c r="CP74" s="273" t="s">
        <v>854</v>
      </c>
      <c r="CQ74" s="256"/>
      <c r="CR74" s="258"/>
      <c r="CS74" s="256" t="s">
        <v>527</v>
      </c>
      <c r="CT74" s="256" t="s">
        <v>528</v>
      </c>
      <c r="CU74" s="256" t="s">
        <v>529</v>
      </c>
      <c r="CV74" s="256" t="s">
        <v>404</v>
      </c>
      <c r="CW74" s="256" t="s">
        <v>530</v>
      </c>
      <c r="CX74" s="256" t="s">
        <v>531</v>
      </c>
      <c r="CY74" s="256" t="s">
        <v>532</v>
      </c>
      <c r="CZ74" s="256" t="s">
        <v>533</v>
      </c>
      <c r="DA74" s="256" t="s">
        <v>534</v>
      </c>
      <c r="DB74" s="256" t="s">
        <v>535</v>
      </c>
      <c r="DC74" s="256" t="s">
        <v>406</v>
      </c>
      <c r="DD74" s="256" t="s">
        <v>406</v>
      </c>
      <c r="DE74" s="256" t="s">
        <v>605</v>
      </c>
      <c r="DF74" s="256" t="s">
        <v>606</v>
      </c>
      <c r="DG74" s="256" t="s">
        <v>606</v>
      </c>
      <c r="DH74" s="273" t="s">
        <v>1247</v>
      </c>
      <c r="DI74" s="273" t="s">
        <v>1248</v>
      </c>
      <c r="DJ74" s="273" t="s">
        <v>1249</v>
      </c>
      <c r="DK74" s="273" t="s">
        <v>1250</v>
      </c>
      <c r="DL74" s="273" t="s">
        <v>1251</v>
      </c>
      <c r="DM74" s="256"/>
      <c r="DN74" s="258"/>
      <c r="DO74" s="343" t="s">
        <v>527</v>
      </c>
      <c r="DP74" s="343" t="s">
        <v>3271</v>
      </c>
      <c r="DQ74" s="343" t="s">
        <v>3272</v>
      </c>
      <c r="DR74" s="343" t="s">
        <v>3273</v>
      </c>
      <c r="DS74" s="343" t="s">
        <v>3274</v>
      </c>
      <c r="DT74" s="343" t="s">
        <v>3275</v>
      </c>
      <c r="DU74" s="343" t="s">
        <v>532</v>
      </c>
      <c r="DV74" s="343" t="s">
        <v>3276</v>
      </c>
      <c r="DW74" s="343" t="s">
        <v>534</v>
      </c>
      <c r="DX74" s="343" t="s">
        <v>3277</v>
      </c>
      <c r="DY74" s="343" t="s">
        <v>3278</v>
      </c>
      <c r="DZ74" s="343" t="s">
        <v>3278</v>
      </c>
      <c r="EA74" s="343" t="s">
        <v>3279</v>
      </c>
      <c r="EB74" s="343" t="s">
        <v>3280</v>
      </c>
      <c r="EC74" s="343" t="s">
        <v>3280</v>
      </c>
      <c r="ED74" s="343" t="s">
        <v>3281</v>
      </c>
      <c r="EE74" s="343" t="s">
        <v>3282</v>
      </c>
      <c r="EF74" s="343" t="s">
        <v>3283</v>
      </c>
      <c r="EG74" s="343" t="s">
        <v>3284</v>
      </c>
      <c r="EH74" s="343" t="s">
        <v>1251</v>
      </c>
      <c r="EI74" s="256"/>
      <c r="EJ74" s="256"/>
      <c r="EK74" s="247" t="s">
        <v>562</v>
      </c>
      <c r="EL74" s="247" t="s">
        <v>3569</v>
      </c>
      <c r="EM74" s="247" t="s">
        <v>3570</v>
      </c>
      <c r="EN74" s="247" t="s">
        <v>3571</v>
      </c>
      <c r="EO74" s="247" t="s">
        <v>1516</v>
      </c>
      <c r="EP74" s="247" t="s">
        <v>391</v>
      </c>
      <c r="EQ74" s="247" t="s">
        <v>2474</v>
      </c>
      <c r="ER74" s="247" t="s">
        <v>3572</v>
      </c>
      <c r="ES74" s="247" t="s">
        <v>1433</v>
      </c>
      <c r="ET74" s="247" t="s">
        <v>3573</v>
      </c>
      <c r="EU74" s="247" t="s">
        <v>3574</v>
      </c>
      <c r="EV74" s="247" t="s">
        <v>3574</v>
      </c>
      <c r="EW74" s="247" t="s">
        <v>3575</v>
      </c>
      <c r="EX74" s="247" t="s">
        <v>3576</v>
      </c>
      <c r="EY74" s="247" t="s">
        <v>3576</v>
      </c>
      <c r="EZ74" s="247" t="s">
        <v>961</v>
      </c>
      <c r="FA74" s="247" t="s">
        <v>3577</v>
      </c>
      <c r="FB74" s="247" t="s">
        <v>3578</v>
      </c>
      <c r="FC74" s="247" t="s">
        <v>3579</v>
      </c>
      <c r="FD74" s="247" t="s">
        <v>1442</v>
      </c>
      <c r="FE74" s="256"/>
      <c r="FF74" s="258"/>
      <c r="FG74" s="343" t="s">
        <v>562</v>
      </c>
      <c r="FH74" s="343" t="s">
        <v>2492</v>
      </c>
      <c r="FI74" s="343" t="s">
        <v>2493</v>
      </c>
      <c r="FJ74" s="343" t="s">
        <v>2494</v>
      </c>
      <c r="FK74" s="343" t="s">
        <v>394</v>
      </c>
      <c r="FL74" s="343" t="s">
        <v>2474</v>
      </c>
      <c r="FM74" s="343" t="s">
        <v>998</v>
      </c>
      <c r="FN74" s="343" t="s">
        <v>2019</v>
      </c>
      <c r="FO74" s="343" t="s">
        <v>364</v>
      </c>
      <c r="FP74" s="343" t="s">
        <v>1942</v>
      </c>
      <c r="FQ74" s="343" t="s">
        <v>2495</v>
      </c>
      <c r="FR74" s="343" t="s">
        <v>2495</v>
      </c>
      <c r="FS74" s="343" t="s">
        <v>2496</v>
      </c>
      <c r="FT74" s="343" t="s">
        <v>2497</v>
      </c>
      <c r="FU74" s="343" t="s">
        <v>2497</v>
      </c>
      <c r="FV74" s="343" t="s">
        <v>2498</v>
      </c>
      <c r="FW74" s="343" t="s">
        <v>1107</v>
      </c>
      <c r="FX74" s="343" t="s">
        <v>2499</v>
      </c>
      <c r="FY74" s="343" t="s">
        <v>2500</v>
      </c>
      <c r="FZ74" s="343" t="s">
        <v>2413</v>
      </c>
      <c r="GA74" s="256"/>
      <c r="GB74" s="256"/>
      <c r="GC74" s="256" t="s">
        <v>364</v>
      </c>
      <c r="GD74" s="256" t="s">
        <v>1643</v>
      </c>
      <c r="GE74" s="256" t="s">
        <v>1186</v>
      </c>
      <c r="GF74" s="256" t="s">
        <v>1644</v>
      </c>
      <c r="GG74" s="256" t="s">
        <v>395</v>
      </c>
      <c r="GH74" s="256" t="s">
        <v>1645</v>
      </c>
      <c r="GI74" s="256" t="s">
        <v>1577</v>
      </c>
      <c r="GJ74" s="256" t="s">
        <v>1646</v>
      </c>
      <c r="GK74" s="256" t="s">
        <v>364</v>
      </c>
      <c r="GL74" s="256" t="s">
        <v>1647</v>
      </c>
      <c r="GM74" s="256" t="s">
        <v>1648</v>
      </c>
      <c r="GN74" s="256" t="s">
        <v>1648</v>
      </c>
      <c r="GO74" s="256" t="s">
        <v>1649</v>
      </c>
      <c r="GP74" s="256" t="s">
        <v>1650</v>
      </c>
      <c r="GQ74" s="256" t="s">
        <v>1650</v>
      </c>
      <c r="GR74" s="273" t="s">
        <v>1651</v>
      </c>
      <c r="GS74" s="273" t="s">
        <v>1652</v>
      </c>
      <c r="GT74" s="273" t="s">
        <v>1653</v>
      </c>
      <c r="GU74" s="273" t="s">
        <v>1654</v>
      </c>
      <c r="GV74" s="273" t="s">
        <v>1655</v>
      </c>
    </row>
    <row r="75" spans="1:204" s="2" customFormat="1" ht="12.7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246" t="s">
        <v>322</v>
      </c>
      <c r="AD75" s="255" t="str">
        <f t="shared" ca="1" si="9"/>
        <v>154,000</v>
      </c>
      <c r="AE75" s="403" t="s">
        <v>2709</v>
      </c>
      <c r="AF75" s="247" t="s">
        <v>2936</v>
      </c>
      <c r="AG75" s="247" t="s">
        <v>364</v>
      </c>
      <c r="AH75" s="247" t="s">
        <v>2781</v>
      </c>
      <c r="AI75" s="247" t="s">
        <v>364</v>
      </c>
      <c r="AJ75" s="247" t="s">
        <v>414</v>
      </c>
      <c r="AK75" s="247" t="s">
        <v>414</v>
      </c>
      <c r="AL75" s="247" t="s">
        <v>2937</v>
      </c>
      <c r="AM75" s="247" t="s">
        <v>454</v>
      </c>
      <c r="AN75" s="247" t="s">
        <v>2741</v>
      </c>
      <c r="AO75" s="247" t="s">
        <v>3650</v>
      </c>
      <c r="AP75" s="247" t="s">
        <v>3650</v>
      </c>
      <c r="AQ75" s="247" t="s">
        <v>996</v>
      </c>
      <c r="AR75" s="247" t="s">
        <v>440</v>
      </c>
      <c r="AS75" s="247" t="s">
        <v>2938</v>
      </c>
      <c r="AT75" s="247" t="s">
        <v>2939</v>
      </c>
      <c r="AU75" s="247" t="s">
        <v>2800</v>
      </c>
      <c r="AV75" s="247" t="s">
        <v>2940</v>
      </c>
      <c r="AW75" s="247" t="s">
        <v>2941</v>
      </c>
      <c r="AX75" s="247" t="s">
        <v>1153</v>
      </c>
      <c r="AY75" s="256"/>
      <c r="AZ75" s="258"/>
      <c r="BA75" s="343" t="s">
        <v>562</v>
      </c>
      <c r="BB75" s="343" t="s">
        <v>562</v>
      </c>
      <c r="BC75" s="343" t="s">
        <v>562</v>
      </c>
      <c r="BD75" s="343" t="s">
        <v>562</v>
      </c>
      <c r="BE75" s="343" t="s">
        <v>562</v>
      </c>
      <c r="BF75" s="343" t="s">
        <v>562</v>
      </c>
      <c r="BG75" s="343" t="s">
        <v>562</v>
      </c>
      <c r="BH75" s="343" t="s">
        <v>562</v>
      </c>
      <c r="BI75" s="343" t="s">
        <v>562</v>
      </c>
      <c r="BJ75" s="343" t="s">
        <v>562</v>
      </c>
      <c r="BK75" s="343" t="s">
        <v>562</v>
      </c>
      <c r="BL75" s="343" t="s">
        <v>562</v>
      </c>
      <c r="BM75" s="343" t="s">
        <v>562</v>
      </c>
      <c r="BN75" s="343" t="s">
        <v>562</v>
      </c>
      <c r="BO75" s="343" t="s">
        <v>562</v>
      </c>
      <c r="BP75" s="343" t="s">
        <v>562</v>
      </c>
      <c r="BQ75" s="343" t="s">
        <v>562</v>
      </c>
      <c r="BR75" s="343" t="s">
        <v>562</v>
      </c>
      <c r="BS75" s="343" t="s">
        <v>562</v>
      </c>
      <c r="BT75" s="343" t="s">
        <v>562</v>
      </c>
      <c r="BU75" s="256"/>
      <c r="BV75" s="258"/>
      <c r="BW75" s="256" t="s">
        <v>562</v>
      </c>
      <c r="BX75" s="256" t="s">
        <v>562</v>
      </c>
      <c r="BY75" s="256" t="s">
        <v>562</v>
      </c>
      <c r="BZ75" s="256" t="s">
        <v>562</v>
      </c>
      <c r="CA75" s="256" t="s">
        <v>562</v>
      </c>
      <c r="CB75" s="256" t="s">
        <v>562</v>
      </c>
      <c r="CC75" s="256" t="s">
        <v>562</v>
      </c>
      <c r="CD75" s="256" t="s">
        <v>562</v>
      </c>
      <c r="CE75" s="256" t="s">
        <v>562</v>
      </c>
      <c r="CF75" s="256" t="s">
        <v>562</v>
      </c>
      <c r="CG75" s="256" t="s">
        <v>562</v>
      </c>
      <c r="CH75" s="256" t="s">
        <v>562</v>
      </c>
      <c r="CI75" s="256" t="s">
        <v>562</v>
      </c>
      <c r="CJ75" s="256" t="s">
        <v>562</v>
      </c>
      <c r="CK75" s="256" t="s">
        <v>562</v>
      </c>
      <c r="CL75" s="273" t="s">
        <v>562</v>
      </c>
      <c r="CM75" s="273" t="s">
        <v>562</v>
      </c>
      <c r="CN75" s="273" t="s">
        <v>562</v>
      </c>
      <c r="CO75" s="273" t="s">
        <v>562</v>
      </c>
      <c r="CP75" s="273" t="s">
        <v>562</v>
      </c>
      <c r="CQ75" s="256"/>
      <c r="CR75" s="258"/>
      <c r="CS75" s="256" t="s">
        <v>536</v>
      </c>
      <c r="CT75" s="256" t="s">
        <v>508</v>
      </c>
      <c r="CU75" s="256"/>
      <c r="CV75" s="256" t="s">
        <v>407</v>
      </c>
      <c r="CW75" s="256"/>
      <c r="CX75" s="256" t="s">
        <v>381</v>
      </c>
      <c r="CY75" s="256" t="s">
        <v>363</v>
      </c>
      <c r="CZ75" s="256" t="s">
        <v>537</v>
      </c>
      <c r="DA75" s="256" t="s">
        <v>372</v>
      </c>
      <c r="DB75" s="256" t="s">
        <v>538</v>
      </c>
      <c r="DC75" s="256" t="s">
        <v>607</v>
      </c>
      <c r="DD75" s="256" t="s">
        <v>607</v>
      </c>
      <c r="DE75" s="256" t="s">
        <v>608</v>
      </c>
      <c r="DF75" s="256" t="s">
        <v>609</v>
      </c>
      <c r="DG75" s="256" t="s">
        <v>568</v>
      </c>
      <c r="DH75" s="273" t="s">
        <v>1252</v>
      </c>
      <c r="DI75" s="273" t="s">
        <v>1253</v>
      </c>
      <c r="DJ75" s="273" t="s">
        <v>959</v>
      </c>
      <c r="DK75" s="273" t="s">
        <v>1254</v>
      </c>
      <c r="DL75" s="273" t="s">
        <v>1141</v>
      </c>
      <c r="DM75" s="256"/>
      <c r="DN75" s="258"/>
      <c r="DO75" s="343" t="s">
        <v>3285</v>
      </c>
      <c r="DP75" s="343" t="s">
        <v>3286</v>
      </c>
      <c r="DQ75" s="343" t="s">
        <v>364</v>
      </c>
      <c r="DR75" s="343" t="s">
        <v>3287</v>
      </c>
      <c r="DS75" s="343" t="s">
        <v>364</v>
      </c>
      <c r="DT75" s="343" t="s">
        <v>375</v>
      </c>
      <c r="DU75" s="343" t="s">
        <v>773</v>
      </c>
      <c r="DV75" s="343" t="s">
        <v>3288</v>
      </c>
      <c r="DW75" s="343" t="s">
        <v>400</v>
      </c>
      <c r="DX75" s="343" t="s">
        <v>3289</v>
      </c>
      <c r="DY75" s="343" t="s">
        <v>3290</v>
      </c>
      <c r="DZ75" s="343" t="s">
        <v>3290</v>
      </c>
      <c r="EA75" s="343" t="s">
        <v>440</v>
      </c>
      <c r="EB75" s="343" t="s">
        <v>608</v>
      </c>
      <c r="EC75" s="343" t="s">
        <v>3291</v>
      </c>
      <c r="ED75" s="343" t="s">
        <v>3292</v>
      </c>
      <c r="EE75" s="343" t="s">
        <v>3293</v>
      </c>
      <c r="EF75" s="343" t="s">
        <v>3294</v>
      </c>
      <c r="EG75" s="343" t="s">
        <v>3295</v>
      </c>
      <c r="EH75" s="343" t="s">
        <v>874</v>
      </c>
      <c r="EI75" s="256"/>
      <c r="EJ75" s="256"/>
      <c r="EK75" s="247" t="s">
        <v>562</v>
      </c>
      <c r="EL75" s="247" t="s">
        <v>562</v>
      </c>
      <c r="EM75" s="247" t="s">
        <v>562</v>
      </c>
      <c r="EN75" s="247" t="s">
        <v>562</v>
      </c>
      <c r="EO75" s="247" t="s">
        <v>562</v>
      </c>
      <c r="EP75" s="247" t="s">
        <v>562</v>
      </c>
      <c r="EQ75" s="247" t="s">
        <v>562</v>
      </c>
      <c r="ER75" s="247" t="s">
        <v>562</v>
      </c>
      <c r="ES75" s="247" t="s">
        <v>562</v>
      </c>
      <c r="ET75" s="247" t="s">
        <v>562</v>
      </c>
      <c r="EU75" s="247" t="s">
        <v>562</v>
      </c>
      <c r="EV75" s="247" t="s">
        <v>562</v>
      </c>
      <c r="EW75" s="247" t="s">
        <v>562</v>
      </c>
      <c r="EX75" s="247" t="s">
        <v>562</v>
      </c>
      <c r="EY75" s="247" t="s">
        <v>562</v>
      </c>
      <c r="EZ75" s="247" t="s">
        <v>562</v>
      </c>
      <c r="FA75" s="247" t="s">
        <v>562</v>
      </c>
      <c r="FB75" s="247" t="s">
        <v>562</v>
      </c>
      <c r="FC75" s="247" t="s">
        <v>562</v>
      </c>
      <c r="FD75" s="247" t="s">
        <v>562</v>
      </c>
      <c r="FE75" s="256"/>
      <c r="FF75" s="258"/>
      <c r="FG75" s="343" t="s">
        <v>562</v>
      </c>
      <c r="FH75" s="343" t="s">
        <v>562</v>
      </c>
      <c r="FI75" s="343" t="s">
        <v>562</v>
      </c>
      <c r="FJ75" s="343" t="s">
        <v>562</v>
      </c>
      <c r="FK75" s="343" t="s">
        <v>562</v>
      </c>
      <c r="FL75" s="343" t="s">
        <v>562</v>
      </c>
      <c r="FM75" s="343" t="s">
        <v>562</v>
      </c>
      <c r="FN75" s="343" t="s">
        <v>562</v>
      </c>
      <c r="FO75" s="343" t="s">
        <v>562</v>
      </c>
      <c r="FP75" s="343" t="s">
        <v>562</v>
      </c>
      <c r="FQ75" s="343" t="s">
        <v>562</v>
      </c>
      <c r="FR75" s="343" t="s">
        <v>562</v>
      </c>
      <c r="FS75" s="343" t="s">
        <v>562</v>
      </c>
      <c r="FT75" s="343" t="s">
        <v>562</v>
      </c>
      <c r="FU75" s="343" t="s">
        <v>562</v>
      </c>
      <c r="FV75" s="343" t="s">
        <v>562</v>
      </c>
      <c r="FW75" s="343" t="s">
        <v>562</v>
      </c>
      <c r="FX75" s="343" t="s">
        <v>562</v>
      </c>
      <c r="FY75" s="343" t="s">
        <v>562</v>
      </c>
      <c r="FZ75" s="343" t="s">
        <v>562</v>
      </c>
      <c r="GA75" s="256"/>
      <c r="GB75" s="256"/>
      <c r="GC75" s="256" t="s">
        <v>562</v>
      </c>
      <c r="GD75" s="256" t="s">
        <v>562</v>
      </c>
      <c r="GE75" s="256" t="s">
        <v>562</v>
      </c>
      <c r="GF75" s="256" t="s">
        <v>562</v>
      </c>
      <c r="GG75" s="256" t="s">
        <v>562</v>
      </c>
      <c r="GH75" s="256" t="s">
        <v>562</v>
      </c>
      <c r="GI75" s="256" t="s">
        <v>562</v>
      </c>
      <c r="GJ75" s="256" t="s">
        <v>562</v>
      </c>
      <c r="GK75" s="256" t="s">
        <v>562</v>
      </c>
      <c r="GL75" s="256" t="s">
        <v>562</v>
      </c>
      <c r="GM75" s="256" t="s">
        <v>562</v>
      </c>
      <c r="GN75" s="256" t="s">
        <v>562</v>
      </c>
      <c r="GO75" s="256" t="s">
        <v>562</v>
      </c>
      <c r="GP75" s="256" t="s">
        <v>562</v>
      </c>
      <c r="GQ75" s="256" t="s">
        <v>562</v>
      </c>
      <c r="GR75" s="273" t="s">
        <v>562</v>
      </c>
      <c r="GS75" s="273" t="s">
        <v>562</v>
      </c>
      <c r="GT75" s="273" t="s">
        <v>562</v>
      </c>
      <c r="GU75" s="273" t="s">
        <v>562</v>
      </c>
      <c r="GV75" s="273" t="s">
        <v>562</v>
      </c>
    </row>
    <row r="76" spans="1:204" s="2" customFormat="1" ht="12.7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246" t="s">
        <v>70</v>
      </c>
      <c r="AD76" s="255" t="str">
        <f t="shared" ca="1" si="9"/>
        <v>-</v>
      </c>
      <c r="AE76" s="403" t="s">
        <v>562</v>
      </c>
      <c r="AF76" s="247" t="s">
        <v>562</v>
      </c>
      <c r="AG76" s="247" t="s">
        <v>562</v>
      </c>
      <c r="AH76" s="247" t="s">
        <v>562</v>
      </c>
      <c r="AI76" s="247" t="s">
        <v>562</v>
      </c>
      <c r="AJ76" s="247" t="s">
        <v>562</v>
      </c>
      <c r="AK76" s="247" t="s">
        <v>562</v>
      </c>
      <c r="AL76" s="247" t="s">
        <v>562</v>
      </c>
      <c r="AM76" s="247" t="s">
        <v>562</v>
      </c>
      <c r="AN76" s="247" t="s">
        <v>562</v>
      </c>
      <c r="AO76" s="247" t="s">
        <v>562</v>
      </c>
      <c r="AP76" s="247" t="s">
        <v>562</v>
      </c>
      <c r="AQ76" s="247" t="s">
        <v>562</v>
      </c>
      <c r="AR76" s="247" t="s">
        <v>562</v>
      </c>
      <c r="AS76" s="247" t="s">
        <v>562</v>
      </c>
      <c r="AT76" s="247" t="s">
        <v>562</v>
      </c>
      <c r="AU76" s="247" t="s">
        <v>562</v>
      </c>
      <c r="AV76" s="247" t="s">
        <v>562</v>
      </c>
      <c r="AW76" s="247" t="s">
        <v>562</v>
      </c>
      <c r="AX76" s="247" t="s">
        <v>562</v>
      </c>
      <c r="AY76" s="256"/>
      <c r="AZ76" s="258"/>
      <c r="BA76" s="343" t="s">
        <v>1255</v>
      </c>
      <c r="BB76" s="343" t="s">
        <v>2105</v>
      </c>
      <c r="BC76" s="343" t="s">
        <v>562</v>
      </c>
      <c r="BD76" s="343" t="s">
        <v>1257</v>
      </c>
      <c r="BE76" s="343" t="s">
        <v>2201</v>
      </c>
      <c r="BF76" s="343" t="s">
        <v>562</v>
      </c>
      <c r="BG76" s="343" t="s">
        <v>1258</v>
      </c>
      <c r="BH76" s="343" t="s">
        <v>1259</v>
      </c>
      <c r="BI76" s="343" t="s">
        <v>508</v>
      </c>
      <c r="BJ76" s="343" t="s">
        <v>1260</v>
      </c>
      <c r="BK76" s="343" t="s">
        <v>2106</v>
      </c>
      <c r="BL76" s="343" t="s">
        <v>2106</v>
      </c>
      <c r="BM76" s="343" t="s">
        <v>2107</v>
      </c>
      <c r="BN76" s="343" t="s">
        <v>2108</v>
      </c>
      <c r="BO76" s="343" t="s">
        <v>2109</v>
      </c>
      <c r="BP76" s="343" t="s">
        <v>2110</v>
      </c>
      <c r="BQ76" s="343" t="s">
        <v>2111</v>
      </c>
      <c r="BR76" s="343" t="s">
        <v>2112</v>
      </c>
      <c r="BS76" s="343" t="s">
        <v>2113</v>
      </c>
      <c r="BT76" s="343" t="s">
        <v>2114</v>
      </c>
      <c r="BU76" s="256"/>
      <c r="BV76" s="258"/>
      <c r="BW76" s="256" t="s">
        <v>1255</v>
      </c>
      <c r="BX76" s="256" t="s">
        <v>1256</v>
      </c>
      <c r="BY76" s="256"/>
      <c r="BZ76" s="256" t="s">
        <v>1257</v>
      </c>
      <c r="CA76" s="256" t="s">
        <v>508</v>
      </c>
      <c r="CB76" s="256"/>
      <c r="CC76" s="256" t="s">
        <v>1258</v>
      </c>
      <c r="CD76" s="256" t="s">
        <v>1259</v>
      </c>
      <c r="CE76" s="256" t="s">
        <v>508</v>
      </c>
      <c r="CF76" s="256" t="s">
        <v>1260</v>
      </c>
      <c r="CG76" s="256" t="s">
        <v>1261</v>
      </c>
      <c r="CH76" s="256" t="s">
        <v>1261</v>
      </c>
      <c r="CI76" s="256" t="s">
        <v>1262</v>
      </c>
      <c r="CJ76" s="256" t="s">
        <v>1263</v>
      </c>
      <c r="CK76" s="256" t="s">
        <v>1264</v>
      </c>
      <c r="CL76" s="273" t="s">
        <v>1265</v>
      </c>
      <c r="CM76" s="273" t="s">
        <v>1266</v>
      </c>
      <c r="CN76" s="273" t="s">
        <v>1267</v>
      </c>
      <c r="CO76" s="273" t="s">
        <v>1268</v>
      </c>
      <c r="CP76" s="273" t="s">
        <v>1269</v>
      </c>
      <c r="CQ76" s="256"/>
      <c r="CR76" s="258"/>
      <c r="CS76" s="256" t="s">
        <v>539</v>
      </c>
      <c r="CT76" s="256" t="s">
        <v>1270</v>
      </c>
      <c r="CU76" s="256"/>
      <c r="CV76" s="256" t="s">
        <v>1271</v>
      </c>
      <c r="CW76" s="256" t="s">
        <v>1272</v>
      </c>
      <c r="CX76" s="256"/>
      <c r="CY76" s="256" t="s">
        <v>1067</v>
      </c>
      <c r="CZ76" s="256" t="s">
        <v>1259</v>
      </c>
      <c r="DA76" s="256" t="s">
        <v>508</v>
      </c>
      <c r="DB76" s="256" t="s">
        <v>1260</v>
      </c>
      <c r="DC76" s="256" t="s">
        <v>610</v>
      </c>
      <c r="DD76" s="256" t="s">
        <v>610</v>
      </c>
      <c r="DE76" s="256" t="s">
        <v>611</v>
      </c>
      <c r="DF76" s="256" t="s">
        <v>612</v>
      </c>
      <c r="DG76" s="256" t="s">
        <v>613</v>
      </c>
      <c r="DH76" s="273" t="s">
        <v>1273</v>
      </c>
      <c r="DI76" s="273" t="s">
        <v>1274</v>
      </c>
      <c r="DJ76" s="273" t="s">
        <v>1275</v>
      </c>
      <c r="DK76" s="273" t="s">
        <v>1276</v>
      </c>
      <c r="DL76" s="273" t="s">
        <v>1277</v>
      </c>
      <c r="DM76" s="256"/>
      <c r="DN76" s="258"/>
      <c r="DO76" s="343" t="s">
        <v>2255</v>
      </c>
      <c r="DP76" s="343" t="s">
        <v>2256</v>
      </c>
      <c r="DQ76" s="343" t="s">
        <v>364</v>
      </c>
      <c r="DR76" s="343" t="s">
        <v>3296</v>
      </c>
      <c r="DS76" s="343" t="s">
        <v>3297</v>
      </c>
      <c r="DT76" s="343" t="s">
        <v>364</v>
      </c>
      <c r="DU76" s="343" t="s">
        <v>1282</v>
      </c>
      <c r="DV76" s="343" t="s">
        <v>1259</v>
      </c>
      <c r="DW76" s="343" t="s">
        <v>508</v>
      </c>
      <c r="DX76" s="343" t="s">
        <v>1260</v>
      </c>
      <c r="DY76" s="343" t="s">
        <v>2258</v>
      </c>
      <c r="DZ76" s="343" t="s">
        <v>2258</v>
      </c>
      <c r="EA76" s="343" t="s">
        <v>2259</v>
      </c>
      <c r="EB76" s="343" t="s">
        <v>2260</v>
      </c>
      <c r="EC76" s="343" t="s">
        <v>2261</v>
      </c>
      <c r="ED76" s="343" t="s">
        <v>2262</v>
      </c>
      <c r="EE76" s="343" t="s">
        <v>2263</v>
      </c>
      <c r="EF76" s="343" t="s">
        <v>2264</v>
      </c>
      <c r="EG76" s="343" t="s">
        <v>2265</v>
      </c>
      <c r="EH76" s="343" t="s">
        <v>2266</v>
      </c>
      <c r="EI76" s="256"/>
      <c r="EJ76" s="256"/>
      <c r="EK76" s="247" t="s">
        <v>562</v>
      </c>
      <c r="EL76" s="247" t="s">
        <v>562</v>
      </c>
      <c r="EM76" s="247" t="s">
        <v>562</v>
      </c>
      <c r="EN76" s="247" t="s">
        <v>562</v>
      </c>
      <c r="EO76" s="247" t="s">
        <v>562</v>
      </c>
      <c r="EP76" s="247" t="s">
        <v>562</v>
      </c>
      <c r="EQ76" s="247" t="s">
        <v>562</v>
      </c>
      <c r="ER76" s="247" t="s">
        <v>562</v>
      </c>
      <c r="ES76" s="247" t="s">
        <v>562</v>
      </c>
      <c r="ET76" s="247" t="s">
        <v>562</v>
      </c>
      <c r="EU76" s="247" t="s">
        <v>562</v>
      </c>
      <c r="EV76" s="247" t="s">
        <v>562</v>
      </c>
      <c r="EW76" s="247" t="s">
        <v>562</v>
      </c>
      <c r="EX76" s="247" t="s">
        <v>562</v>
      </c>
      <c r="EY76" s="247" t="s">
        <v>562</v>
      </c>
      <c r="EZ76" s="247" t="s">
        <v>562</v>
      </c>
      <c r="FA76" s="247" t="s">
        <v>562</v>
      </c>
      <c r="FB76" s="247" t="s">
        <v>562</v>
      </c>
      <c r="FC76" s="247" t="s">
        <v>562</v>
      </c>
      <c r="FD76" s="247" t="s">
        <v>562</v>
      </c>
      <c r="FE76" s="256"/>
      <c r="FF76" s="258"/>
      <c r="FG76" s="343" t="s">
        <v>364</v>
      </c>
      <c r="FH76" s="343" t="s">
        <v>2501</v>
      </c>
      <c r="FI76" s="343" t="s">
        <v>562</v>
      </c>
      <c r="FJ76" s="343" t="s">
        <v>364</v>
      </c>
      <c r="FK76" s="343" t="s">
        <v>364</v>
      </c>
      <c r="FL76" s="343" t="s">
        <v>562</v>
      </c>
      <c r="FM76" s="343" t="s">
        <v>364</v>
      </c>
      <c r="FN76" s="343" t="s">
        <v>364</v>
      </c>
      <c r="FO76" s="343" t="s">
        <v>364</v>
      </c>
      <c r="FP76" s="343" t="s">
        <v>364</v>
      </c>
      <c r="FQ76" s="343" t="s">
        <v>2502</v>
      </c>
      <c r="FR76" s="343" t="s">
        <v>2502</v>
      </c>
      <c r="FS76" s="343" t="s">
        <v>2503</v>
      </c>
      <c r="FT76" s="343" t="s">
        <v>2504</v>
      </c>
      <c r="FU76" s="343" t="s">
        <v>2505</v>
      </c>
      <c r="FV76" s="343" t="s">
        <v>2506</v>
      </c>
      <c r="FW76" s="343" t="s">
        <v>2507</v>
      </c>
      <c r="FX76" s="343" t="s">
        <v>2508</v>
      </c>
      <c r="FY76" s="343" t="s">
        <v>2509</v>
      </c>
      <c r="FZ76" s="343" t="s">
        <v>2332</v>
      </c>
      <c r="GA76" s="256"/>
      <c r="GB76" s="256"/>
      <c r="GC76" s="256" t="s">
        <v>1188</v>
      </c>
      <c r="GD76" s="256" t="s">
        <v>1656</v>
      </c>
      <c r="GE76" s="256" t="s">
        <v>364</v>
      </c>
      <c r="GF76" s="256" t="s">
        <v>1657</v>
      </c>
      <c r="GG76" s="256" t="s">
        <v>391</v>
      </c>
      <c r="GH76" s="256" t="s">
        <v>364</v>
      </c>
      <c r="GI76" s="256" t="s">
        <v>1327</v>
      </c>
      <c r="GJ76" s="256" t="s">
        <v>364</v>
      </c>
      <c r="GK76" s="256" t="s">
        <v>364</v>
      </c>
      <c r="GL76" s="256" t="s">
        <v>364</v>
      </c>
      <c r="GM76" s="256" t="s">
        <v>1658</v>
      </c>
      <c r="GN76" s="256" t="s">
        <v>1658</v>
      </c>
      <c r="GO76" s="256" t="s">
        <v>1659</v>
      </c>
      <c r="GP76" s="256" t="s">
        <v>1660</v>
      </c>
      <c r="GQ76" s="256" t="s">
        <v>1661</v>
      </c>
      <c r="GR76" s="273" t="s">
        <v>1662</v>
      </c>
      <c r="GS76" s="273" t="s">
        <v>1663</v>
      </c>
      <c r="GT76" s="273" t="s">
        <v>1664</v>
      </c>
      <c r="GU76" s="273" t="s">
        <v>1665</v>
      </c>
      <c r="GV76" s="273" t="s">
        <v>1666</v>
      </c>
    </row>
    <row r="77" spans="1:204" s="2" customFormat="1" ht="12.7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246" t="s">
        <v>146</v>
      </c>
      <c r="AD77" s="255" t="str">
        <f t="shared" ca="1" si="9"/>
        <v>63,558</v>
      </c>
      <c r="AE77" s="403" t="s">
        <v>540</v>
      </c>
      <c r="AF77" s="247" t="s">
        <v>1279</v>
      </c>
      <c r="AG77" s="247" t="s">
        <v>1067</v>
      </c>
      <c r="AH77" s="247" t="s">
        <v>410</v>
      </c>
      <c r="AI77" s="247" t="s">
        <v>379</v>
      </c>
      <c r="AJ77" s="247" t="s">
        <v>363</v>
      </c>
      <c r="AK77" s="247" t="s">
        <v>1282</v>
      </c>
      <c r="AL77" s="247" t="s">
        <v>1283</v>
      </c>
      <c r="AM77" s="247" t="s">
        <v>1284</v>
      </c>
      <c r="AN77" s="247" t="s">
        <v>1285</v>
      </c>
      <c r="AO77" s="247" t="s">
        <v>3651</v>
      </c>
      <c r="AP77" s="247" t="s">
        <v>3651</v>
      </c>
      <c r="AQ77" s="247" t="s">
        <v>2942</v>
      </c>
      <c r="AR77" s="247" t="s">
        <v>2943</v>
      </c>
      <c r="AS77" s="247" t="s">
        <v>2944</v>
      </c>
      <c r="AT77" s="247" t="s">
        <v>2945</v>
      </c>
      <c r="AU77" s="247" t="s">
        <v>2946</v>
      </c>
      <c r="AV77" s="247" t="s">
        <v>2947</v>
      </c>
      <c r="AW77" s="247" t="s">
        <v>2948</v>
      </c>
      <c r="AX77" s="247" t="s">
        <v>1032</v>
      </c>
      <c r="AY77" s="256"/>
      <c r="AZ77" s="258"/>
      <c r="BA77" s="343" t="s">
        <v>1278</v>
      </c>
      <c r="BB77" s="343" t="s">
        <v>1279</v>
      </c>
      <c r="BC77" s="343" t="s">
        <v>1067</v>
      </c>
      <c r="BD77" s="343" t="s">
        <v>2579</v>
      </c>
      <c r="BE77" s="343" t="s">
        <v>411</v>
      </c>
      <c r="BF77" s="343" t="s">
        <v>1281</v>
      </c>
      <c r="BG77" s="343" t="s">
        <v>1282</v>
      </c>
      <c r="BH77" s="343" t="s">
        <v>1283</v>
      </c>
      <c r="BI77" s="343" t="s">
        <v>1284</v>
      </c>
      <c r="BJ77" s="343" t="s">
        <v>1285</v>
      </c>
      <c r="BK77" s="343" t="s">
        <v>2115</v>
      </c>
      <c r="BL77" s="343" t="s">
        <v>2116</v>
      </c>
      <c r="BM77" s="343" t="s">
        <v>2117</v>
      </c>
      <c r="BN77" s="343" t="s">
        <v>2118</v>
      </c>
      <c r="BO77" s="343" t="s">
        <v>2119</v>
      </c>
      <c r="BP77" s="343" t="s">
        <v>2120</v>
      </c>
      <c r="BQ77" s="343" t="s">
        <v>1291</v>
      </c>
      <c r="BR77" s="343" t="s">
        <v>1292</v>
      </c>
      <c r="BS77" s="343" t="s">
        <v>2121</v>
      </c>
      <c r="BT77" s="343" t="s">
        <v>1294</v>
      </c>
      <c r="BU77" s="256"/>
      <c r="BV77" s="258"/>
      <c r="BW77" s="256" t="s">
        <v>1278</v>
      </c>
      <c r="BX77" s="256" t="s">
        <v>1279</v>
      </c>
      <c r="BY77" s="256" t="s">
        <v>1067</v>
      </c>
      <c r="BZ77" s="256" t="s">
        <v>1280</v>
      </c>
      <c r="CA77" s="256" t="s">
        <v>411</v>
      </c>
      <c r="CB77" s="256" t="s">
        <v>1281</v>
      </c>
      <c r="CC77" s="256" t="s">
        <v>1282</v>
      </c>
      <c r="CD77" s="256" t="s">
        <v>1283</v>
      </c>
      <c r="CE77" s="256" t="s">
        <v>1284</v>
      </c>
      <c r="CF77" s="256" t="s">
        <v>1285</v>
      </c>
      <c r="CG77" s="256" t="s">
        <v>1286</v>
      </c>
      <c r="CH77" s="256" t="s">
        <v>1286</v>
      </c>
      <c r="CI77" s="256" t="s">
        <v>1287</v>
      </c>
      <c r="CJ77" s="256" t="s">
        <v>1288</v>
      </c>
      <c r="CK77" s="256" t="s">
        <v>1289</v>
      </c>
      <c r="CL77" s="273" t="s">
        <v>1290</v>
      </c>
      <c r="CM77" s="273" t="s">
        <v>1291</v>
      </c>
      <c r="CN77" s="273" t="s">
        <v>1292</v>
      </c>
      <c r="CO77" s="273" t="s">
        <v>1293</v>
      </c>
      <c r="CP77" s="273" t="s">
        <v>1294</v>
      </c>
      <c r="CQ77" s="256"/>
      <c r="CR77" s="258"/>
      <c r="CS77" s="256" t="s">
        <v>540</v>
      </c>
      <c r="CT77" s="256" t="s">
        <v>541</v>
      </c>
      <c r="CU77" s="256" t="s">
        <v>542</v>
      </c>
      <c r="CV77" s="256" t="s">
        <v>410</v>
      </c>
      <c r="CW77" s="256" t="s">
        <v>382</v>
      </c>
      <c r="CX77" s="256" t="s">
        <v>499</v>
      </c>
      <c r="CY77" s="256" t="s">
        <v>509</v>
      </c>
      <c r="CZ77" s="256" t="s">
        <v>543</v>
      </c>
      <c r="DA77" s="256" t="s">
        <v>544</v>
      </c>
      <c r="DB77" s="256" t="s">
        <v>545</v>
      </c>
      <c r="DC77" s="256" t="s">
        <v>1295</v>
      </c>
      <c r="DD77" s="256" t="s">
        <v>1295</v>
      </c>
      <c r="DE77" s="256" t="s">
        <v>1296</v>
      </c>
      <c r="DF77" s="256" t="s">
        <v>1297</v>
      </c>
      <c r="DG77" s="256" t="s">
        <v>1298</v>
      </c>
      <c r="DH77" s="273" t="s">
        <v>1290</v>
      </c>
      <c r="DI77" s="273" t="s">
        <v>1291</v>
      </c>
      <c r="DJ77" s="273" t="s">
        <v>1292</v>
      </c>
      <c r="DK77" s="273" t="s">
        <v>1293</v>
      </c>
      <c r="DL77" s="273" t="s">
        <v>1299</v>
      </c>
      <c r="DM77" s="256"/>
      <c r="DN77" s="258"/>
      <c r="DO77" s="343" t="s">
        <v>3298</v>
      </c>
      <c r="DP77" s="343" t="s">
        <v>2267</v>
      </c>
      <c r="DQ77" s="343" t="s">
        <v>1669</v>
      </c>
      <c r="DR77" s="343" t="s">
        <v>2254</v>
      </c>
      <c r="DS77" s="343" t="s">
        <v>382</v>
      </c>
      <c r="DT77" s="343" t="s">
        <v>1429</v>
      </c>
      <c r="DU77" s="343" t="s">
        <v>2268</v>
      </c>
      <c r="DV77" s="343" t="s">
        <v>3299</v>
      </c>
      <c r="DW77" s="343" t="s">
        <v>2230</v>
      </c>
      <c r="DX77" s="343" t="s">
        <v>3300</v>
      </c>
      <c r="DY77" s="343" t="s">
        <v>3301</v>
      </c>
      <c r="DZ77" s="343" t="s">
        <v>3301</v>
      </c>
      <c r="EA77" s="343" t="s">
        <v>3302</v>
      </c>
      <c r="EB77" s="343" t="s">
        <v>3303</v>
      </c>
      <c r="EC77" s="343" t="s">
        <v>3304</v>
      </c>
      <c r="ED77" s="343" t="s">
        <v>3305</v>
      </c>
      <c r="EE77" s="343" t="s">
        <v>3306</v>
      </c>
      <c r="EF77" s="343" t="s">
        <v>3307</v>
      </c>
      <c r="EG77" s="343" t="s">
        <v>3308</v>
      </c>
      <c r="EH77" s="343" t="s">
        <v>1299</v>
      </c>
      <c r="EI77" s="256"/>
      <c r="EJ77" s="256"/>
      <c r="EK77" s="247" t="s">
        <v>2267</v>
      </c>
      <c r="EL77" s="247" t="s">
        <v>364</v>
      </c>
      <c r="EM77" s="247" t="s">
        <v>364</v>
      </c>
      <c r="EN77" s="247" t="s">
        <v>1407</v>
      </c>
      <c r="EO77" s="247" t="s">
        <v>1432</v>
      </c>
      <c r="EP77" s="247" t="s">
        <v>3580</v>
      </c>
      <c r="EQ77" s="247" t="s">
        <v>364</v>
      </c>
      <c r="ER77" s="247" t="s">
        <v>364</v>
      </c>
      <c r="ES77" s="247" t="s">
        <v>364</v>
      </c>
      <c r="ET77" s="247" t="s">
        <v>364</v>
      </c>
      <c r="EU77" s="247" t="s">
        <v>3581</v>
      </c>
      <c r="EV77" s="247" t="s">
        <v>3581</v>
      </c>
      <c r="EW77" s="247" t="s">
        <v>3582</v>
      </c>
      <c r="EX77" s="247" t="s">
        <v>3583</v>
      </c>
      <c r="EY77" s="247" t="s">
        <v>3584</v>
      </c>
      <c r="EZ77" s="247" t="s">
        <v>3585</v>
      </c>
      <c r="FA77" s="247" t="s">
        <v>3586</v>
      </c>
      <c r="FB77" s="247" t="s">
        <v>3587</v>
      </c>
      <c r="FC77" s="247" t="s">
        <v>3588</v>
      </c>
      <c r="FD77" s="247" t="s">
        <v>1544</v>
      </c>
      <c r="FE77" s="256"/>
      <c r="FF77" s="258"/>
      <c r="FG77" s="343" t="s">
        <v>364</v>
      </c>
      <c r="FH77" s="343" t="s">
        <v>364</v>
      </c>
      <c r="FI77" s="343" t="s">
        <v>364</v>
      </c>
      <c r="FJ77" s="343" t="s">
        <v>2580</v>
      </c>
      <c r="FK77" s="343" t="s">
        <v>364</v>
      </c>
      <c r="FL77" s="343" t="s">
        <v>364</v>
      </c>
      <c r="FM77" s="343" t="s">
        <v>364</v>
      </c>
      <c r="FN77" s="343" t="s">
        <v>364</v>
      </c>
      <c r="FO77" s="343" t="s">
        <v>364</v>
      </c>
      <c r="FP77" s="343" t="s">
        <v>364</v>
      </c>
      <c r="FQ77" s="343" t="s">
        <v>2510</v>
      </c>
      <c r="FR77" s="343" t="s">
        <v>2511</v>
      </c>
      <c r="FS77" s="343" t="s">
        <v>2512</v>
      </c>
      <c r="FT77" s="343" t="s">
        <v>2513</v>
      </c>
      <c r="FU77" s="343" t="s">
        <v>2514</v>
      </c>
      <c r="FV77" s="343" t="s">
        <v>2515</v>
      </c>
      <c r="FW77" s="343" t="s">
        <v>1442</v>
      </c>
      <c r="FX77" s="343" t="s">
        <v>1442</v>
      </c>
      <c r="FY77" s="343" t="s">
        <v>2516</v>
      </c>
      <c r="FZ77" s="343" t="s">
        <v>1442</v>
      </c>
      <c r="GA77" s="256"/>
      <c r="GB77" s="256"/>
      <c r="GC77" s="256" t="s">
        <v>1667</v>
      </c>
      <c r="GD77" s="256" t="s">
        <v>397</v>
      </c>
      <c r="GE77" s="256" t="s">
        <v>394</v>
      </c>
      <c r="GF77" s="256" t="s">
        <v>411</v>
      </c>
      <c r="GG77" s="256" t="s">
        <v>1433</v>
      </c>
      <c r="GH77" s="256" t="s">
        <v>454</v>
      </c>
      <c r="GI77" s="256" t="s">
        <v>1478</v>
      </c>
      <c r="GJ77" s="256" t="s">
        <v>1668</v>
      </c>
      <c r="GK77" s="256" t="s">
        <v>1669</v>
      </c>
      <c r="GL77" s="256" t="s">
        <v>1670</v>
      </c>
      <c r="GM77" s="256" t="s">
        <v>1671</v>
      </c>
      <c r="GN77" s="256" t="s">
        <v>1671</v>
      </c>
      <c r="GO77" s="256" t="s">
        <v>1672</v>
      </c>
      <c r="GP77" s="256" t="s">
        <v>1673</v>
      </c>
      <c r="GQ77" s="256" t="s">
        <v>1674</v>
      </c>
      <c r="GR77" s="273" t="s">
        <v>1442</v>
      </c>
      <c r="GS77" s="273" t="s">
        <v>1442</v>
      </c>
      <c r="GT77" s="273" t="s">
        <v>1442</v>
      </c>
      <c r="GU77" s="273" t="s">
        <v>1442</v>
      </c>
      <c r="GV77" s="273" t="s">
        <v>1562</v>
      </c>
    </row>
    <row r="78" spans="1:204" s="2" customFormat="1" ht="12.7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246" t="s">
        <v>158</v>
      </c>
      <c r="AD78" s="255" t="str">
        <f t="shared" ca="1" si="9"/>
        <v>-</v>
      </c>
      <c r="AE78" s="403" t="s">
        <v>562</v>
      </c>
      <c r="AF78" s="247" t="s">
        <v>562</v>
      </c>
      <c r="AG78" s="247" t="s">
        <v>562</v>
      </c>
      <c r="AH78" s="247" t="s">
        <v>562</v>
      </c>
      <c r="AI78" s="247" t="s">
        <v>562</v>
      </c>
      <c r="AJ78" s="247" t="s">
        <v>562</v>
      </c>
      <c r="AK78" s="247" t="s">
        <v>562</v>
      </c>
      <c r="AL78" s="247" t="s">
        <v>562</v>
      </c>
      <c r="AM78" s="247" t="s">
        <v>562</v>
      </c>
      <c r="AN78" s="247" t="s">
        <v>562</v>
      </c>
      <c r="AO78" s="247" t="s">
        <v>562</v>
      </c>
      <c r="AP78" s="247" t="s">
        <v>562</v>
      </c>
      <c r="AQ78" s="247" t="s">
        <v>562</v>
      </c>
      <c r="AR78" s="247" t="s">
        <v>562</v>
      </c>
      <c r="AS78" s="247" t="s">
        <v>562</v>
      </c>
      <c r="AT78" s="247" t="s">
        <v>562</v>
      </c>
      <c r="AU78" s="247" t="s">
        <v>562</v>
      </c>
      <c r="AV78" s="247" t="s">
        <v>562</v>
      </c>
      <c r="AW78" s="247" t="s">
        <v>562</v>
      </c>
      <c r="AX78" s="247" t="s">
        <v>562</v>
      </c>
      <c r="AY78" s="256"/>
      <c r="AZ78" s="258"/>
      <c r="BA78" s="343" t="s">
        <v>562</v>
      </c>
      <c r="BB78" s="343" t="s">
        <v>562</v>
      </c>
      <c r="BC78" s="343" t="s">
        <v>562</v>
      </c>
      <c r="BD78" s="343" t="s">
        <v>562</v>
      </c>
      <c r="BE78" s="343" t="s">
        <v>562</v>
      </c>
      <c r="BF78" s="343" t="s">
        <v>562</v>
      </c>
      <c r="BG78" s="343" t="s">
        <v>562</v>
      </c>
      <c r="BH78" s="343" t="s">
        <v>562</v>
      </c>
      <c r="BI78" s="343" t="s">
        <v>562</v>
      </c>
      <c r="BJ78" s="343" t="s">
        <v>562</v>
      </c>
      <c r="BK78" s="343" t="s">
        <v>562</v>
      </c>
      <c r="BL78" s="343" t="s">
        <v>562</v>
      </c>
      <c r="BM78" s="343" t="s">
        <v>562</v>
      </c>
      <c r="BN78" s="343" t="s">
        <v>562</v>
      </c>
      <c r="BO78" s="343" t="s">
        <v>562</v>
      </c>
      <c r="BP78" s="343" t="s">
        <v>562</v>
      </c>
      <c r="BQ78" s="343" t="s">
        <v>562</v>
      </c>
      <c r="BR78" s="343" t="s">
        <v>562</v>
      </c>
      <c r="BS78" s="343" t="s">
        <v>562</v>
      </c>
      <c r="BT78" s="343" t="s">
        <v>562</v>
      </c>
      <c r="BU78" s="256"/>
      <c r="BV78" s="258"/>
      <c r="BW78" s="256" t="s">
        <v>546</v>
      </c>
      <c r="BX78" s="256" t="s">
        <v>547</v>
      </c>
      <c r="BY78" s="256"/>
      <c r="BZ78" s="256" t="s">
        <v>1300</v>
      </c>
      <c r="CA78" s="256" t="s">
        <v>1186</v>
      </c>
      <c r="CB78" s="256"/>
      <c r="CC78" s="256" t="s">
        <v>371</v>
      </c>
      <c r="CD78" s="256" t="s">
        <v>548</v>
      </c>
      <c r="CE78" s="256" t="s">
        <v>395</v>
      </c>
      <c r="CF78" s="256" t="s">
        <v>550</v>
      </c>
      <c r="CG78" s="256" t="s">
        <v>1301</v>
      </c>
      <c r="CH78" s="256" t="s">
        <v>1302</v>
      </c>
      <c r="CI78" s="256"/>
      <c r="CJ78" s="256" t="s">
        <v>1303</v>
      </c>
      <c r="CK78" s="256" t="s">
        <v>1304</v>
      </c>
      <c r="CL78" s="273" t="s">
        <v>1305</v>
      </c>
      <c r="CM78" s="273" t="s">
        <v>1306</v>
      </c>
      <c r="CN78" s="273" t="s">
        <v>1307</v>
      </c>
      <c r="CO78" s="273" t="s">
        <v>1308</v>
      </c>
      <c r="CP78" s="273" t="s">
        <v>1042</v>
      </c>
      <c r="CQ78" s="256"/>
      <c r="CR78" s="258"/>
      <c r="CS78" s="256" t="s">
        <v>546</v>
      </c>
      <c r="CT78" s="256" t="s">
        <v>547</v>
      </c>
      <c r="CU78" s="256" t="s">
        <v>562</v>
      </c>
      <c r="CV78" s="256" t="s">
        <v>412</v>
      </c>
      <c r="CW78" s="256" t="s">
        <v>388</v>
      </c>
      <c r="CX78" s="256"/>
      <c r="CY78" s="256" t="s">
        <v>371</v>
      </c>
      <c r="CZ78" s="256" t="s">
        <v>548</v>
      </c>
      <c r="DA78" s="256" t="s">
        <v>549</v>
      </c>
      <c r="DB78" s="256" t="s">
        <v>550</v>
      </c>
      <c r="DC78" s="256" t="s">
        <v>614</v>
      </c>
      <c r="DD78" s="256" t="s">
        <v>614</v>
      </c>
      <c r="DE78" s="256" t="s">
        <v>562</v>
      </c>
      <c r="DF78" s="256" t="s">
        <v>615</v>
      </c>
      <c r="DG78" s="256" t="s">
        <v>616</v>
      </c>
      <c r="DH78" s="273" t="s">
        <v>1309</v>
      </c>
      <c r="DI78" s="273" t="s">
        <v>1310</v>
      </c>
      <c r="DJ78" s="273" t="s">
        <v>1311</v>
      </c>
      <c r="DK78" s="273" t="s">
        <v>1312</v>
      </c>
      <c r="DL78" s="273" t="s">
        <v>850</v>
      </c>
      <c r="DM78" s="256"/>
      <c r="DN78" s="258"/>
      <c r="DO78" s="343" t="s">
        <v>546</v>
      </c>
      <c r="DP78" s="343" t="s">
        <v>547</v>
      </c>
      <c r="DQ78" s="343" t="s">
        <v>562</v>
      </c>
      <c r="DR78" s="343" t="s">
        <v>3309</v>
      </c>
      <c r="DS78" s="343" t="s">
        <v>3310</v>
      </c>
      <c r="DT78" s="343" t="s">
        <v>364</v>
      </c>
      <c r="DU78" s="343" t="s">
        <v>371</v>
      </c>
      <c r="DV78" s="343" t="s">
        <v>548</v>
      </c>
      <c r="DW78" s="343" t="s">
        <v>442</v>
      </c>
      <c r="DX78" s="343" t="s">
        <v>550</v>
      </c>
      <c r="DY78" s="343" t="s">
        <v>2269</v>
      </c>
      <c r="DZ78" s="343" t="s">
        <v>2269</v>
      </c>
      <c r="EA78" s="343" t="s">
        <v>562</v>
      </c>
      <c r="EB78" s="343" t="s">
        <v>2270</v>
      </c>
      <c r="EC78" s="343" t="s">
        <v>2271</v>
      </c>
      <c r="ED78" s="343" t="s">
        <v>2272</v>
      </c>
      <c r="EE78" s="343" t="s">
        <v>2273</v>
      </c>
      <c r="EF78" s="343" t="s">
        <v>2274</v>
      </c>
      <c r="EG78" s="343" t="s">
        <v>2275</v>
      </c>
      <c r="EH78" s="343" t="s">
        <v>1042</v>
      </c>
      <c r="EI78" s="256"/>
      <c r="EJ78" s="256"/>
      <c r="EK78" s="247" t="s">
        <v>562</v>
      </c>
      <c r="EL78" s="247" t="s">
        <v>562</v>
      </c>
      <c r="EM78" s="247" t="s">
        <v>562</v>
      </c>
      <c r="EN78" s="247" t="s">
        <v>562</v>
      </c>
      <c r="EO78" s="247" t="s">
        <v>562</v>
      </c>
      <c r="EP78" s="247" t="s">
        <v>562</v>
      </c>
      <c r="EQ78" s="247" t="s">
        <v>562</v>
      </c>
      <c r="ER78" s="247" t="s">
        <v>562</v>
      </c>
      <c r="ES78" s="247" t="s">
        <v>562</v>
      </c>
      <c r="ET78" s="247" t="s">
        <v>562</v>
      </c>
      <c r="EU78" s="247" t="s">
        <v>562</v>
      </c>
      <c r="EV78" s="247" t="s">
        <v>562</v>
      </c>
      <c r="EW78" s="247" t="s">
        <v>562</v>
      </c>
      <c r="EX78" s="247" t="s">
        <v>562</v>
      </c>
      <c r="EY78" s="247" t="s">
        <v>562</v>
      </c>
      <c r="EZ78" s="247" t="s">
        <v>562</v>
      </c>
      <c r="FA78" s="247" t="s">
        <v>562</v>
      </c>
      <c r="FB78" s="247" t="s">
        <v>562</v>
      </c>
      <c r="FC78" s="247" t="s">
        <v>562</v>
      </c>
      <c r="FD78" s="247" t="s">
        <v>562</v>
      </c>
      <c r="FE78" s="256"/>
      <c r="FF78" s="258"/>
      <c r="FG78" s="343" t="s">
        <v>562</v>
      </c>
      <c r="FH78" s="343" t="s">
        <v>562</v>
      </c>
      <c r="FI78" s="343" t="s">
        <v>562</v>
      </c>
      <c r="FJ78" s="343" t="s">
        <v>562</v>
      </c>
      <c r="FK78" s="343" t="s">
        <v>562</v>
      </c>
      <c r="FL78" s="343" t="s">
        <v>562</v>
      </c>
      <c r="FM78" s="343" t="s">
        <v>562</v>
      </c>
      <c r="FN78" s="343" t="s">
        <v>562</v>
      </c>
      <c r="FO78" s="343" t="s">
        <v>562</v>
      </c>
      <c r="FP78" s="343" t="s">
        <v>562</v>
      </c>
      <c r="FQ78" s="343" t="s">
        <v>562</v>
      </c>
      <c r="FR78" s="343" t="s">
        <v>562</v>
      </c>
      <c r="FS78" s="343" t="s">
        <v>562</v>
      </c>
      <c r="FT78" s="343" t="s">
        <v>562</v>
      </c>
      <c r="FU78" s="343" t="s">
        <v>562</v>
      </c>
      <c r="FV78" s="343" t="s">
        <v>562</v>
      </c>
      <c r="FW78" s="343" t="s">
        <v>562</v>
      </c>
      <c r="FX78" s="343" t="s">
        <v>562</v>
      </c>
      <c r="FY78" s="343" t="s">
        <v>562</v>
      </c>
      <c r="FZ78" s="343" t="s">
        <v>562</v>
      </c>
      <c r="GA78" s="256"/>
      <c r="GB78" s="256"/>
      <c r="GC78" s="256" t="s">
        <v>364</v>
      </c>
      <c r="GD78" s="256" t="s">
        <v>364</v>
      </c>
      <c r="GE78" s="256" t="s">
        <v>562</v>
      </c>
      <c r="GF78" s="256" t="s">
        <v>1577</v>
      </c>
      <c r="GG78" s="256" t="s">
        <v>1675</v>
      </c>
      <c r="GH78" s="256" t="s">
        <v>364</v>
      </c>
      <c r="GI78" s="256" t="s">
        <v>364</v>
      </c>
      <c r="GJ78" s="256" t="s">
        <v>364</v>
      </c>
      <c r="GK78" s="256" t="s">
        <v>394</v>
      </c>
      <c r="GL78" s="256" t="s">
        <v>364</v>
      </c>
      <c r="GM78" s="256" t="s">
        <v>1676</v>
      </c>
      <c r="GN78" s="256" t="s">
        <v>1677</v>
      </c>
      <c r="GO78" s="256" t="s">
        <v>562</v>
      </c>
      <c r="GP78" s="256" t="s">
        <v>1678</v>
      </c>
      <c r="GQ78" s="256" t="s">
        <v>1679</v>
      </c>
      <c r="GR78" s="273" t="s">
        <v>1680</v>
      </c>
      <c r="GS78" s="273" t="s">
        <v>1681</v>
      </c>
      <c r="GT78" s="273" t="s">
        <v>1682</v>
      </c>
      <c r="GU78" s="273" t="s">
        <v>1683</v>
      </c>
      <c r="GV78" s="273" t="s">
        <v>1562</v>
      </c>
    </row>
    <row r="79" spans="1:204" s="2" customFormat="1" ht="12.7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246" t="s">
        <v>358</v>
      </c>
      <c r="AD79" s="255" t="str">
        <f t="shared" ca="1" si="9"/>
        <v>20,944</v>
      </c>
      <c r="AE79" s="403" t="s">
        <v>2710</v>
      </c>
      <c r="AF79" s="247" t="s">
        <v>562</v>
      </c>
      <c r="AG79" s="247" t="s">
        <v>562</v>
      </c>
      <c r="AH79" s="247" t="s">
        <v>2949</v>
      </c>
      <c r="AI79" s="247" t="s">
        <v>2950</v>
      </c>
      <c r="AJ79" s="247" t="s">
        <v>397</v>
      </c>
      <c r="AK79" s="247" t="s">
        <v>2245</v>
      </c>
      <c r="AL79" s="247" t="s">
        <v>562</v>
      </c>
      <c r="AM79" s="247" t="s">
        <v>2085</v>
      </c>
      <c r="AN79" s="247" t="s">
        <v>1240</v>
      </c>
      <c r="AO79" s="247" t="s">
        <v>3652</v>
      </c>
      <c r="AP79" s="247" t="s">
        <v>2951</v>
      </c>
      <c r="AQ79" s="247" t="s">
        <v>562</v>
      </c>
      <c r="AR79" s="247" t="s">
        <v>2952</v>
      </c>
      <c r="AS79" s="247" t="s">
        <v>2952</v>
      </c>
      <c r="AT79" s="247" t="s">
        <v>2953</v>
      </c>
      <c r="AU79" s="247" t="s">
        <v>2954</v>
      </c>
      <c r="AV79" s="247" t="s">
        <v>2955</v>
      </c>
      <c r="AW79" s="247" t="s">
        <v>2956</v>
      </c>
      <c r="AX79" s="247" t="s">
        <v>3004</v>
      </c>
      <c r="AY79" s="256"/>
      <c r="AZ79" s="258"/>
      <c r="BA79" s="343" t="s">
        <v>562</v>
      </c>
      <c r="BB79" s="343" t="s">
        <v>562</v>
      </c>
      <c r="BC79" s="343" t="s">
        <v>364</v>
      </c>
      <c r="BD79" s="343" t="s">
        <v>2202</v>
      </c>
      <c r="BE79" s="343" t="s">
        <v>2203</v>
      </c>
      <c r="BF79" s="343" t="s">
        <v>397</v>
      </c>
      <c r="BG79" s="343" t="s">
        <v>2085</v>
      </c>
      <c r="BH79" s="343" t="s">
        <v>562</v>
      </c>
      <c r="BI79" s="343" t="s">
        <v>841</v>
      </c>
      <c r="BJ79" s="343" t="s">
        <v>2122</v>
      </c>
      <c r="BK79" s="343" t="s">
        <v>2123</v>
      </c>
      <c r="BL79" s="343" t="s">
        <v>2123</v>
      </c>
      <c r="BM79" s="343" t="s">
        <v>562</v>
      </c>
      <c r="BN79" s="343" t="s">
        <v>562</v>
      </c>
      <c r="BO79" s="343" t="s">
        <v>562</v>
      </c>
      <c r="BP79" s="343" t="s">
        <v>562</v>
      </c>
      <c r="BQ79" s="343" t="s">
        <v>562</v>
      </c>
      <c r="BR79" s="343" t="s">
        <v>562</v>
      </c>
      <c r="BS79" s="343" t="s">
        <v>562</v>
      </c>
      <c r="BT79" s="343" t="s">
        <v>562</v>
      </c>
      <c r="BU79" s="256"/>
      <c r="BV79" s="258"/>
      <c r="BW79" s="256" t="s">
        <v>1313</v>
      </c>
      <c r="BX79" s="256" t="s">
        <v>1314</v>
      </c>
      <c r="BY79" s="256"/>
      <c r="BZ79" s="256" t="s">
        <v>1315</v>
      </c>
      <c r="CA79" s="256" t="s">
        <v>498</v>
      </c>
      <c r="CB79" s="256" t="s">
        <v>365</v>
      </c>
      <c r="CC79" s="256" t="s">
        <v>499</v>
      </c>
      <c r="CD79" s="256" t="s">
        <v>384</v>
      </c>
      <c r="CE79" s="256" t="s">
        <v>1316</v>
      </c>
      <c r="CF79" s="256" t="s">
        <v>955</v>
      </c>
      <c r="CG79" s="256" t="s">
        <v>1317</v>
      </c>
      <c r="CH79" s="256" t="s">
        <v>1318</v>
      </c>
      <c r="CI79" s="256"/>
      <c r="CJ79" s="256" t="s">
        <v>1319</v>
      </c>
      <c r="CK79" s="256" t="s">
        <v>1320</v>
      </c>
      <c r="CL79" s="273"/>
      <c r="CM79" s="273"/>
      <c r="CN79" s="273"/>
      <c r="CO79" s="273" t="s">
        <v>1321</v>
      </c>
      <c r="CP79" s="273" t="s">
        <v>1322</v>
      </c>
      <c r="CQ79" s="256"/>
      <c r="CR79" s="258"/>
      <c r="CS79" s="256" t="s">
        <v>562</v>
      </c>
      <c r="CT79" s="256" t="s">
        <v>562</v>
      </c>
      <c r="CU79" s="256" t="s">
        <v>562</v>
      </c>
      <c r="CV79" s="256" t="s">
        <v>562</v>
      </c>
      <c r="CW79" s="256" t="s">
        <v>562</v>
      </c>
      <c r="CX79" s="256" t="s">
        <v>562</v>
      </c>
      <c r="CY79" s="256" t="s">
        <v>562</v>
      </c>
      <c r="CZ79" s="256" t="s">
        <v>562</v>
      </c>
      <c r="DA79" s="256" t="s">
        <v>562</v>
      </c>
      <c r="DB79" s="256" t="s">
        <v>562</v>
      </c>
      <c r="DC79" s="256" t="s">
        <v>562</v>
      </c>
      <c r="DD79" s="256" t="s">
        <v>562</v>
      </c>
      <c r="DE79" s="256" t="s">
        <v>562</v>
      </c>
      <c r="DF79" s="256" t="s">
        <v>562</v>
      </c>
      <c r="DG79" s="256" t="s">
        <v>562</v>
      </c>
      <c r="DH79" s="273" t="s">
        <v>562</v>
      </c>
      <c r="DI79" s="273" t="s">
        <v>562</v>
      </c>
      <c r="DJ79" s="273" t="s">
        <v>562</v>
      </c>
      <c r="DK79" s="273" t="s">
        <v>562</v>
      </c>
      <c r="DL79" s="273" t="s">
        <v>562</v>
      </c>
      <c r="DM79" s="256"/>
      <c r="DN79" s="258"/>
      <c r="DO79" s="343" t="s">
        <v>3311</v>
      </c>
      <c r="DP79" s="343" t="s">
        <v>562</v>
      </c>
      <c r="DQ79" s="343" t="s">
        <v>364</v>
      </c>
      <c r="DR79" s="343" t="s">
        <v>3312</v>
      </c>
      <c r="DS79" s="343" t="s">
        <v>3313</v>
      </c>
      <c r="DT79" s="343" t="s">
        <v>394</v>
      </c>
      <c r="DU79" s="343" t="s">
        <v>366</v>
      </c>
      <c r="DV79" s="343" t="s">
        <v>562</v>
      </c>
      <c r="DW79" s="343" t="s">
        <v>3314</v>
      </c>
      <c r="DX79" s="343" t="s">
        <v>3315</v>
      </c>
      <c r="DY79" s="343" t="s">
        <v>3316</v>
      </c>
      <c r="DZ79" s="343" t="s">
        <v>3317</v>
      </c>
      <c r="EA79" s="343" t="s">
        <v>562</v>
      </c>
      <c r="EB79" s="343" t="s">
        <v>3318</v>
      </c>
      <c r="EC79" s="343" t="s">
        <v>3319</v>
      </c>
      <c r="ED79" s="343" t="s">
        <v>3320</v>
      </c>
      <c r="EE79" s="343" t="s">
        <v>3321</v>
      </c>
      <c r="EF79" s="343" t="s">
        <v>3322</v>
      </c>
      <c r="EG79" s="343" t="s">
        <v>3323</v>
      </c>
      <c r="EH79" s="343" t="s">
        <v>3067</v>
      </c>
      <c r="EI79" s="256"/>
      <c r="EJ79" s="256"/>
      <c r="EK79" s="247" t="s">
        <v>562</v>
      </c>
      <c r="EL79" s="247" t="s">
        <v>562</v>
      </c>
      <c r="EM79" s="247" t="s">
        <v>562</v>
      </c>
      <c r="EN79" s="247" t="s">
        <v>1432</v>
      </c>
      <c r="EO79" s="247" t="s">
        <v>3589</v>
      </c>
      <c r="EP79" s="247" t="s">
        <v>364</v>
      </c>
      <c r="EQ79" s="247" t="s">
        <v>394</v>
      </c>
      <c r="ER79" s="247" t="s">
        <v>562</v>
      </c>
      <c r="ES79" s="247" t="s">
        <v>1478</v>
      </c>
      <c r="ET79" s="247" t="s">
        <v>943</v>
      </c>
      <c r="EU79" s="247" t="s">
        <v>3590</v>
      </c>
      <c r="EV79" s="247" t="s">
        <v>3590</v>
      </c>
      <c r="EW79" s="247" t="s">
        <v>562</v>
      </c>
      <c r="EX79" s="247" t="s">
        <v>562</v>
      </c>
      <c r="EY79" s="247" t="s">
        <v>562</v>
      </c>
      <c r="EZ79" s="247" t="s">
        <v>562</v>
      </c>
      <c r="FA79" s="247" t="s">
        <v>562</v>
      </c>
      <c r="FB79" s="247" t="s">
        <v>562</v>
      </c>
      <c r="FC79" s="247" t="s">
        <v>562</v>
      </c>
      <c r="FD79" s="247" t="s">
        <v>562</v>
      </c>
      <c r="FE79" s="256"/>
      <c r="FF79" s="258"/>
      <c r="FG79" s="343" t="s">
        <v>562</v>
      </c>
      <c r="FH79" s="343" t="s">
        <v>562</v>
      </c>
      <c r="FI79" s="343" t="s">
        <v>364</v>
      </c>
      <c r="FJ79" s="343" t="s">
        <v>2517</v>
      </c>
      <c r="FK79" s="343" t="s">
        <v>367</v>
      </c>
      <c r="FL79" s="343" t="s">
        <v>1432</v>
      </c>
      <c r="FM79" s="343" t="s">
        <v>542</v>
      </c>
      <c r="FN79" s="343" t="s">
        <v>562</v>
      </c>
      <c r="FO79" s="343" t="s">
        <v>2518</v>
      </c>
      <c r="FP79" s="343" t="s">
        <v>2519</v>
      </c>
      <c r="FQ79" s="343" t="s">
        <v>2520</v>
      </c>
      <c r="FR79" s="343" t="s">
        <v>2521</v>
      </c>
      <c r="FS79" s="343" t="s">
        <v>562</v>
      </c>
      <c r="FT79" s="343" t="s">
        <v>562</v>
      </c>
      <c r="FU79" s="343" t="s">
        <v>562</v>
      </c>
      <c r="FV79" s="343" t="s">
        <v>562</v>
      </c>
      <c r="FW79" s="343" t="s">
        <v>562</v>
      </c>
      <c r="FX79" s="343" t="s">
        <v>562</v>
      </c>
      <c r="FY79" s="343" t="s">
        <v>562</v>
      </c>
      <c r="FZ79" s="343" t="s">
        <v>562</v>
      </c>
      <c r="GA79" s="256"/>
      <c r="GB79" s="256"/>
      <c r="GC79" s="256" t="s">
        <v>562</v>
      </c>
      <c r="GD79" s="256" t="s">
        <v>562</v>
      </c>
      <c r="GE79" s="256" t="s">
        <v>562</v>
      </c>
      <c r="GF79" s="256" t="s">
        <v>562</v>
      </c>
      <c r="GG79" s="256" t="s">
        <v>562</v>
      </c>
      <c r="GH79" s="256" t="s">
        <v>562</v>
      </c>
      <c r="GI79" s="256" t="s">
        <v>562</v>
      </c>
      <c r="GJ79" s="256" t="s">
        <v>562</v>
      </c>
      <c r="GK79" s="256" t="s">
        <v>562</v>
      </c>
      <c r="GL79" s="256" t="s">
        <v>562</v>
      </c>
      <c r="GM79" s="256" t="s">
        <v>562</v>
      </c>
      <c r="GN79" s="256" t="s">
        <v>562</v>
      </c>
      <c r="GO79" s="256" t="s">
        <v>562</v>
      </c>
      <c r="GP79" s="256" t="s">
        <v>562</v>
      </c>
      <c r="GQ79" s="256" t="s">
        <v>562</v>
      </c>
      <c r="GR79" s="273" t="s">
        <v>562</v>
      </c>
      <c r="GS79" s="273" t="s">
        <v>562</v>
      </c>
      <c r="GT79" s="273" t="s">
        <v>562</v>
      </c>
      <c r="GU79" s="273" t="s">
        <v>562</v>
      </c>
      <c r="GV79" s="273" t="s">
        <v>562</v>
      </c>
    </row>
    <row r="80" spans="1:204" s="2" customFormat="1" ht="12.7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246" t="s">
        <v>359</v>
      </c>
      <c r="AD80" s="255" t="str">
        <f t="shared" ca="1" si="9"/>
        <v>260,105</v>
      </c>
      <c r="AE80" s="403" t="s">
        <v>2711</v>
      </c>
      <c r="AF80" s="247" t="s">
        <v>1324</v>
      </c>
      <c r="AG80" s="247" t="s">
        <v>443</v>
      </c>
      <c r="AH80" s="247" t="s">
        <v>2957</v>
      </c>
      <c r="AI80" s="247" t="s">
        <v>818</v>
      </c>
      <c r="AJ80" s="247" t="s">
        <v>397</v>
      </c>
      <c r="AK80" s="247" t="s">
        <v>1095</v>
      </c>
      <c r="AL80" s="247" t="s">
        <v>1328</v>
      </c>
      <c r="AM80" s="247" t="s">
        <v>366</v>
      </c>
      <c r="AN80" s="247" t="s">
        <v>1329</v>
      </c>
      <c r="AO80" s="247" t="s">
        <v>3653</v>
      </c>
      <c r="AP80" s="247" t="s">
        <v>3653</v>
      </c>
      <c r="AQ80" s="247" t="s">
        <v>2958</v>
      </c>
      <c r="AR80" s="247" t="s">
        <v>364</v>
      </c>
      <c r="AS80" s="247" t="s">
        <v>2959</v>
      </c>
      <c r="AT80" s="247" t="s">
        <v>2960</v>
      </c>
      <c r="AU80" s="247" t="s">
        <v>2961</v>
      </c>
      <c r="AV80" s="247" t="s">
        <v>2962</v>
      </c>
      <c r="AW80" s="247" t="s">
        <v>2963</v>
      </c>
      <c r="AX80" s="247" t="s">
        <v>2131</v>
      </c>
      <c r="AY80" s="256"/>
      <c r="AZ80" s="258"/>
      <c r="BA80" s="343" t="s">
        <v>996</v>
      </c>
      <c r="BB80" s="343" t="s">
        <v>1324</v>
      </c>
      <c r="BC80" s="343" t="s">
        <v>443</v>
      </c>
      <c r="BD80" s="343" t="s">
        <v>1940</v>
      </c>
      <c r="BE80" s="343" t="s">
        <v>1326</v>
      </c>
      <c r="BF80" s="343" t="s">
        <v>1327</v>
      </c>
      <c r="BG80" s="343" t="s">
        <v>1095</v>
      </c>
      <c r="BH80" s="343" t="s">
        <v>1328</v>
      </c>
      <c r="BI80" s="343" t="s">
        <v>366</v>
      </c>
      <c r="BJ80" s="343" t="s">
        <v>1329</v>
      </c>
      <c r="BK80" s="343" t="s">
        <v>2124</v>
      </c>
      <c r="BL80" s="343" t="s">
        <v>2124</v>
      </c>
      <c r="BM80" s="343" t="s">
        <v>2125</v>
      </c>
      <c r="BN80" s="343" t="s">
        <v>364</v>
      </c>
      <c r="BO80" s="343" t="s">
        <v>2126</v>
      </c>
      <c r="BP80" s="343" t="s">
        <v>2127</v>
      </c>
      <c r="BQ80" s="343" t="s">
        <v>2128</v>
      </c>
      <c r="BR80" s="343" t="s">
        <v>2129</v>
      </c>
      <c r="BS80" s="343" t="s">
        <v>2130</v>
      </c>
      <c r="BT80" s="343" t="s">
        <v>2131</v>
      </c>
      <c r="BU80" s="256"/>
      <c r="BV80" s="258"/>
      <c r="BW80" s="256" t="s">
        <v>1323</v>
      </c>
      <c r="BX80" s="256" t="s">
        <v>1324</v>
      </c>
      <c r="BY80" s="256" t="s">
        <v>1325</v>
      </c>
      <c r="BZ80" s="256" t="s">
        <v>1066</v>
      </c>
      <c r="CA80" s="256" t="s">
        <v>1326</v>
      </c>
      <c r="CB80" s="256" t="s">
        <v>1327</v>
      </c>
      <c r="CC80" s="256" t="s">
        <v>1095</v>
      </c>
      <c r="CD80" s="256" t="s">
        <v>1328</v>
      </c>
      <c r="CE80" s="256" t="s">
        <v>366</v>
      </c>
      <c r="CF80" s="256" t="s">
        <v>1329</v>
      </c>
      <c r="CG80" s="256" t="s">
        <v>1330</v>
      </c>
      <c r="CH80" s="256" t="s">
        <v>1330</v>
      </c>
      <c r="CI80" s="256" t="s">
        <v>1331</v>
      </c>
      <c r="CJ80" s="256"/>
      <c r="CK80" s="256" t="s">
        <v>1332</v>
      </c>
      <c r="CL80" s="273" t="s">
        <v>1333</v>
      </c>
      <c r="CM80" s="273" t="s">
        <v>1334</v>
      </c>
      <c r="CN80" s="273" t="s">
        <v>1335</v>
      </c>
      <c r="CO80" s="273" t="s">
        <v>1336</v>
      </c>
      <c r="CP80" s="273" t="s">
        <v>1337</v>
      </c>
      <c r="CQ80" s="256"/>
      <c r="CR80" s="258"/>
      <c r="CS80" s="256" t="s">
        <v>562</v>
      </c>
      <c r="CT80" s="256" t="s">
        <v>562</v>
      </c>
      <c r="CU80" s="256" t="s">
        <v>562</v>
      </c>
      <c r="CV80" s="256" t="s">
        <v>562</v>
      </c>
      <c r="CW80" s="256" t="s">
        <v>562</v>
      </c>
      <c r="CX80" s="256" t="s">
        <v>562</v>
      </c>
      <c r="CY80" s="256" t="s">
        <v>562</v>
      </c>
      <c r="CZ80" s="256" t="s">
        <v>562</v>
      </c>
      <c r="DA80" s="256" t="s">
        <v>562</v>
      </c>
      <c r="DB80" s="256" t="s">
        <v>562</v>
      </c>
      <c r="DC80" s="256" t="s">
        <v>562</v>
      </c>
      <c r="DD80" s="256" t="s">
        <v>562</v>
      </c>
      <c r="DE80" s="256" t="s">
        <v>562</v>
      </c>
      <c r="DF80" s="256" t="s">
        <v>562</v>
      </c>
      <c r="DG80" s="256" t="s">
        <v>562</v>
      </c>
      <c r="DH80" s="273" t="s">
        <v>562</v>
      </c>
      <c r="DI80" s="273" t="s">
        <v>562</v>
      </c>
      <c r="DJ80" s="273" t="s">
        <v>562</v>
      </c>
      <c r="DK80" s="273" t="s">
        <v>562</v>
      </c>
      <c r="DL80" s="273" t="s">
        <v>562</v>
      </c>
      <c r="DM80" s="256"/>
      <c r="DN80" s="258"/>
      <c r="DO80" s="343" t="s">
        <v>3324</v>
      </c>
      <c r="DP80" s="343" t="s">
        <v>1324</v>
      </c>
      <c r="DQ80" s="343" t="s">
        <v>443</v>
      </c>
      <c r="DR80" s="343" t="s">
        <v>2277</v>
      </c>
      <c r="DS80" s="343" t="s">
        <v>373</v>
      </c>
      <c r="DT80" s="343" t="s">
        <v>409</v>
      </c>
      <c r="DU80" s="343" t="s">
        <v>1095</v>
      </c>
      <c r="DV80" s="343" t="s">
        <v>1328</v>
      </c>
      <c r="DW80" s="343" t="s">
        <v>366</v>
      </c>
      <c r="DX80" s="343" t="s">
        <v>1329</v>
      </c>
      <c r="DY80" s="343" t="s">
        <v>3325</v>
      </c>
      <c r="DZ80" s="343" t="s">
        <v>3325</v>
      </c>
      <c r="EA80" s="343" t="s">
        <v>3326</v>
      </c>
      <c r="EB80" s="343" t="s">
        <v>364</v>
      </c>
      <c r="EC80" s="343" t="s">
        <v>3327</v>
      </c>
      <c r="ED80" s="343" t="s">
        <v>3328</v>
      </c>
      <c r="EE80" s="343" t="s">
        <v>3329</v>
      </c>
      <c r="EF80" s="343" t="s">
        <v>3330</v>
      </c>
      <c r="EG80" s="343" t="s">
        <v>3331</v>
      </c>
      <c r="EH80" s="343" t="s">
        <v>2278</v>
      </c>
      <c r="EI80" s="256"/>
      <c r="EJ80" s="256"/>
      <c r="EK80" s="247" t="s">
        <v>3591</v>
      </c>
      <c r="EL80" s="247" t="s">
        <v>364</v>
      </c>
      <c r="EM80" s="247" t="s">
        <v>364</v>
      </c>
      <c r="EN80" s="247" t="s">
        <v>447</v>
      </c>
      <c r="EO80" s="247" t="s">
        <v>1546</v>
      </c>
      <c r="EP80" s="247" t="s">
        <v>2398</v>
      </c>
      <c r="EQ80" s="247" t="s">
        <v>364</v>
      </c>
      <c r="ER80" s="247" t="s">
        <v>364</v>
      </c>
      <c r="ES80" s="247" t="s">
        <v>364</v>
      </c>
      <c r="ET80" s="247" t="s">
        <v>364</v>
      </c>
      <c r="EU80" s="247" t="s">
        <v>3592</v>
      </c>
      <c r="EV80" s="247" t="s">
        <v>3592</v>
      </c>
      <c r="EW80" s="247" t="s">
        <v>3593</v>
      </c>
      <c r="EX80" s="247" t="s">
        <v>364</v>
      </c>
      <c r="EY80" s="247" t="s">
        <v>3594</v>
      </c>
      <c r="EZ80" s="247" t="s">
        <v>3595</v>
      </c>
      <c r="FA80" s="247" t="s">
        <v>3596</v>
      </c>
      <c r="FB80" s="247" t="s">
        <v>3597</v>
      </c>
      <c r="FC80" s="247" t="s">
        <v>3598</v>
      </c>
      <c r="FD80" s="247" t="s">
        <v>1442</v>
      </c>
      <c r="FE80" s="256"/>
      <c r="FF80" s="258"/>
      <c r="FG80" s="343" t="s">
        <v>2522</v>
      </c>
      <c r="FH80" s="343" t="s">
        <v>364</v>
      </c>
      <c r="FI80" s="343" t="s">
        <v>1433</v>
      </c>
      <c r="FJ80" s="343" t="s">
        <v>2523</v>
      </c>
      <c r="FK80" s="343" t="s">
        <v>364</v>
      </c>
      <c r="FL80" s="343" t="s">
        <v>364</v>
      </c>
      <c r="FM80" s="343" t="s">
        <v>364</v>
      </c>
      <c r="FN80" s="343" t="s">
        <v>364</v>
      </c>
      <c r="FO80" s="343" t="s">
        <v>364</v>
      </c>
      <c r="FP80" s="343" t="s">
        <v>364</v>
      </c>
      <c r="FQ80" s="343" t="s">
        <v>2524</v>
      </c>
      <c r="FR80" s="343" t="s">
        <v>2524</v>
      </c>
      <c r="FS80" s="343" t="s">
        <v>2525</v>
      </c>
      <c r="FT80" s="343" t="s">
        <v>364</v>
      </c>
      <c r="FU80" s="343" t="s">
        <v>2526</v>
      </c>
      <c r="FV80" s="343" t="s">
        <v>2527</v>
      </c>
      <c r="FW80" s="343" t="s">
        <v>2528</v>
      </c>
      <c r="FX80" s="343" t="s">
        <v>2529</v>
      </c>
      <c r="FY80" s="343" t="s">
        <v>2530</v>
      </c>
      <c r="FZ80" s="343" t="s">
        <v>1693</v>
      </c>
      <c r="GA80" s="256"/>
      <c r="GB80" s="256"/>
      <c r="GC80" s="256" t="s">
        <v>562</v>
      </c>
      <c r="GD80" s="256" t="s">
        <v>562</v>
      </c>
      <c r="GE80" s="256" t="s">
        <v>562</v>
      </c>
      <c r="GF80" s="256" t="s">
        <v>562</v>
      </c>
      <c r="GG80" s="256" t="s">
        <v>562</v>
      </c>
      <c r="GH80" s="256" t="s">
        <v>562</v>
      </c>
      <c r="GI80" s="256" t="s">
        <v>562</v>
      </c>
      <c r="GJ80" s="256" t="s">
        <v>562</v>
      </c>
      <c r="GK80" s="256" t="s">
        <v>562</v>
      </c>
      <c r="GL80" s="256" t="s">
        <v>562</v>
      </c>
      <c r="GM80" s="256" t="s">
        <v>562</v>
      </c>
      <c r="GN80" s="256" t="s">
        <v>562</v>
      </c>
      <c r="GO80" s="256" t="s">
        <v>562</v>
      </c>
      <c r="GP80" s="256" t="s">
        <v>562</v>
      </c>
      <c r="GQ80" s="256" t="s">
        <v>562</v>
      </c>
      <c r="GR80" s="273" t="s">
        <v>562</v>
      </c>
      <c r="GS80" s="273" t="s">
        <v>562</v>
      </c>
      <c r="GT80" s="273" t="s">
        <v>562</v>
      </c>
      <c r="GU80" s="273" t="s">
        <v>562</v>
      </c>
      <c r="GV80" s="273" t="s">
        <v>562</v>
      </c>
    </row>
    <row r="81" spans="1:204" s="2" customFormat="1" ht="12.7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246" t="s">
        <v>147</v>
      </c>
      <c r="AD81" s="255" t="str">
        <f t="shared" ca="1" si="9"/>
        <v>173,365</v>
      </c>
      <c r="AE81" s="403" t="s">
        <v>1338</v>
      </c>
      <c r="AF81" s="247" t="s">
        <v>392</v>
      </c>
      <c r="AG81" s="247" t="s">
        <v>499</v>
      </c>
      <c r="AH81" s="247" t="s">
        <v>413</v>
      </c>
      <c r="AI81" s="247" t="s">
        <v>391</v>
      </c>
      <c r="AJ81" s="247" t="s">
        <v>364</v>
      </c>
      <c r="AK81" s="247" t="s">
        <v>1281</v>
      </c>
      <c r="AL81" s="247" t="s">
        <v>2964</v>
      </c>
      <c r="AM81" s="247" t="s">
        <v>523</v>
      </c>
      <c r="AN81" s="247" t="s">
        <v>554</v>
      </c>
      <c r="AO81" s="247" t="s">
        <v>3654</v>
      </c>
      <c r="AP81" s="247" t="s">
        <v>3654</v>
      </c>
      <c r="AQ81" s="247" t="s">
        <v>2965</v>
      </c>
      <c r="AR81" s="247" t="s">
        <v>2966</v>
      </c>
      <c r="AS81" s="247" t="s">
        <v>2967</v>
      </c>
      <c r="AT81" s="247" t="s">
        <v>2968</v>
      </c>
      <c r="AU81" s="247" t="s">
        <v>2969</v>
      </c>
      <c r="AV81" s="247" t="s">
        <v>2970</v>
      </c>
      <c r="AW81" s="247" t="s">
        <v>2971</v>
      </c>
      <c r="AX81" s="247" t="s">
        <v>1294</v>
      </c>
      <c r="AY81" s="256"/>
      <c r="AZ81" s="258"/>
      <c r="BA81" s="343" t="s">
        <v>1338</v>
      </c>
      <c r="BB81" s="343" t="s">
        <v>392</v>
      </c>
      <c r="BC81" s="343" t="s">
        <v>382</v>
      </c>
      <c r="BD81" s="343" t="s">
        <v>2204</v>
      </c>
      <c r="BE81" s="343" t="s">
        <v>368</v>
      </c>
      <c r="BF81" s="343" t="s">
        <v>364</v>
      </c>
      <c r="BG81" s="343" t="s">
        <v>552</v>
      </c>
      <c r="BH81" s="343" t="s">
        <v>553</v>
      </c>
      <c r="BI81" s="343" t="s">
        <v>523</v>
      </c>
      <c r="BJ81" s="343" t="s">
        <v>554</v>
      </c>
      <c r="BK81" s="343" t="s">
        <v>2132</v>
      </c>
      <c r="BL81" s="343" t="s">
        <v>2132</v>
      </c>
      <c r="BM81" s="343" t="s">
        <v>2133</v>
      </c>
      <c r="BN81" s="343" t="s">
        <v>2134</v>
      </c>
      <c r="BO81" s="343" t="s">
        <v>2585</v>
      </c>
      <c r="BP81" s="343" t="s">
        <v>2135</v>
      </c>
      <c r="BQ81" s="343" t="s">
        <v>2136</v>
      </c>
      <c r="BR81" s="343" t="s">
        <v>2137</v>
      </c>
      <c r="BS81" s="343" t="s">
        <v>2138</v>
      </c>
      <c r="BT81" s="343" t="s">
        <v>2139</v>
      </c>
      <c r="BU81" s="256"/>
      <c r="BV81" s="258"/>
      <c r="BW81" s="256" t="s">
        <v>1338</v>
      </c>
      <c r="BX81" s="256" t="s">
        <v>392</v>
      </c>
      <c r="BY81" s="256" t="s">
        <v>382</v>
      </c>
      <c r="BZ81" s="256" t="s">
        <v>413</v>
      </c>
      <c r="CA81" s="256" t="s">
        <v>391</v>
      </c>
      <c r="CB81" s="256"/>
      <c r="CC81" s="256" t="s">
        <v>552</v>
      </c>
      <c r="CD81" s="256" t="s">
        <v>553</v>
      </c>
      <c r="CE81" s="256" t="s">
        <v>523</v>
      </c>
      <c r="CF81" s="256" t="s">
        <v>554</v>
      </c>
      <c r="CG81" s="256" t="s">
        <v>1339</v>
      </c>
      <c r="CH81" s="256" t="s">
        <v>1339</v>
      </c>
      <c r="CI81" s="256" t="s">
        <v>1340</v>
      </c>
      <c r="CJ81" s="256" t="s">
        <v>1341</v>
      </c>
      <c r="CK81" s="256" t="s">
        <v>1342</v>
      </c>
      <c r="CL81" s="273" t="s">
        <v>1343</v>
      </c>
      <c r="CM81" s="273" t="s">
        <v>1344</v>
      </c>
      <c r="CN81" s="273" t="s">
        <v>1345</v>
      </c>
      <c r="CO81" s="273" t="s">
        <v>1346</v>
      </c>
      <c r="CP81" s="273" t="s">
        <v>1185</v>
      </c>
      <c r="CQ81" s="256"/>
      <c r="CR81" s="258"/>
      <c r="CS81" s="256" t="s">
        <v>551</v>
      </c>
      <c r="CT81" s="256" t="s">
        <v>392</v>
      </c>
      <c r="CU81" s="256" t="s">
        <v>382</v>
      </c>
      <c r="CV81" s="256" t="s">
        <v>413</v>
      </c>
      <c r="CW81" s="256" t="s">
        <v>391</v>
      </c>
      <c r="CX81" s="256"/>
      <c r="CY81" s="256" t="s">
        <v>552</v>
      </c>
      <c r="CZ81" s="256" t="s">
        <v>553</v>
      </c>
      <c r="DA81" s="256" t="s">
        <v>523</v>
      </c>
      <c r="DB81" s="256" t="s">
        <v>554</v>
      </c>
      <c r="DC81" s="256" t="s">
        <v>1347</v>
      </c>
      <c r="DD81" s="256" t="s">
        <v>1347</v>
      </c>
      <c r="DE81" s="256" t="s">
        <v>1348</v>
      </c>
      <c r="DF81" s="256" t="s">
        <v>1349</v>
      </c>
      <c r="DG81" s="256" t="s">
        <v>1350</v>
      </c>
      <c r="DH81" s="273" t="s">
        <v>1351</v>
      </c>
      <c r="DI81" s="273" t="s">
        <v>1352</v>
      </c>
      <c r="DJ81" s="273" t="s">
        <v>1353</v>
      </c>
      <c r="DK81" s="273" t="s">
        <v>1354</v>
      </c>
      <c r="DL81" s="273" t="s">
        <v>1355</v>
      </c>
      <c r="DM81" s="256"/>
      <c r="DN81" s="258"/>
      <c r="DO81" s="343" t="s">
        <v>3332</v>
      </c>
      <c r="DP81" s="343" t="s">
        <v>392</v>
      </c>
      <c r="DQ81" s="343" t="s">
        <v>1407</v>
      </c>
      <c r="DR81" s="343" t="s">
        <v>413</v>
      </c>
      <c r="DS81" s="343" t="s">
        <v>391</v>
      </c>
      <c r="DT81" s="343" t="s">
        <v>364</v>
      </c>
      <c r="DU81" s="343" t="s">
        <v>552</v>
      </c>
      <c r="DV81" s="343" t="s">
        <v>3333</v>
      </c>
      <c r="DW81" s="343" t="s">
        <v>523</v>
      </c>
      <c r="DX81" s="343" t="s">
        <v>554</v>
      </c>
      <c r="DY81" s="343" t="s">
        <v>3334</v>
      </c>
      <c r="DZ81" s="343" t="s">
        <v>3334</v>
      </c>
      <c r="EA81" s="343" t="s">
        <v>3335</v>
      </c>
      <c r="EB81" s="343" t="s">
        <v>3336</v>
      </c>
      <c r="EC81" s="343" t="s">
        <v>3337</v>
      </c>
      <c r="ED81" s="343" t="s">
        <v>3338</v>
      </c>
      <c r="EE81" s="343" t="s">
        <v>3339</v>
      </c>
      <c r="EF81" s="343" t="s">
        <v>3340</v>
      </c>
      <c r="EG81" s="343" t="s">
        <v>3341</v>
      </c>
      <c r="EH81" s="343" t="s">
        <v>1042</v>
      </c>
      <c r="EI81" s="256"/>
      <c r="EJ81" s="256"/>
      <c r="EK81" s="247" t="s">
        <v>364</v>
      </c>
      <c r="EL81" s="247" t="s">
        <v>364</v>
      </c>
      <c r="EM81" s="247" t="s">
        <v>382</v>
      </c>
      <c r="EN81" s="247" t="s">
        <v>364</v>
      </c>
      <c r="EO81" s="247" t="s">
        <v>364</v>
      </c>
      <c r="EP81" s="247" t="s">
        <v>364</v>
      </c>
      <c r="EQ81" s="247" t="s">
        <v>1433</v>
      </c>
      <c r="ER81" s="247" t="s">
        <v>1962</v>
      </c>
      <c r="ES81" s="247" t="s">
        <v>364</v>
      </c>
      <c r="ET81" s="247" t="s">
        <v>364</v>
      </c>
      <c r="EU81" s="247" t="s">
        <v>3599</v>
      </c>
      <c r="EV81" s="247" t="s">
        <v>3599</v>
      </c>
      <c r="EW81" s="247" t="s">
        <v>3600</v>
      </c>
      <c r="EX81" s="247" t="s">
        <v>3601</v>
      </c>
      <c r="EY81" s="247" t="s">
        <v>3602</v>
      </c>
      <c r="EZ81" s="247" t="s">
        <v>3603</v>
      </c>
      <c r="FA81" s="247" t="s">
        <v>3604</v>
      </c>
      <c r="FB81" s="247" t="s">
        <v>3605</v>
      </c>
      <c r="FC81" s="247" t="s">
        <v>3606</v>
      </c>
      <c r="FD81" s="247" t="s">
        <v>3497</v>
      </c>
      <c r="FE81" s="256"/>
      <c r="FF81" s="258"/>
      <c r="FG81" s="343" t="s">
        <v>364</v>
      </c>
      <c r="FH81" s="343" t="s">
        <v>364</v>
      </c>
      <c r="FI81" s="343" t="s">
        <v>364</v>
      </c>
      <c r="FJ81" s="343" t="s">
        <v>364</v>
      </c>
      <c r="FK81" s="343" t="s">
        <v>364</v>
      </c>
      <c r="FL81" s="343" t="s">
        <v>364</v>
      </c>
      <c r="FM81" s="343" t="s">
        <v>364</v>
      </c>
      <c r="FN81" s="343" t="s">
        <v>364</v>
      </c>
      <c r="FO81" s="343" t="s">
        <v>364</v>
      </c>
      <c r="FP81" s="343" t="s">
        <v>364</v>
      </c>
      <c r="FQ81" s="343" t="s">
        <v>2531</v>
      </c>
      <c r="FR81" s="343" t="s">
        <v>2531</v>
      </c>
      <c r="FS81" s="343" t="s">
        <v>2532</v>
      </c>
      <c r="FT81" s="343" t="s">
        <v>2533</v>
      </c>
      <c r="FU81" s="343" t="s">
        <v>2534</v>
      </c>
      <c r="FV81" s="343" t="s">
        <v>2535</v>
      </c>
      <c r="FW81" s="343" t="s">
        <v>2536</v>
      </c>
      <c r="FX81" s="343" t="s">
        <v>2537</v>
      </c>
      <c r="FY81" s="343" t="s">
        <v>2538</v>
      </c>
      <c r="FZ81" s="343" t="s">
        <v>2539</v>
      </c>
      <c r="GA81" s="256"/>
      <c r="GB81" s="256"/>
      <c r="GC81" s="256" t="s">
        <v>1684</v>
      </c>
      <c r="GD81" s="256" t="s">
        <v>364</v>
      </c>
      <c r="GE81" s="256" t="s">
        <v>364</v>
      </c>
      <c r="GF81" s="256" t="s">
        <v>364</v>
      </c>
      <c r="GG81" s="256" t="s">
        <v>364</v>
      </c>
      <c r="GH81" s="256" t="s">
        <v>364</v>
      </c>
      <c r="GI81" s="256" t="s">
        <v>364</v>
      </c>
      <c r="GJ81" s="256" t="s">
        <v>364</v>
      </c>
      <c r="GK81" s="256" t="s">
        <v>364</v>
      </c>
      <c r="GL81" s="256" t="s">
        <v>364</v>
      </c>
      <c r="GM81" s="256" t="s">
        <v>1685</v>
      </c>
      <c r="GN81" s="256" t="s">
        <v>1685</v>
      </c>
      <c r="GO81" s="256" t="s">
        <v>1686</v>
      </c>
      <c r="GP81" s="256" t="s">
        <v>1687</v>
      </c>
      <c r="GQ81" s="256" t="s">
        <v>1688</v>
      </c>
      <c r="GR81" s="273" t="s">
        <v>1689</v>
      </c>
      <c r="GS81" s="273" t="s">
        <v>1690</v>
      </c>
      <c r="GT81" s="273" t="s">
        <v>1691</v>
      </c>
      <c r="GU81" s="273" t="s">
        <v>1692</v>
      </c>
      <c r="GV81" s="273" t="s">
        <v>1693</v>
      </c>
    </row>
    <row r="82" spans="1:204" s="2" customFormat="1" ht="12.7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246" t="s">
        <v>360</v>
      </c>
      <c r="AD82" s="255" t="str">
        <f t="shared" ca="1" si="9"/>
        <v>-</v>
      </c>
      <c r="AE82" s="403" t="s">
        <v>562</v>
      </c>
      <c r="AF82" s="247" t="s">
        <v>562</v>
      </c>
      <c r="AG82" s="247" t="s">
        <v>562</v>
      </c>
      <c r="AH82" s="247" t="s">
        <v>562</v>
      </c>
      <c r="AI82" s="247" t="s">
        <v>562</v>
      </c>
      <c r="AJ82" s="247" t="s">
        <v>562</v>
      </c>
      <c r="AK82" s="247" t="s">
        <v>562</v>
      </c>
      <c r="AL82" s="247" t="s">
        <v>562</v>
      </c>
      <c r="AM82" s="247" t="s">
        <v>562</v>
      </c>
      <c r="AN82" s="247" t="s">
        <v>562</v>
      </c>
      <c r="AO82" s="247" t="s">
        <v>562</v>
      </c>
      <c r="AP82" s="247" t="s">
        <v>562</v>
      </c>
      <c r="AQ82" s="247" t="s">
        <v>562</v>
      </c>
      <c r="AR82" s="247" t="s">
        <v>562</v>
      </c>
      <c r="AS82" s="247" t="s">
        <v>562</v>
      </c>
      <c r="AT82" s="247" t="s">
        <v>562</v>
      </c>
      <c r="AU82" s="247" t="s">
        <v>562</v>
      </c>
      <c r="AV82" s="247" t="s">
        <v>562</v>
      </c>
      <c r="AW82" s="247" t="s">
        <v>562</v>
      </c>
      <c r="AX82" s="247" t="s">
        <v>562</v>
      </c>
      <c r="AY82" s="256"/>
      <c r="AZ82" s="258"/>
      <c r="BA82" s="343" t="s">
        <v>2140</v>
      </c>
      <c r="BB82" s="343" t="s">
        <v>2141</v>
      </c>
      <c r="BC82" s="343" t="s">
        <v>792</v>
      </c>
      <c r="BD82" s="343" t="s">
        <v>2205</v>
      </c>
      <c r="BE82" s="343" t="s">
        <v>2206</v>
      </c>
      <c r="BF82" s="343" t="s">
        <v>2190</v>
      </c>
      <c r="BG82" s="343" t="s">
        <v>2142</v>
      </c>
      <c r="BH82" s="343" t="s">
        <v>2143</v>
      </c>
      <c r="BI82" s="343" t="s">
        <v>2144</v>
      </c>
      <c r="BJ82" s="343" t="s">
        <v>2145</v>
      </c>
      <c r="BK82" s="343" t="s">
        <v>2146</v>
      </c>
      <c r="BL82" s="343" t="s">
        <v>2147</v>
      </c>
      <c r="BM82" s="343" t="s">
        <v>2148</v>
      </c>
      <c r="BN82" s="343" t="s">
        <v>2149</v>
      </c>
      <c r="BO82" s="343" t="s">
        <v>2150</v>
      </c>
      <c r="BP82" s="343" t="s">
        <v>2151</v>
      </c>
      <c r="BQ82" s="343" t="s">
        <v>2152</v>
      </c>
      <c r="BR82" s="343" t="s">
        <v>2153</v>
      </c>
      <c r="BS82" s="343" t="s">
        <v>2154</v>
      </c>
      <c r="BT82" s="343" t="s">
        <v>2114</v>
      </c>
      <c r="BU82" s="256"/>
      <c r="BV82" s="258"/>
      <c r="BW82" s="256" t="s">
        <v>769</v>
      </c>
      <c r="BX82" s="256" t="s">
        <v>1356</v>
      </c>
      <c r="BY82" s="256" t="s">
        <v>1019</v>
      </c>
      <c r="BZ82" s="256" t="s">
        <v>1357</v>
      </c>
      <c r="CA82" s="256" t="s">
        <v>1358</v>
      </c>
      <c r="CB82" s="256" t="s">
        <v>1359</v>
      </c>
      <c r="CC82" s="256" t="s">
        <v>1360</v>
      </c>
      <c r="CD82" s="256" t="s">
        <v>1361</v>
      </c>
      <c r="CE82" s="256" t="s">
        <v>484</v>
      </c>
      <c r="CF82" s="256" t="s">
        <v>1362</v>
      </c>
      <c r="CG82" s="256" t="s">
        <v>1363</v>
      </c>
      <c r="CH82" s="256" t="s">
        <v>1364</v>
      </c>
      <c r="CI82" s="256" t="s">
        <v>1365</v>
      </c>
      <c r="CJ82" s="256" t="s">
        <v>1366</v>
      </c>
      <c r="CK82" s="256" t="s">
        <v>1367</v>
      </c>
      <c r="CL82" s="273" t="s">
        <v>1368</v>
      </c>
      <c r="CM82" s="273" t="s">
        <v>1369</v>
      </c>
      <c r="CN82" s="273" t="s">
        <v>1368</v>
      </c>
      <c r="CO82" s="273" t="s">
        <v>1370</v>
      </c>
      <c r="CP82" s="273" t="s">
        <v>1065</v>
      </c>
      <c r="CQ82" s="256"/>
      <c r="CR82" s="258"/>
      <c r="CS82" s="256" t="s">
        <v>562</v>
      </c>
      <c r="CT82" s="256" t="s">
        <v>562</v>
      </c>
      <c r="CU82" s="256" t="s">
        <v>562</v>
      </c>
      <c r="CV82" s="256" t="s">
        <v>562</v>
      </c>
      <c r="CW82" s="256" t="s">
        <v>562</v>
      </c>
      <c r="CX82" s="256" t="s">
        <v>562</v>
      </c>
      <c r="CY82" s="256" t="s">
        <v>562</v>
      </c>
      <c r="CZ82" s="256" t="s">
        <v>562</v>
      </c>
      <c r="DA82" s="256" t="s">
        <v>562</v>
      </c>
      <c r="DB82" s="256" t="s">
        <v>562</v>
      </c>
      <c r="DC82" s="256" t="s">
        <v>562</v>
      </c>
      <c r="DD82" s="256" t="s">
        <v>562</v>
      </c>
      <c r="DE82" s="256" t="s">
        <v>562</v>
      </c>
      <c r="DF82" s="256" t="s">
        <v>562</v>
      </c>
      <c r="DG82" s="256" t="s">
        <v>562</v>
      </c>
      <c r="DH82" s="273" t="s">
        <v>562</v>
      </c>
      <c r="DI82" s="273" t="s">
        <v>562</v>
      </c>
      <c r="DJ82" s="273" t="s">
        <v>562</v>
      </c>
      <c r="DK82" s="273" t="s">
        <v>562</v>
      </c>
      <c r="DL82" s="273" t="s">
        <v>562</v>
      </c>
      <c r="DM82" s="256"/>
      <c r="DN82" s="258"/>
      <c r="DO82" s="343" t="s">
        <v>2279</v>
      </c>
      <c r="DP82" s="343" t="s">
        <v>2280</v>
      </c>
      <c r="DQ82" s="343" t="s">
        <v>2245</v>
      </c>
      <c r="DR82" s="343" t="s">
        <v>3342</v>
      </c>
      <c r="DS82" s="343" t="s">
        <v>3343</v>
      </c>
      <c r="DT82" s="343" t="s">
        <v>1669</v>
      </c>
      <c r="DU82" s="343" t="s">
        <v>2281</v>
      </c>
      <c r="DV82" s="343" t="s">
        <v>2282</v>
      </c>
      <c r="DW82" s="343" t="s">
        <v>820</v>
      </c>
      <c r="DX82" s="343" t="s">
        <v>2283</v>
      </c>
      <c r="DY82" s="343" t="s">
        <v>2284</v>
      </c>
      <c r="DZ82" s="343" t="s">
        <v>3344</v>
      </c>
      <c r="EA82" s="343" t="s">
        <v>2285</v>
      </c>
      <c r="EB82" s="343" t="s">
        <v>2286</v>
      </c>
      <c r="EC82" s="343" t="s">
        <v>2287</v>
      </c>
      <c r="ED82" s="343" t="s">
        <v>2288</v>
      </c>
      <c r="EE82" s="343" t="s">
        <v>2289</v>
      </c>
      <c r="EF82" s="343" t="s">
        <v>2290</v>
      </c>
      <c r="EG82" s="343" t="s">
        <v>2291</v>
      </c>
      <c r="EH82" s="343" t="s">
        <v>2292</v>
      </c>
      <c r="EI82" s="256"/>
      <c r="EJ82" s="256"/>
      <c r="EK82" s="247" t="s">
        <v>562</v>
      </c>
      <c r="EL82" s="247" t="s">
        <v>562</v>
      </c>
      <c r="EM82" s="247" t="s">
        <v>562</v>
      </c>
      <c r="EN82" s="247" t="s">
        <v>562</v>
      </c>
      <c r="EO82" s="247" t="s">
        <v>562</v>
      </c>
      <c r="EP82" s="247" t="s">
        <v>562</v>
      </c>
      <c r="EQ82" s="247" t="s">
        <v>562</v>
      </c>
      <c r="ER82" s="247" t="s">
        <v>562</v>
      </c>
      <c r="ES82" s="247" t="s">
        <v>562</v>
      </c>
      <c r="ET82" s="247" t="s">
        <v>562</v>
      </c>
      <c r="EU82" s="247" t="s">
        <v>562</v>
      </c>
      <c r="EV82" s="247" t="s">
        <v>562</v>
      </c>
      <c r="EW82" s="247" t="s">
        <v>562</v>
      </c>
      <c r="EX82" s="247" t="s">
        <v>562</v>
      </c>
      <c r="EY82" s="247" t="s">
        <v>562</v>
      </c>
      <c r="EZ82" s="247" t="s">
        <v>562</v>
      </c>
      <c r="FA82" s="247" t="s">
        <v>562</v>
      </c>
      <c r="FB82" s="247" t="s">
        <v>562</v>
      </c>
      <c r="FC82" s="247" t="s">
        <v>562</v>
      </c>
      <c r="FD82" s="247" t="s">
        <v>562</v>
      </c>
      <c r="FE82" s="256"/>
      <c r="FF82" s="258"/>
      <c r="FG82" s="343" t="s">
        <v>2540</v>
      </c>
      <c r="FH82" s="343" t="s">
        <v>2541</v>
      </c>
      <c r="FI82" s="343" t="s">
        <v>2542</v>
      </c>
      <c r="FJ82" s="343" t="s">
        <v>2543</v>
      </c>
      <c r="FK82" s="343" t="s">
        <v>2544</v>
      </c>
      <c r="FL82" s="343" t="s">
        <v>364</v>
      </c>
      <c r="FM82" s="343" t="s">
        <v>397</v>
      </c>
      <c r="FN82" s="343" t="s">
        <v>2545</v>
      </c>
      <c r="FO82" s="343" t="s">
        <v>818</v>
      </c>
      <c r="FP82" s="343" t="s">
        <v>2546</v>
      </c>
      <c r="FQ82" s="343" t="s">
        <v>2547</v>
      </c>
      <c r="FR82" s="343" t="s">
        <v>2548</v>
      </c>
      <c r="FS82" s="343" t="s">
        <v>2549</v>
      </c>
      <c r="FT82" s="343" t="s">
        <v>2550</v>
      </c>
      <c r="FU82" s="343" t="s">
        <v>2551</v>
      </c>
      <c r="FV82" s="343" t="s">
        <v>2552</v>
      </c>
      <c r="FW82" s="343" t="s">
        <v>2553</v>
      </c>
      <c r="FX82" s="343" t="s">
        <v>2554</v>
      </c>
      <c r="FY82" s="343" t="s">
        <v>2555</v>
      </c>
      <c r="FZ82" s="343" t="s">
        <v>1655</v>
      </c>
      <c r="GA82" s="256"/>
      <c r="GB82" s="256"/>
      <c r="GC82" s="256" t="s">
        <v>562</v>
      </c>
      <c r="GD82" s="256" t="s">
        <v>562</v>
      </c>
      <c r="GE82" s="256" t="s">
        <v>562</v>
      </c>
      <c r="GF82" s="256" t="s">
        <v>562</v>
      </c>
      <c r="GG82" s="256" t="s">
        <v>562</v>
      </c>
      <c r="GH82" s="256" t="s">
        <v>562</v>
      </c>
      <c r="GI82" s="256" t="s">
        <v>562</v>
      </c>
      <c r="GJ82" s="256" t="s">
        <v>562</v>
      </c>
      <c r="GK82" s="256" t="s">
        <v>562</v>
      </c>
      <c r="GL82" s="256" t="s">
        <v>562</v>
      </c>
      <c r="GM82" s="256" t="s">
        <v>562</v>
      </c>
      <c r="GN82" s="256" t="s">
        <v>562</v>
      </c>
      <c r="GO82" s="256" t="s">
        <v>562</v>
      </c>
      <c r="GP82" s="256" t="s">
        <v>562</v>
      </c>
      <c r="GQ82" s="256" t="s">
        <v>562</v>
      </c>
      <c r="GR82" s="273" t="s">
        <v>562</v>
      </c>
      <c r="GS82" s="273" t="s">
        <v>562</v>
      </c>
      <c r="GT82" s="273" t="s">
        <v>562</v>
      </c>
      <c r="GU82" s="273" t="s">
        <v>562</v>
      </c>
      <c r="GV82" s="273" t="s">
        <v>562</v>
      </c>
    </row>
    <row r="83" spans="1:204" s="2" customFormat="1" ht="12.7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246" t="s">
        <v>148</v>
      </c>
      <c r="AD83" s="255" t="str">
        <f t="shared" ca="1" si="9"/>
        <v>68,800</v>
      </c>
      <c r="AE83" s="403" t="s">
        <v>2155</v>
      </c>
      <c r="AF83" s="247" t="s">
        <v>556</v>
      </c>
      <c r="AG83" s="247" t="s">
        <v>557</v>
      </c>
      <c r="AH83" s="247" t="s">
        <v>415</v>
      </c>
      <c r="AI83" s="247" t="s">
        <v>385</v>
      </c>
      <c r="AJ83" s="247" t="s">
        <v>414</v>
      </c>
      <c r="AK83" s="247" t="s">
        <v>408</v>
      </c>
      <c r="AL83" s="247" t="s">
        <v>2972</v>
      </c>
      <c r="AM83" s="247" t="s">
        <v>559</v>
      </c>
      <c r="AN83" s="247" t="s">
        <v>2973</v>
      </c>
      <c r="AO83" s="247" t="s">
        <v>3655</v>
      </c>
      <c r="AP83" s="247" t="s">
        <v>3655</v>
      </c>
      <c r="AQ83" s="247" t="s">
        <v>562</v>
      </c>
      <c r="AR83" s="247" t="s">
        <v>562</v>
      </c>
      <c r="AS83" s="247" t="s">
        <v>2974</v>
      </c>
      <c r="AT83" s="247" t="s">
        <v>2975</v>
      </c>
      <c r="AU83" s="247" t="s">
        <v>2976</v>
      </c>
      <c r="AV83" s="247" t="s">
        <v>2977</v>
      </c>
      <c r="AW83" s="247" t="s">
        <v>2978</v>
      </c>
      <c r="AX83" s="247" t="s">
        <v>3005</v>
      </c>
      <c r="AY83" s="256"/>
      <c r="AZ83" s="258"/>
      <c r="BA83" s="343" t="s">
        <v>2155</v>
      </c>
      <c r="BB83" s="343" t="s">
        <v>556</v>
      </c>
      <c r="BC83" s="343" t="s">
        <v>557</v>
      </c>
      <c r="BD83" s="343" t="s">
        <v>415</v>
      </c>
      <c r="BE83" s="343" t="s">
        <v>385</v>
      </c>
      <c r="BF83" s="343" t="s">
        <v>414</v>
      </c>
      <c r="BG83" s="343" t="s">
        <v>408</v>
      </c>
      <c r="BH83" s="343" t="s">
        <v>558</v>
      </c>
      <c r="BI83" s="343" t="s">
        <v>559</v>
      </c>
      <c r="BJ83" s="343" t="s">
        <v>406</v>
      </c>
      <c r="BK83" s="343" t="s">
        <v>2156</v>
      </c>
      <c r="BL83" s="343" t="s">
        <v>2156</v>
      </c>
      <c r="BM83" s="343" t="s">
        <v>2157</v>
      </c>
      <c r="BN83" s="343" t="s">
        <v>1145</v>
      </c>
      <c r="BO83" s="343" t="s">
        <v>2158</v>
      </c>
      <c r="BP83" s="343" t="s">
        <v>2159</v>
      </c>
      <c r="BQ83" s="343" t="s">
        <v>2160</v>
      </c>
      <c r="BR83" s="343" t="s">
        <v>2161</v>
      </c>
      <c r="BS83" s="343" t="s">
        <v>2162</v>
      </c>
      <c r="BT83" s="343" t="s">
        <v>1379</v>
      </c>
      <c r="BU83" s="256"/>
      <c r="BV83" s="258"/>
      <c r="BW83" s="256" t="s">
        <v>555</v>
      </c>
      <c r="BX83" s="256" t="s">
        <v>556</v>
      </c>
      <c r="BY83" s="256" t="s">
        <v>557</v>
      </c>
      <c r="BZ83" s="256" t="s">
        <v>415</v>
      </c>
      <c r="CA83" s="256" t="s">
        <v>385</v>
      </c>
      <c r="CB83" s="256" t="s">
        <v>414</v>
      </c>
      <c r="CC83" s="256" t="s">
        <v>408</v>
      </c>
      <c r="CD83" s="256" t="s">
        <v>558</v>
      </c>
      <c r="CE83" s="256" t="s">
        <v>559</v>
      </c>
      <c r="CF83" s="256" t="s">
        <v>406</v>
      </c>
      <c r="CG83" s="256" t="s">
        <v>1371</v>
      </c>
      <c r="CH83" s="256" t="s">
        <v>1371</v>
      </c>
      <c r="CI83" s="256" t="s">
        <v>1372</v>
      </c>
      <c r="CJ83" s="256" t="s">
        <v>1373</v>
      </c>
      <c r="CK83" s="256" t="s">
        <v>1374</v>
      </c>
      <c r="CL83" s="273" t="s">
        <v>1375</v>
      </c>
      <c r="CM83" s="273" t="s">
        <v>1376</v>
      </c>
      <c r="CN83" s="273" t="s">
        <v>1377</v>
      </c>
      <c r="CO83" s="273" t="s">
        <v>1378</v>
      </c>
      <c r="CP83" s="273" t="s">
        <v>1379</v>
      </c>
      <c r="CQ83" s="256"/>
      <c r="CR83" s="258"/>
      <c r="CS83" s="256" t="s">
        <v>555</v>
      </c>
      <c r="CT83" s="256" t="s">
        <v>556</v>
      </c>
      <c r="CU83" s="256" t="s">
        <v>557</v>
      </c>
      <c r="CV83" s="256" t="s">
        <v>415</v>
      </c>
      <c r="CW83" s="256" t="s">
        <v>385</v>
      </c>
      <c r="CX83" s="256" t="s">
        <v>414</v>
      </c>
      <c r="CY83" s="256" t="s">
        <v>408</v>
      </c>
      <c r="CZ83" s="256" t="s">
        <v>558</v>
      </c>
      <c r="DA83" s="256" t="s">
        <v>559</v>
      </c>
      <c r="DB83" s="256" t="s">
        <v>406</v>
      </c>
      <c r="DC83" s="256" t="s">
        <v>1380</v>
      </c>
      <c r="DD83" s="256" t="s">
        <v>1380</v>
      </c>
      <c r="DE83" s="256" t="s">
        <v>1381</v>
      </c>
      <c r="DF83" s="256" t="s">
        <v>1382</v>
      </c>
      <c r="DG83" s="256" t="s">
        <v>1383</v>
      </c>
      <c r="DH83" s="273" t="s">
        <v>1384</v>
      </c>
      <c r="DI83" s="273" t="s">
        <v>1385</v>
      </c>
      <c r="DJ83" s="273" t="s">
        <v>1386</v>
      </c>
      <c r="DK83" s="273" t="s">
        <v>1387</v>
      </c>
      <c r="DL83" s="273" t="s">
        <v>1388</v>
      </c>
      <c r="DM83" s="256"/>
      <c r="DN83" s="258"/>
      <c r="DO83" s="343" t="s">
        <v>3345</v>
      </c>
      <c r="DP83" s="343" t="s">
        <v>556</v>
      </c>
      <c r="DQ83" s="343" t="s">
        <v>557</v>
      </c>
      <c r="DR83" s="343" t="s">
        <v>415</v>
      </c>
      <c r="DS83" s="343" t="s">
        <v>385</v>
      </c>
      <c r="DT83" s="343" t="s">
        <v>414</v>
      </c>
      <c r="DU83" s="343" t="s">
        <v>408</v>
      </c>
      <c r="DV83" s="343" t="s">
        <v>3346</v>
      </c>
      <c r="DW83" s="343" t="s">
        <v>559</v>
      </c>
      <c r="DX83" s="343" t="s">
        <v>3347</v>
      </c>
      <c r="DY83" s="343" t="s">
        <v>3348</v>
      </c>
      <c r="DZ83" s="343" t="s">
        <v>3348</v>
      </c>
      <c r="EA83" s="343" t="s">
        <v>2293</v>
      </c>
      <c r="EB83" s="343" t="s">
        <v>2294</v>
      </c>
      <c r="EC83" s="343" t="s">
        <v>3349</v>
      </c>
      <c r="ED83" s="343" t="s">
        <v>3350</v>
      </c>
      <c r="EE83" s="343" t="s">
        <v>3351</v>
      </c>
      <c r="EF83" s="343" t="s">
        <v>3352</v>
      </c>
      <c r="EG83" s="343" t="s">
        <v>3353</v>
      </c>
      <c r="EH83" s="343" t="s">
        <v>2295</v>
      </c>
      <c r="EI83" s="256"/>
      <c r="EJ83" s="256"/>
      <c r="EK83" s="247" t="s">
        <v>364</v>
      </c>
      <c r="EL83" s="247" t="s">
        <v>364</v>
      </c>
      <c r="EM83" s="247" t="s">
        <v>364</v>
      </c>
      <c r="EN83" s="247" t="s">
        <v>364</v>
      </c>
      <c r="EO83" s="247" t="s">
        <v>364</v>
      </c>
      <c r="EP83" s="247" t="s">
        <v>364</v>
      </c>
      <c r="EQ83" s="247" t="s">
        <v>364</v>
      </c>
      <c r="ER83" s="247" t="s">
        <v>3607</v>
      </c>
      <c r="ES83" s="247" t="s">
        <v>364</v>
      </c>
      <c r="ET83" s="247" t="s">
        <v>3608</v>
      </c>
      <c r="EU83" s="247" t="s">
        <v>3609</v>
      </c>
      <c r="EV83" s="247" t="s">
        <v>3609</v>
      </c>
      <c r="EW83" s="247" t="s">
        <v>562</v>
      </c>
      <c r="EX83" s="247" t="s">
        <v>562</v>
      </c>
      <c r="EY83" s="247" t="s">
        <v>3610</v>
      </c>
      <c r="EZ83" s="247" t="s">
        <v>3611</v>
      </c>
      <c r="FA83" s="247" t="s">
        <v>3612</v>
      </c>
      <c r="FB83" s="247" t="s">
        <v>3613</v>
      </c>
      <c r="FC83" s="247" t="s">
        <v>3614</v>
      </c>
      <c r="FD83" s="247" t="s">
        <v>1553</v>
      </c>
      <c r="FE83" s="256"/>
      <c r="FF83" s="258"/>
      <c r="FG83" s="343" t="s">
        <v>392</v>
      </c>
      <c r="FH83" s="343" t="s">
        <v>364</v>
      </c>
      <c r="FI83" s="343" t="s">
        <v>364</v>
      </c>
      <c r="FJ83" s="343" t="s">
        <v>364</v>
      </c>
      <c r="FK83" s="343" t="s">
        <v>364</v>
      </c>
      <c r="FL83" s="343" t="s">
        <v>364</v>
      </c>
      <c r="FM83" s="343" t="s">
        <v>364</v>
      </c>
      <c r="FN83" s="343" t="s">
        <v>364</v>
      </c>
      <c r="FO83" s="343" t="s">
        <v>364</v>
      </c>
      <c r="FP83" s="343" t="s">
        <v>364</v>
      </c>
      <c r="FQ83" s="343" t="s">
        <v>2556</v>
      </c>
      <c r="FR83" s="343" t="s">
        <v>2556</v>
      </c>
      <c r="FS83" s="343" t="s">
        <v>1940</v>
      </c>
      <c r="FT83" s="343" t="s">
        <v>2557</v>
      </c>
      <c r="FU83" s="343" t="s">
        <v>2558</v>
      </c>
      <c r="FV83" s="343" t="s">
        <v>2559</v>
      </c>
      <c r="FW83" s="343" t="s">
        <v>2560</v>
      </c>
      <c r="FX83" s="343" t="s">
        <v>2561</v>
      </c>
      <c r="FY83" s="343" t="s">
        <v>2562</v>
      </c>
      <c r="FZ83" s="343" t="s">
        <v>1442</v>
      </c>
      <c r="GA83" s="256"/>
      <c r="GB83" s="256"/>
      <c r="GC83" s="256" t="s">
        <v>364</v>
      </c>
      <c r="GD83" s="256" t="s">
        <v>364</v>
      </c>
      <c r="GE83" s="256" t="s">
        <v>364</v>
      </c>
      <c r="GF83" s="256" t="s">
        <v>364</v>
      </c>
      <c r="GG83" s="256" t="s">
        <v>364</v>
      </c>
      <c r="GH83" s="256" t="s">
        <v>364</v>
      </c>
      <c r="GI83" s="256" t="s">
        <v>364</v>
      </c>
      <c r="GJ83" s="256" t="s">
        <v>364</v>
      </c>
      <c r="GK83" s="256" t="s">
        <v>364</v>
      </c>
      <c r="GL83" s="256" t="s">
        <v>364</v>
      </c>
      <c r="GM83" s="256" t="s">
        <v>1694</v>
      </c>
      <c r="GN83" s="256" t="s">
        <v>1694</v>
      </c>
      <c r="GO83" s="256" t="s">
        <v>1695</v>
      </c>
      <c r="GP83" s="256" t="s">
        <v>1696</v>
      </c>
      <c r="GQ83" s="256" t="s">
        <v>1697</v>
      </c>
      <c r="GR83" s="273" t="s">
        <v>1698</v>
      </c>
      <c r="GS83" s="273" t="s">
        <v>1699</v>
      </c>
      <c r="GT83" s="273" t="s">
        <v>1700</v>
      </c>
      <c r="GU83" s="273" t="s">
        <v>1701</v>
      </c>
      <c r="GV83" s="273" t="s">
        <v>1655</v>
      </c>
    </row>
    <row r="84" spans="1:204" s="2" customFormat="1" ht="12.7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246" t="s">
        <v>149</v>
      </c>
      <c r="AD84" s="255" t="str">
        <f t="shared" ca="1" si="9"/>
        <v>281,118</v>
      </c>
      <c r="AE84" s="403" t="s">
        <v>560</v>
      </c>
      <c r="AF84" s="247" t="s">
        <v>1389</v>
      </c>
      <c r="AG84" s="247" t="s">
        <v>508</v>
      </c>
      <c r="AH84" s="247" t="s">
        <v>2979</v>
      </c>
      <c r="AI84" s="247" t="s">
        <v>2980</v>
      </c>
      <c r="AJ84" s="247" t="s">
        <v>386</v>
      </c>
      <c r="AK84" s="247" t="s">
        <v>1392</v>
      </c>
      <c r="AL84" s="247" t="s">
        <v>1393</v>
      </c>
      <c r="AM84" s="247" t="s">
        <v>369</v>
      </c>
      <c r="AN84" s="247" t="s">
        <v>2163</v>
      </c>
      <c r="AO84" s="247" t="s">
        <v>3656</v>
      </c>
      <c r="AP84" s="247" t="s">
        <v>3668</v>
      </c>
      <c r="AQ84" s="247" t="s">
        <v>2981</v>
      </c>
      <c r="AR84" s="247" t="s">
        <v>2982</v>
      </c>
      <c r="AS84" s="247" t="s">
        <v>2983</v>
      </c>
      <c r="AT84" s="247" t="s">
        <v>2984</v>
      </c>
      <c r="AU84" s="247" t="s">
        <v>2985</v>
      </c>
      <c r="AV84" s="247" t="s">
        <v>2984</v>
      </c>
      <c r="AW84" s="247" t="s">
        <v>2986</v>
      </c>
      <c r="AX84" s="247" t="s">
        <v>902</v>
      </c>
      <c r="AY84" s="256"/>
      <c r="AZ84" s="258"/>
      <c r="BA84" s="343" t="s">
        <v>560</v>
      </c>
      <c r="BB84" s="343" t="s">
        <v>1389</v>
      </c>
      <c r="BC84" s="343" t="s">
        <v>954</v>
      </c>
      <c r="BD84" s="343" t="s">
        <v>1390</v>
      </c>
      <c r="BE84" s="343" t="s">
        <v>1391</v>
      </c>
      <c r="BF84" s="343" t="s">
        <v>386</v>
      </c>
      <c r="BG84" s="343" t="s">
        <v>1392</v>
      </c>
      <c r="BH84" s="343" t="s">
        <v>1393</v>
      </c>
      <c r="BI84" s="343" t="s">
        <v>369</v>
      </c>
      <c r="BJ84" s="343" t="s">
        <v>2163</v>
      </c>
      <c r="BK84" s="343" t="s">
        <v>2164</v>
      </c>
      <c r="BL84" s="343" t="s">
        <v>2165</v>
      </c>
      <c r="BM84" s="343" t="s">
        <v>2166</v>
      </c>
      <c r="BN84" s="343" t="s">
        <v>2167</v>
      </c>
      <c r="BO84" s="343" t="s">
        <v>2168</v>
      </c>
      <c r="BP84" s="343" t="s">
        <v>562</v>
      </c>
      <c r="BQ84" s="343" t="s">
        <v>562</v>
      </c>
      <c r="BR84" s="343" t="s">
        <v>562</v>
      </c>
      <c r="BS84" s="343" t="s">
        <v>2169</v>
      </c>
      <c r="BT84" s="343" t="s">
        <v>850</v>
      </c>
      <c r="BU84" s="256"/>
      <c r="BV84" s="258"/>
      <c r="BW84" s="256" t="s">
        <v>560</v>
      </c>
      <c r="BX84" s="256" t="s">
        <v>1389</v>
      </c>
      <c r="BY84" s="256" t="s">
        <v>954</v>
      </c>
      <c r="BZ84" s="256" t="s">
        <v>1390</v>
      </c>
      <c r="CA84" s="256" t="s">
        <v>1391</v>
      </c>
      <c r="CB84" s="256" t="s">
        <v>386</v>
      </c>
      <c r="CC84" s="256" t="s">
        <v>1392</v>
      </c>
      <c r="CD84" s="256" t="s">
        <v>1393</v>
      </c>
      <c r="CE84" s="256" t="s">
        <v>369</v>
      </c>
      <c r="CF84" s="256" t="s">
        <v>1394</v>
      </c>
      <c r="CG84" s="256" t="s">
        <v>1395</v>
      </c>
      <c r="CH84" s="256" t="s">
        <v>1396</v>
      </c>
      <c r="CI84" s="256" t="s">
        <v>1397</v>
      </c>
      <c r="CJ84" s="256" t="s">
        <v>1398</v>
      </c>
      <c r="CK84" s="256" t="s">
        <v>1399</v>
      </c>
      <c r="CL84" s="273" t="s">
        <v>562</v>
      </c>
      <c r="CM84" s="273" t="s">
        <v>562</v>
      </c>
      <c r="CN84" s="273" t="s">
        <v>562</v>
      </c>
      <c r="CO84" s="273" t="s">
        <v>1400</v>
      </c>
      <c r="CP84" s="273" t="s">
        <v>1185</v>
      </c>
      <c r="CQ84" s="256"/>
      <c r="CR84" s="258"/>
      <c r="CS84" s="256" t="s">
        <v>560</v>
      </c>
      <c r="CT84" s="256" t="s">
        <v>1389</v>
      </c>
      <c r="CU84" s="256" t="s">
        <v>954</v>
      </c>
      <c r="CV84" s="256" t="s">
        <v>1401</v>
      </c>
      <c r="CW84" s="256" t="s">
        <v>530</v>
      </c>
      <c r="CX84" s="256" t="s">
        <v>386</v>
      </c>
      <c r="CY84" s="256" t="s">
        <v>1392</v>
      </c>
      <c r="CZ84" s="256" t="s">
        <v>1393</v>
      </c>
      <c r="DA84" s="256" t="s">
        <v>544</v>
      </c>
      <c r="DB84" s="256" t="s">
        <v>1402</v>
      </c>
      <c r="DC84" s="256" t="s">
        <v>617</v>
      </c>
      <c r="DD84" s="256" t="s">
        <v>618</v>
      </c>
      <c r="DE84" s="256" t="s">
        <v>619</v>
      </c>
      <c r="DF84" s="256" t="s">
        <v>620</v>
      </c>
      <c r="DG84" s="256" t="s">
        <v>621</v>
      </c>
      <c r="DH84" s="273" t="s">
        <v>562</v>
      </c>
      <c r="DI84" s="273" t="s">
        <v>562</v>
      </c>
      <c r="DJ84" s="273" t="s">
        <v>562</v>
      </c>
      <c r="DK84" s="273" t="s">
        <v>1403</v>
      </c>
      <c r="DL84" s="273" t="s">
        <v>1079</v>
      </c>
      <c r="DM84" s="256"/>
      <c r="DN84" s="258"/>
      <c r="DO84" s="343" t="s">
        <v>560</v>
      </c>
      <c r="DP84" s="343" t="s">
        <v>1389</v>
      </c>
      <c r="DQ84" s="343" t="s">
        <v>493</v>
      </c>
      <c r="DR84" s="343" t="s">
        <v>3354</v>
      </c>
      <c r="DS84" s="343" t="s">
        <v>3355</v>
      </c>
      <c r="DT84" s="343" t="s">
        <v>386</v>
      </c>
      <c r="DU84" s="343" t="s">
        <v>1392</v>
      </c>
      <c r="DV84" s="343" t="s">
        <v>1393</v>
      </c>
      <c r="DW84" s="343" t="s">
        <v>1943</v>
      </c>
      <c r="DX84" s="343" t="s">
        <v>3356</v>
      </c>
      <c r="DY84" s="343" t="s">
        <v>3357</v>
      </c>
      <c r="DZ84" s="343" t="s">
        <v>3358</v>
      </c>
      <c r="EA84" s="343" t="s">
        <v>3359</v>
      </c>
      <c r="EB84" s="343" t="s">
        <v>3360</v>
      </c>
      <c r="EC84" s="343" t="s">
        <v>3361</v>
      </c>
      <c r="ED84" s="343" t="s">
        <v>562</v>
      </c>
      <c r="EE84" s="343" t="s">
        <v>562</v>
      </c>
      <c r="EF84" s="343" t="s">
        <v>562</v>
      </c>
      <c r="EG84" s="343" t="s">
        <v>3362</v>
      </c>
      <c r="EH84" s="343" t="s">
        <v>850</v>
      </c>
      <c r="EI84" s="256"/>
      <c r="EJ84" s="256"/>
      <c r="EK84" s="247" t="s">
        <v>364</v>
      </c>
      <c r="EL84" s="247" t="s">
        <v>364</v>
      </c>
      <c r="EM84" s="247" t="s">
        <v>382</v>
      </c>
      <c r="EN84" s="247" t="s">
        <v>889</v>
      </c>
      <c r="EO84" s="247" t="s">
        <v>3615</v>
      </c>
      <c r="EP84" s="247" t="s">
        <v>364</v>
      </c>
      <c r="EQ84" s="247" t="s">
        <v>364</v>
      </c>
      <c r="ER84" s="247" t="s">
        <v>364</v>
      </c>
      <c r="ES84" s="247" t="s">
        <v>364</v>
      </c>
      <c r="ET84" s="247" t="s">
        <v>364</v>
      </c>
      <c r="EU84" s="247" t="s">
        <v>3616</v>
      </c>
      <c r="EV84" s="247" t="s">
        <v>3617</v>
      </c>
      <c r="EW84" s="247" t="s">
        <v>3618</v>
      </c>
      <c r="EX84" s="247" t="s">
        <v>3619</v>
      </c>
      <c r="EY84" s="247" t="s">
        <v>3620</v>
      </c>
      <c r="EZ84" s="247" t="s">
        <v>562</v>
      </c>
      <c r="FA84" s="247" t="s">
        <v>562</v>
      </c>
      <c r="FB84" s="247" t="s">
        <v>562</v>
      </c>
      <c r="FC84" s="247" t="s">
        <v>3621</v>
      </c>
      <c r="FD84" s="247" t="s">
        <v>3497</v>
      </c>
      <c r="FE84" s="256"/>
      <c r="FF84" s="258"/>
      <c r="FG84" s="343" t="s">
        <v>364</v>
      </c>
      <c r="FH84" s="343" t="s">
        <v>364</v>
      </c>
      <c r="FI84" s="343" t="s">
        <v>364</v>
      </c>
      <c r="FJ84" s="343" t="s">
        <v>364</v>
      </c>
      <c r="FK84" s="343" t="s">
        <v>364</v>
      </c>
      <c r="FL84" s="343" t="s">
        <v>364</v>
      </c>
      <c r="FM84" s="343" t="s">
        <v>364</v>
      </c>
      <c r="FN84" s="343" t="s">
        <v>364</v>
      </c>
      <c r="FO84" s="343" t="s">
        <v>364</v>
      </c>
      <c r="FP84" s="343" t="s">
        <v>789</v>
      </c>
      <c r="FQ84" s="343" t="s">
        <v>2563</v>
      </c>
      <c r="FR84" s="343" t="s">
        <v>2564</v>
      </c>
      <c r="FS84" s="343" t="s">
        <v>2565</v>
      </c>
      <c r="FT84" s="343" t="s">
        <v>2566</v>
      </c>
      <c r="FU84" s="343" t="s">
        <v>2567</v>
      </c>
      <c r="FV84" s="343" t="s">
        <v>562</v>
      </c>
      <c r="FW84" s="343" t="s">
        <v>562</v>
      </c>
      <c r="FX84" s="343" t="s">
        <v>562</v>
      </c>
      <c r="FY84" s="343" t="s">
        <v>2568</v>
      </c>
      <c r="FZ84" s="343" t="s">
        <v>2386</v>
      </c>
      <c r="GA84" s="256"/>
      <c r="GB84" s="256"/>
      <c r="GC84" s="256" t="s">
        <v>364</v>
      </c>
      <c r="GD84" s="256" t="s">
        <v>364</v>
      </c>
      <c r="GE84" s="256" t="s">
        <v>364</v>
      </c>
      <c r="GF84" s="256" t="s">
        <v>1702</v>
      </c>
      <c r="GG84" s="256" t="s">
        <v>473</v>
      </c>
      <c r="GH84" s="256" t="s">
        <v>364</v>
      </c>
      <c r="GI84" s="256" t="s">
        <v>364</v>
      </c>
      <c r="GJ84" s="256" t="s">
        <v>364</v>
      </c>
      <c r="GK84" s="256" t="s">
        <v>818</v>
      </c>
      <c r="GL84" s="256" t="s">
        <v>1703</v>
      </c>
      <c r="GM84" s="256" t="s">
        <v>1704</v>
      </c>
      <c r="GN84" s="256" t="s">
        <v>1705</v>
      </c>
      <c r="GO84" s="256" t="s">
        <v>1706</v>
      </c>
      <c r="GP84" s="256" t="s">
        <v>1707</v>
      </c>
      <c r="GQ84" s="256" t="s">
        <v>1708</v>
      </c>
      <c r="GR84" s="273" t="s">
        <v>562</v>
      </c>
      <c r="GS84" s="273" t="s">
        <v>562</v>
      </c>
      <c r="GT84" s="273" t="s">
        <v>562</v>
      </c>
      <c r="GU84" s="273" t="s">
        <v>1709</v>
      </c>
      <c r="GV84" s="273" t="s">
        <v>1500</v>
      </c>
    </row>
    <row r="85" spans="1:204" s="2" customFormat="1" ht="12.7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246" t="s">
        <v>75</v>
      </c>
      <c r="AD85" s="255" t="str">
        <f t="shared" ca="1" si="9"/>
        <v>567,600</v>
      </c>
      <c r="AE85" s="403" t="s">
        <v>2712</v>
      </c>
      <c r="AF85" s="247" t="s">
        <v>364</v>
      </c>
      <c r="AG85" s="247" t="s">
        <v>364</v>
      </c>
      <c r="AH85" s="247" t="s">
        <v>2987</v>
      </c>
      <c r="AI85" s="247" t="s">
        <v>1171</v>
      </c>
      <c r="AJ85" s="247" t="s">
        <v>2209</v>
      </c>
      <c r="AK85" s="247" t="s">
        <v>2988</v>
      </c>
      <c r="AL85" s="247" t="s">
        <v>2989</v>
      </c>
      <c r="AM85" s="247" t="s">
        <v>2990</v>
      </c>
      <c r="AN85" s="247" t="s">
        <v>2991</v>
      </c>
      <c r="AO85" s="247" t="s">
        <v>3657</v>
      </c>
      <c r="AP85" s="247" t="s">
        <v>3669</v>
      </c>
      <c r="AQ85" s="247" t="s">
        <v>2992</v>
      </c>
      <c r="AR85" s="247" t="s">
        <v>2993</v>
      </c>
      <c r="AS85" s="247" t="s">
        <v>2994</v>
      </c>
      <c r="AT85" s="247" t="s">
        <v>2995</v>
      </c>
      <c r="AU85" s="247" t="s">
        <v>2996</v>
      </c>
      <c r="AV85" s="247" t="s">
        <v>2997</v>
      </c>
      <c r="AW85" s="247" t="s">
        <v>2998</v>
      </c>
      <c r="AX85" s="247" t="s">
        <v>1299</v>
      </c>
      <c r="AY85" s="256"/>
      <c r="AZ85" s="258"/>
      <c r="BA85" s="343" t="s">
        <v>2170</v>
      </c>
      <c r="BB85" s="343" t="s">
        <v>364</v>
      </c>
      <c r="BC85" s="343" t="s">
        <v>364</v>
      </c>
      <c r="BD85" s="343" t="s">
        <v>364</v>
      </c>
      <c r="BE85" s="343" t="s">
        <v>364</v>
      </c>
      <c r="BF85" s="343" t="s">
        <v>364</v>
      </c>
      <c r="BG85" s="343" t="s">
        <v>2171</v>
      </c>
      <c r="BH85" s="343" t="s">
        <v>2172</v>
      </c>
      <c r="BI85" s="343" t="s">
        <v>2173</v>
      </c>
      <c r="BJ85" s="343" t="s">
        <v>2174</v>
      </c>
      <c r="BK85" s="343" t="s">
        <v>2175</v>
      </c>
      <c r="BL85" s="343" t="s">
        <v>2176</v>
      </c>
      <c r="BM85" s="343" t="s">
        <v>2177</v>
      </c>
      <c r="BN85" s="343" t="s">
        <v>2178</v>
      </c>
      <c r="BO85" s="343" t="s">
        <v>2179</v>
      </c>
      <c r="BP85" s="343" t="s">
        <v>2180</v>
      </c>
      <c r="BQ85" s="343" t="s">
        <v>2181</v>
      </c>
      <c r="BR85" s="343" t="s">
        <v>2182</v>
      </c>
      <c r="BS85" s="343" t="s">
        <v>2183</v>
      </c>
      <c r="BT85" s="343" t="s">
        <v>1294</v>
      </c>
      <c r="BU85" s="256"/>
      <c r="BV85" s="258"/>
      <c r="BW85" s="256" t="s">
        <v>1404</v>
      </c>
      <c r="BX85" s="256"/>
      <c r="BY85" s="256"/>
      <c r="BZ85" s="256" t="s">
        <v>1405</v>
      </c>
      <c r="CA85" s="256" t="s">
        <v>1406</v>
      </c>
      <c r="CB85" s="256" t="s">
        <v>1407</v>
      </c>
      <c r="CC85" s="256" t="s">
        <v>1408</v>
      </c>
      <c r="CD85" s="256" t="s">
        <v>1409</v>
      </c>
      <c r="CE85" s="256" t="s">
        <v>1410</v>
      </c>
      <c r="CF85" s="256" t="s">
        <v>1411</v>
      </c>
      <c r="CG85" s="256" t="s">
        <v>1412</v>
      </c>
      <c r="CH85" s="256" t="s">
        <v>1413</v>
      </c>
      <c r="CI85" s="256" t="s">
        <v>1414</v>
      </c>
      <c r="CJ85" s="256" t="s">
        <v>1415</v>
      </c>
      <c r="CK85" s="256" t="s">
        <v>1416</v>
      </c>
      <c r="CL85" s="273" t="s">
        <v>1417</v>
      </c>
      <c r="CM85" s="273" t="s">
        <v>1418</v>
      </c>
      <c r="CN85" s="273" t="s">
        <v>1419</v>
      </c>
      <c r="CO85" s="273" t="s">
        <v>1420</v>
      </c>
      <c r="CP85" s="273" t="s">
        <v>1421</v>
      </c>
      <c r="CQ85" s="256"/>
      <c r="CR85" s="258"/>
      <c r="CS85" s="256" t="s">
        <v>561</v>
      </c>
      <c r="CT85" s="256"/>
      <c r="CU85" s="256"/>
      <c r="CV85" s="256" t="s">
        <v>1422</v>
      </c>
      <c r="CW85" s="256" t="s">
        <v>1423</v>
      </c>
      <c r="CX85" s="256" t="s">
        <v>1407</v>
      </c>
      <c r="CY85" s="256" t="s">
        <v>1424</v>
      </c>
      <c r="CZ85" s="256" t="s">
        <v>1409</v>
      </c>
      <c r="DA85" s="256" t="s">
        <v>562</v>
      </c>
      <c r="DB85" s="256" t="s">
        <v>562</v>
      </c>
      <c r="DC85" s="256" t="s">
        <v>622</v>
      </c>
      <c r="DD85" s="256" t="s">
        <v>623</v>
      </c>
      <c r="DE85" s="256" t="s">
        <v>624</v>
      </c>
      <c r="DF85" s="256" t="s">
        <v>625</v>
      </c>
      <c r="DG85" s="256" t="s">
        <v>626</v>
      </c>
      <c r="DH85" s="273" t="s">
        <v>1425</v>
      </c>
      <c r="DI85" s="273" t="s">
        <v>1426</v>
      </c>
      <c r="DJ85" s="273" t="s">
        <v>1427</v>
      </c>
      <c r="DK85" s="273" t="s">
        <v>1428</v>
      </c>
      <c r="DL85" s="273" t="s">
        <v>1294</v>
      </c>
      <c r="DM85" s="256"/>
      <c r="DN85" s="258"/>
      <c r="DO85" s="343" t="s">
        <v>3363</v>
      </c>
      <c r="DP85" s="343" t="s">
        <v>364</v>
      </c>
      <c r="DQ85" s="343" t="s">
        <v>364</v>
      </c>
      <c r="DR85" s="343" t="s">
        <v>3364</v>
      </c>
      <c r="DS85" s="343" t="s">
        <v>3365</v>
      </c>
      <c r="DT85" s="343" t="s">
        <v>405</v>
      </c>
      <c r="DU85" s="343" t="s">
        <v>2723</v>
      </c>
      <c r="DV85" s="343" t="s">
        <v>3366</v>
      </c>
      <c r="DW85" s="343" t="s">
        <v>3367</v>
      </c>
      <c r="DX85" s="343" t="s">
        <v>3368</v>
      </c>
      <c r="DY85" s="343" t="s">
        <v>3369</v>
      </c>
      <c r="DZ85" s="343" t="s">
        <v>3370</v>
      </c>
      <c r="EA85" s="343" t="s">
        <v>3371</v>
      </c>
      <c r="EB85" s="343" t="s">
        <v>3372</v>
      </c>
      <c r="EC85" s="343" t="s">
        <v>3373</v>
      </c>
      <c r="ED85" s="343" t="s">
        <v>3374</v>
      </c>
      <c r="EE85" s="343" t="s">
        <v>3375</v>
      </c>
      <c r="EF85" s="343" t="s">
        <v>3376</v>
      </c>
      <c r="EG85" s="343" t="s">
        <v>3377</v>
      </c>
      <c r="EH85" s="343" t="s">
        <v>1294</v>
      </c>
      <c r="EI85" s="256"/>
      <c r="EJ85" s="256"/>
      <c r="EK85" s="247" t="s">
        <v>376</v>
      </c>
      <c r="EL85" s="247" t="s">
        <v>364</v>
      </c>
      <c r="EM85" s="247" t="s">
        <v>364</v>
      </c>
      <c r="EN85" s="247" t="s">
        <v>1577</v>
      </c>
      <c r="EO85" s="247" t="s">
        <v>364</v>
      </c>
      <c r="EP85" s="247" t="s">
        <v>367</v>
      </c>
      <c r="EQ85" s="247" t="s">
        <v>2544</v>
      </c>
      <c r="ER85" s="247" t="s">
        <v>3622</v>
      </c>
      <c r="ES85" s="247" t="s">
        <v>2209</v>
      </c>
      <c r="ET85" s="247" t="s">
        <v>3623</v>
      </c>
      <c r="EU85" s="247" t="s">
        <v>3624</v>
      </c>
      <c r="EV85" s="247" t="s">
        <v>3625</v>
      </c>
      <c r="EW85" s="247" t="s">
        <v>3626</v>
      </c>
      <c r="EX85" s="247" t="s">
        <v>3627</v>
      </c>
      <c r="EY85" s="247" t="s">
        <v>3628</v>
      </c>
      <c r="EZ85" s="247" t="s">
        <v>3629</v>
      </c>
      <c r="FA85" s="247" t="s">
        <v>3630</v>
      </c>
      <c r="FB85" s="247" t="s">
        <v>3631</v>
      </c>
      <c r="FC85" s="247" t="s">
        <v>3632</v>
      </c>
      <c r="FD85" s="247" t="s">
        <v>2539</v>
      </c>
      <c r="FE85" s="256"/>
      <c r="FF85" s="258"/>
      <c r="FG85" s="343" t="s">
        <v>401</v>
      </c>
      <c r="FH85" s="343" t="s">
        <v>364</v>
      </c>
      <c r="FI85" s="343" t="s">
        <v>364</v>
      </c>
      <c r="FJ85" s="343" t="s">
        <v>364</v>
      </c>
      <c r="FK85" s="343" t="s">
        <v>364</v>
      </c>
      <c r="FL85" s="343" t="s">
        <v>364</v>
      </c>
      <c r="FM85" s="343" t="s">
        <v>2452</v>
      </c>
      <c r="FN85" s="343" t="s">
        <v>2569</v>
      </c>
      <c r="FO85" s="343" t="s">
        <v>499</v>
      </c>
      <c r="FP85" s="343" t="s">
        <v>2570</v>
      </c>
      <c r="FQ85" s="343" t="s">
        <v>2571</v>
      </c>
      <c r="FR85" s="343" t="s">
        <v>2571</v>
      </c>
      <c r="FS85" s="343" t="s">
        <v>2572</v>
      </c>
      <c r="FT85" s="343" t="s">
        <v>2573</v>
      </c>
      <c r="FU85" s="343" t="s">
        <v>2574</v>
      </c>
      <c r="FV85" s="343" t="s">
        <v>2575</v>
      </c>
      <c r="FW85" s="343" t="s">
        <v>2576</v>
      </c>
      <c r="FX85" s="343" t="s">
        <v>2577</v>
      </c>
      <c r="FY85" s="343" t="s">
        <v>2578</v>
      </c>
      <c r="FZ85" s="343" t="s">
        <v>1544</v>
      </c>
      <c r="GA85" s="256"/>
      <c r="GB85" s="256"/>
      <c r="GC85" s="256" t="s">
        <v>1710</v>
      </c>
      <c r="GD85" s="256" t="s">
        <v>364</v>
      </c>
      <c r="GE85" s="256" t="s">
        <v>364</v>
      </c>
      <c r="GF85" s="256" t="s">
        <v>1711</v>
      </c>
      <c r="GG85" s="256" t="s">
        <v>1712</v>
      </c>
      <c r="GH85" s="256" t="s">
        <v>364</v>
      </c>
      <c r="GI85" s="256" t="s">
        <v>1067</v>
      </c>
      <c r="GJ85" s="256" t="s">
        <v>364</v>
      </c>
      <c r="GK85" s="256" t="s">
        <v>562</v>
      </c>
      <c r="GL85" s="256" t="s">
        <v>562</v>
      </c>
      <c r="GM85" s="256" t="s">
        <v>1713</v>
      </c>
      <c r="GN85" s="256" t="s">
        <v>1714</v>
      </c>
      <c r="GO85" s="256" t="s">
        <v>1715</v>
      </c>
      <c r="GP85" s="256" t="s">
        <v>1716</v>
      </c>
      <c r="GQ85" s="256" t="s">
        <v>1717</v>
      </c>
      <c r="GR85" s="273" t="s">
        <v>1718</v>
      </c>
      <c r="GS85" s="273" t="s">
        <v>1719</v>
      </c>
      <c r="GT85" s="273" t="s">
        <v>1720</v>
      </c>
      <c r="GU85" s="273" t="s">
        <v>1721</v>
      </c>
      <c r="GV85" s="273" t="s">
        <v>1693</v>
      </c>
    </row>
    <row r="86" spans="1:204" s="2" customFormat="1" ht="12.7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246" t="s">
        <v>361</v>
      </c>
      <c r="AD86" s="255" t="str">
        <f t="shared" ca="1" si="9"/>
        <v>-</v>
      </c>
      <c r="AE86" s="403" t="s">
        <v>562</v>
      </c>
      <c r="AF86" s="247" t="s">
        <v>562</v>
      </c>
      <c r="AG86" s="247" t="s">
        <v>562</v>
      </c>
      <c r="AH86" s="247" t="s">
        <v>562</v>
      </c>
      <c r="AI86" s="247" t="s">
        <v>562</v>
      </c>
      <c r="AJ86" s="247" t="s">
        <v>562</v>
      </c>
      <c r="AK86" s="247" t="s">
        <v>562</v>
      </c>
      <c r="AL86" s="247" t="s">
        <v>562</v>
      </c>
      <c r="AM86" s="247" t="s">
        <v>562</v>
      </c>
      <c r="AN86" s="247" t="s">
        <v>562</v>
      </c>
      <c r="AO86" s="247" t="s">
        <v>562</v>
      </c>
      <c r="AP86" s="247" t="s">
        <v>562</v>
      </c>
      <c r="AQ86" s="247" t="s">
        <v>562</v>
      </c>
      <c r="AR86" s="247" t="s">
        <v>562</v>
      </c>
      <c r="AS86" s="247" t="s">
        <v>562</v>
      </c>
      <c r="AT86" s="247" t="s">
        <v>562</v>
      </c>
      <c r="AU86" s="247" t="s">
        <v>562</v>
      </c>
      <c r="AV86" s="247" t="s">
        <v>562</v>
      </c>
      <c r="AW86" s="247" t="s">
        <v>562</v>
      </c>
      <c r="AX86" s="247" t="s">
        <v>562</v>
      </c>
      <c r="AY86" s="256"/>
      <c r="AZ86" s="258"/>
      <c r="BA86" s="343" t="s">
        <v>562</v>
      </c>
      <c r="BB86" s="343" t="s">
        <v>562</v>
      </c>
      <c r="BC86" s="343" t="s">
        <v>562</v>
      </c>
      <c r="BD86" s="343" t="s">
        <v>562</v>
      </c>
      <c r="BE86" s="343" t="s">
        <v>562</v>
      </c>
      <c r="BF86" s="343" t="s">
        <v>562</v>
      </c>
      <c r="BG86" s="343" t="s">
        <v>562</v>
      </c>
      <c r="BH86" s="343" t="s">
        <v>562</v>
      </c>
      <c r="BI86" s="343" t="s">
        <v>562</v>
      </c>
      <c r="BJ86" s="343" t="s">
        <v>562</v>
      </c>
      <c r="BK86" s="343" t="s">
        <v>562</v>
      </c>
      <c r="BL86" s="343" t="s">
        <v>562</v>
      </c>
      <c r="BM86" s="343" t="s">
        <v>562</v>
      </c>
      <c r="BN86" s="343" t="s">
        <v>562</v>
      </c>
      <c r="BO86" s="343" t="s">
        <v>562</v>
      </c>
      <c r="BP86" s="343" t="s">
        <v>562</v>
      </c>
      <c r="BQ86" s="343" t="s">
        <v>562</v>
      </c>
      <c r="BR86" s="343" t="s">
        <v>562</v>
      </c>
      <c r="BS86" s="343" t="s">
        <v>562</v>
      </c>
      <c r="BT86" s="343" t="s">
        <v>562</v>
      </c>
      <c r="BU86" s="256"/>
      <c r="BV86" s="258"/>
      <c r="BW86" s="256" t="s">
        <v>562</v>
      </c>
      <c r="BX86" s="256" t="s">
        <v>562</v>
      </c>
      <c r="BY86" s="256" t="s">
        <v>562</v>
      </c>
      <c r="BZ86" s="256" t="s">
        <v>562</v>
      </c>
      <c r="CA86" s="256" t="s">
        <v>562</v>
      </c>
      <c r="CB86" s="256" t="s">
        <v>562</v>
      </c>
      <c r="CC86" s="256" t="s">
        <v>562</v>
      </c>
      <c r="CD86" s="256" t="s">
        <v>562</v>
      </c>
      <c r="CE86" s="256" t="s">
        <v>562</v>
      </c>
      <c r="CF86" s="256" t="s">
        <v>562</v>
      </c>
      <c r="CG86" s="256" t="s">
        <v>562</v>
      </c>
      <c r="CH86" s="256" t="s">
        <v>562</v>
      </c>
      <c r="CI86" s="256" t="s">
        <v>562</v>
      </c>
      <c r="CJ86" s="256" t="s">
        <v>562</v>
      </c>
      <c r="CK86" s="256" t="s">
        <v>562</v>
      </c>
      <c r="CL86" s="273" t="s">
        <v>562</v>
      </c>
      <c r="CM86" s="273" t="s">
        <v>562</v>
      </c>
      <c r="CN86" s="273" t="s">
        <v>562</v>
      </c>
      <c r="CO86" s="273" t="s">
        <v>562</v>
      </c>
      <c r="CP86" s="273" t="s">
        <v>562</v>
      </c>
      <c r="CQ86" s="256"/>
      <c r="CR86" s="258"/>
      <c r="CS86" s="256" t="s">
        <v>562</v>
      </c>
      <c r="CT86" s="256" t="s">
        <v>562</v>
      </c>
      <c r="CU86" s="256" t="s">
        <v>562</v>
      </c>
      <c r="CV86" s="256" t="s">
        <v>562</v>
      </c>
      <c r="CW86" s="256" t="s">
        <v>562</v>
      </c>
      <c r="CX86" s="256" t="s">
        <v>562</v>
      </c>
      <c r="CY86" s="256" t="s">
        <v>562</v>
      </c>
      <c r="CZ86" s="256" t="s">
        <v>562</v>
      </c>
      <c r="DA86" s="256" t="s">
        <v>562</v>
      </c>
      <c r="DB86" s="256" t="s">
        <v>562</v>
      </c>
      <c r="DC86" s="256" t="s">
        <v>562</v>
      </c>
      <c r="DD86" s="256" t="s">
        <v>562</v>
      </c>
      <c r="DE86" s="256" t="s">
        <v>562</v>
      </c>
      <c r="DF86" s="256" t="s">
        <v>562</v>
      </c>
      <c r="DG86" s="256" t="s">
        <v>562</v>
      </c>
      <c r="DH86" s="273" t="s">
        <v>562</v>
      </c>
      <c r="DI86" s="273" t="s">
        <v>562</v>
      </c>
      <c r="DJ86" s="273" t="s">
        <v>562</v>
      </c>
      <c r="DK86" s="273" t="s">
        <v>562</v>
      </c>
      <c r="DL86" s="273" t="s">
        <v>562</v>
      </c>
      <c r="DM86" s="256"/>
      <c r="DN86" s="258"/>
      <c r="DO86" s="343" t="s">
        <v>562</v>
      </c>
      <c r="DP86" s="343" t="s">
        <v>562</v>
      </c>
      <c r="DQ86" s="343" t="s">
        <v>562</v>
      </c>
      <c r="DR86" s="343" t="s">
        <v>562</v>
      </c>
      <c r="DS86" s="343" t="s">
        <v>562</v>
      </c>
      <c r="DT86" s="343" t="s">
        <v>562</v>
      </c>
      <c r="DU86" s="343" t="s">
        <v>562</v>
      </c>
      <c r="DV86" s="343" t="s">
        <v>562</v>
      </c>
      <c r="DW86" s="343" t="s">
        <v>562</v>
      </c>
      <c r="DX86" s="343" t="s">
        <v>562</v>
      </c>
      <c r="DY86" s="343" t="s">
        <v>562</v>
      </c>
      <c r="DZ86" s="343" t="s">
        <v>562</v>
      </c>
      <c r="EA86" s="343" t="s">
        <v>562</v>
      </c>
      <c r="EB86" s="343" t="s">
        <v>562</v>
      </c>
      <c r="EC86" s="343" t="s">
        <v>562</v>
      </c>
      <c r="ED86" s="343" t="s">
        <v>562</v>
      </c>
      <c r="EE86" s="343" t="s">
        <v>562</v>
      </c>
      <c r="EF86" s="343" t="s">
        <v>562</v>
      </c>
      <c r="EG86" s="343" t="s">
        <v>562</v>
      </c>
      <c r="EH86" s="343" t="s">
        <v>562</v>
      </c>
      <c r="EI86" s="256"/>
      <c r="EJ86" s="256"/>
      <c r="EK86" s="247" t="s">
        <v>562</v>
      </c>
      <c r="EL86" s="247" t="s">
        <v>562</v>
      </c>
      <c r="EM86" s="247" t="s">
        <v>562</v>
      </c>
      <c r="EN86" s="247" t="s">
        <v>562</v>
      </c>
      <c r="EO86" s="247" t="s">
        <v>562</v>
      </c>
      <c r="EP86" s="247" t="s">
        <v>562</v>
      </c>
      <c r="EQ86" s="247" t="s">
        <v>562</v>
      </c>
      <c r="ER86" s="247" t="s">
        <v>562</v>
      </c>
      <c r="ES86" s="247" t="s">
        <v>562</v>
      </c>
      <c r="ET86" s="247" t="s">
        <v>562</v>
      </c>
      <c r="EU86" s="247" t="s">
        <v>562</v>
      </c>
      <c r="EV86" s="247" t="s">
        <v>562</v>
      </c>
      <c r="EW86" s="247" t="s">
        <v>562</v>
      </c>
      <c r="EX86" s="247" t="s">
        <v>562</v>
      </c>
      <c r="EY86" s="247" t="s">
        <v>562</v>
      </c>
      <c r="EZ86" s="247" t="s">
        <v>562</v>
      </c>
      <c r="FA86" s="247" t="s">
        <v>562</v>
      </c>
      <c r="FB86" s="247" t="s">
        <v>562</v>
      </c>
      <c r="FC86" s="247" t="s">
        <v>562</v>
      </c>
      <c r="FD86" s="247" t="s">
        <v>562</v>
      </c>
      <c r="FE86" s="256"/>
      <c r="FF86" s="258"/>
      <c r="FG86" s="343" t="s">
        <v>562</v>
      </c>
      <c r="FH86" s="343" t="s">
        <v>562</v>
      </c>
      <c r="FI86" s="343" t="s">
        <v>562</v>
      </c>
      <c r="FJ86" s="343" t="s">
        <v>562</v>
      </c>
      <c r="FK86" s="343" t="s">
        <v>562</v>
      </c>
      <c r="FL86" s="343" t="s">
        <v>562</v>
      </c>
      <c r="FM86" s="343" t="s">
        <v>562</v>
      </c>
      <c r="FN86" s="343" t="s">
        <v>562</v>
      </c>
      <c r="FO86" s="343" t="s">
        <v>562</v>
      </c>
      <c r="FP86" s="343" t="s">
        <v>562</v>
      </c>
      <c r="FQ86" s="343" t="s">
        <v>562</v>
      </c>
      <c r="FR86" s="343" t="s">
        <v>562</v>
      </c>
      <c r="FS86" s="343" t="s">
        <v>562</v>
      </c>
      <c r="FT86" s="343" t="s">
        <v>562</v>
      </c>
      <c r="FU86" s="343" t="s">
        <v>562</v>
      </c>
      <c r="FV86" s="343" t="s">
        <v>562</v>
      </c>
      <c r="FW86" s="343" t="s">
        <v>562</v>
      </c>
      <c r="FX86" s="343" t="s">
        <v>562</v>
      </c>
      <c r="FY86" s="343" t="s">
        <v>562</v>
      </c>
      <c r="FZ86" s="343" t="s">
        <v>562</v>
      </c>
      <c r="GA86" s="256"/>
      <c r="GB86" s="256"/>
      <c r="GC86" s="256" t="s">
        <v>562</v>
      </c>
      <c r="GD86" s="256" t="s">
        <v>562</v>
      </c>
      <c r="GE86" s="256" t="s">
        <v>562</v>
      </c>
      <c r="GF86" s="256" t="s">
        <v>562</v>
      </c>
      <c r="GG86" s="256" t="s">
        <v>562</v>
      </c>
      <c r="GH86" s="256" t="s">
        <v>562</v>
      </c>
      <c r="GI86" s="256" t="s">
        <v>562</v>
      </c>
      <c r="GJ86" s="256" t="s">
        <v>562</v>
      </c>
      <c r="GK86" s="256" t="s">
        <v>562</v>
      </c>
      <c r="GL86" s="256" t="s">
        <v>562</v>
      </c>
      <c r="GM86" s="256" t="s">
        <v>562</v>
      </c>
      <c r="GN86" s="256" t="s">
        <v>562</v>
      </c>
      <c r="GO86" s="256" t="s">
        <v>562</v>
      </c>
      <c r="GP86" s="256" t="s">
        <v>562</v>
      </c>
      <c r="GQ86" s="256" t="s">
        <v>562</v>
      </c>
      <c r="GR86" s="273" t="s">
        <v>562</v>
      </c>
      <c r="GS86" s="273" t="s">
        <v>562</v>
      </c>
      <c r="GT86" s="273" t="s">
        <v>562</v>
      </c>
      <c r="GU86" s="273" t="s">
        <v>562</v>
      </c>
      <c r="GV86" s="273" t="s">
        <v>562</v>
      </c>
    </row>
    <row r="87" spans="1:204" s="2" customFormat="1" ht="12.7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246"/>
      <c r="AD87" s="250"/>
      <c r="AE87" s="259"/>
      <c r="AF87" s="260"/>
      <c r="AG87" s="260"/>
      <c r="AH87" s="260"/>
      <c r="AI87" s="260"/>
      <c r="AJ87" s="260"/>
      <c r="AK87" s="260"/>
      <c r="AL87" s="260"/>
      <c r="AM87" s="260"/>
      <c r="AN87" s="260"/>
      <c r="AO87" s="257"/>
      <c r="AP87" s="257"/>
      <c r="AQ87" s="257"/>
      <c r="AR87" s="257"/>
      <c r="AS87" s="257"/>
      <c r="AT87" s="257"/>
      <c r="AU87" s="257"/>
      <c r="AV87" s="257"/>
      <c r="AW87" s="257"/>
      <c r="AX87" s="257"/>
      <c r="AY87" s="257"/>
      <c r="AZ87" s="258"/>
      <c r="BA87" s="258"/>
      <c r="BB87" s="258"/>
      <c r="BC87" s="258"/>
      <c r="BD87" s="258"/>
      <c r="BE87" s="258"/>
      <c r="BF87" s="258"/>
      <c r="BG87" s="258"/>
      <c r="BH87" s="258"/>
      <c r="BI87" s="258"/>
      <c r="BJ87" s="258"/>
      <c r="BK87" s="258"/>
      <c r="BL87" s="258"/>
      <c r="BM87" s="258"/>
      <c r="BN87" s="258"/>
      <c r="BO87" s="258"/>
      <c r="BP87" s="258"/>
      <c r="BQ87" s="258"/>
      <c r="BR87" s="258"/>
      <c r="BS87" s="258"/>
      <c r="BT87" s="258"/>
      <c r="BU87" s="257"/>
      <c r="BV87" s="258"/>
      <c r="BW87" s="258"/>
      <c r="BX87" s="258"/>
      <c r="BY87" s="258"/>
      <c r="BZ87" s="258"/>
      <c r="CA87" s="258"/>
      <c r="CB87" s="258"/>
      <c r="CC87" s="258"/>
      <c r="CD87" s="258"/>
      <c r="CE87" s="258"/>
      <c r="CF87" s="258"/>
      <c r="CG87" s="258"/>
      <c r="CH87" s="258"/>
      <c r="CI87" s="258"/>
      <c r="CJ87" s="258"/>
      <c r="CK87" s="258"/>
      <c r="CL87" s="258"/>
      <c r="CM87" s="258"/>
      <c r="CN87" s="258"/>
      <c r="CO87" s="258"/>
      <c r="CP87" s="258"/>
      <c r="CQ87" s="257"/>
      <c r="CR87" s="258"/>
      <c r="CS87" s="258"/>
      <c r="CT87" s="258"/>
      <c r="CU87" s="258"/>
      <c r="CV87" s="258"/>
      <c r="CW87" s="258"/>
      <c r="CX87" s="258"/>
      <c r="CY87" s="258"/>
      <c r="CZ87" s="258"/>
      <c r="DA87" s="258"/>
      <c r="DB87" s="258"/>
      <c r="DC87" s="258"/>
      <c r="DD87" s="258"/>
      <c r="DE87" s="258"/>
      <c r="DF87" s="258"/>
      <c r="DG87" s="258"/>
      <c r="DH87" s="258"/>
      <c r="DI87" s="258"/>
      <c r="DJ87" s="258"/>
      <c r="DK87" s="258"/>
      <c r="DL87" s="258"/>
      <c r="DM87" s="257"/>
      <c r="DN87" s="258"/>
      <c r="DO87" s="258"/>
      <c r="DP87" s="258"/>
      <c r="DQ87" s="258"/>
      <c r="DR87" s="258"/>
      <c r="DS87" s="258"/>
      <c r="DT87" s="258"/>
      <c r="DU87" s="258"/>
      <c r="DV87" s="258"/>
      <c r="DW87" s="258"/>
      <c r="DX87" s="258"/>
      <c r="DY87" s="258"/>
      <c r="DZ87" s="258"/>
      <c r="EA87" s="258"/>
      <c r="EB87" s="258"/>
      <c r="EC87" s="258"/>
      <c r="ED87" s="258"/>
      <c r="EE87" s="258"/>
      <c r="EF87" s="258"/>
      <c r="EG87" s="258"/>
      <c r="EH87" s="258"/>
      <c r="EI87" s="257"/>
      <c r="EJ87" s="257"/>
      <c r="EK87" s="258"/>
      <c r="EL87" s="258"/>
      <c r="EM87" s="258"/>
      <c r="EN87" s="258"/>
      <c r="EO87" s="258"/>
      <c r="EP87" s="258"/>
      <c r="EQ87" s="258"/>
      <c r="ER87" s="258"/>
      <c r="ES87" s="258"/>
      <c r="ET87" s="258"/>
      <c r="EU87" s="258"/>
      <c r="EV87" s="258"/>
      <c r="EW87" s="258"/>
      <c r="EX87" s="258"/>
      <c r="EY87" s="258"/>
      <c r="EZ87" s="258"/>
      <c r="FA87" s="258"/>
      <c r="FB87" s="258"/>
      <c r="FC87" s="258"/>
      <c r="FD87" s="258"/>
      <c r="FE87" s="257"/>
    </row>
    <row r="88" spans="1:204"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246">
        <f t="shared" ref="AC88:AY88" si="10">COUNTA(AC36:AC86)</f>
        <v>51</v>
      </c>
      <c r="AD88" s="261">
        <f t="shared" ca="1" si="10"/>
        <v>51</v>
      </c>
      <c r="AE88" s="246">
        <f t="shared" si="10"/>
        <v>51</v>
      </c>
      <c r="AF88" s="246">
        <f t="shared" si="10"/>
        <v>51</v>
      </c>
      <c r="AG88" s="246">
        <f t="shared" si="10"/>
        <v>51</v>
      </c>
      <c r="AH88" s="246">
        <f t="shared" si="10"/>
        <v>51</v>
      </c>
      <c r="AI88" s="246">
        <f t="shared" si="10"/>
        <v>51</v>
      </c>
      <c r="AJ88" s="246">
        <f t="shared" si="10"/>
        <v>51</v>
      </c>
      <c r="AK88" s="246">
        <f t="shared" si="10"/>
        <v>51</v>
      </c>
      <c r="AL88" s="246">
        <f t="shared" si="10"/>
        <v>51</v>
      </c>
      <c r="AM88" s="246">
        <f t="shared" si="10"/>
        <v>51</v>
      </c>
      <c r="AN88" s="246">
        <f t="shared" si="10"/>
        <v>51</v>
      </c>
      <c r="AO88" s="246">
        <f t="shared" si="10"/>
        <v>51</v>
      </c>
      <c r="AP88" s="246">
        <f t="shared" si="10"/>
        <v>51</v>
      </c>
      <c r="AQ88" s="246">
        <f t="shared" si="10"/>
        <v>51</v>
      </c>
      <c r="AR88" s="246">
        <f t="shared" si="10"/>
        <v>50</v>
      </c>
      <c r="AS88" s="246">
        <f t="shared" si="10"/>
        <v>51</v>
      </c>
      <c r="AT88" s="246">
        <f t="shared" si="10"/>
        <v>51</v>
      </c>
      <c r="AU88" s="246">
        <f t="shared" si="10"/>
        <v>51</v>
      </c>
      <c r="AV88" s="246">
        <f t="shared" si="10"/>
        <v>51</v>
      </c>
      <c r="AW88" s="246">
        <f t="shared" si="10"/>
        <v>51</v>
      </c>
      <c r="AX88" s="246">
        <f t="shared" si="10"/>
        <v>51</v>
      </c>
      <c r="AY88" s="246">
        <f t="shared" si="10"/>
        <v>0</v>
      </c>
      <c r="AZ88" s="258"/>
      <c r="BA88" s="258"/>
      <c r="BB88" s="258"/>
      <c r="BC88" s="258"/>
      <c r="BD88" s="258"/>
      <c r="BE88" s="258"/>
      <c r="BF88" s="258"/>
      <c r="BG88" s="258"/>
      <c r="BH88" s="258"/>
      <c r="BI88" s="258"/>
      <c r="BJ88" s="258"/>
      <c r="BK88" s="258"/>
      <c r="BL88" s="258"/>
      <c r="BM88" s="258"/>
      <c r="BN88" s="258"/>
      <c r="BO88" s="258"/>
      <c r="BP88" s="258"/>
      <c r="BQ88" s="258"/>
      <c r="BR88" s="258"/>
      <c r="BS88" s="258"/>
      <c r="BT88" s="258"/>
      <c r="BU88" s="246">
        <f>COUNTA(BU36:BU86)</f>
        <v>0</v>
      </c>
      <c r="BV88" s="258"/>
      <c r="BW88" s="258"/>
      <c r="BX88" s="258"/>
      <c r="BY88" s="258"/>
      <c r="BZ88" s="258"/>
      <c r="CA88" s="258"/>
      <c r="CB88" s="258"/>
      <c r="CC88" s="258"/>
      <c r="CD88" s="258"/>
      <c r="CE88" s="258"/>
      <c r="CF88" s="258"/>
      <c r="CG88" s="258"/>
      <c r="CH88" s="258"/>
      <c r="CI88" s="258"/>
      <c r="CJ88" s="258"/>
      <c r="CK88" s="258"/>
      <c r="CL88" s="258"/>
      <c r="CM88" s="258"/>
      <c r="CN88" s="258"/>
      <c r="CO88" s="258"/>
      <c r="CP88" s="258"/>
      <c r="CQ88" s="246">
        <f>COUNTA(CQ36:CQ86)</f>
        <v>0</v>
      </c>
      <c r="CR88" s="258"/>
      <c r="CS88" s="258"/>
      <c r="CT88" s="258"/>
      <c r="CU88" s="258"/>
      <c r="CV88" s="258"/>
      <c r="CW88" s="258"/>
      <c r="CX88" s="258"/>
      <c r="CY88" s="258"/>
      <c r="CZ88" s="258"/>
      <c r="DA88" s="258"/>
      <c r="DB88" s="258"/>
      <c r="DC88" s="258"/>
      <c r="DD88" s="258"/>
      <c r="DE88" s="258"/>
      <c r="DF88" s="258"/>
      <c r="DG88" s="258"/>
      <c r="DH88" s="258"/>
      <c r="DI88" s="258"/>
      <c r="DJ88" s="258"/>
      <c r="DK88" s="258"/>
      <c r="DL88" s="258"/>
      <c r="DM88" s="246">
        <f>COUNTA(DM36:DM86)</f>
        <v>0</v>
      </c>
      <c r="DN88" s="258"/>
      <c r="DO88" s="258"/>
      <c r="DP88" s="258"/>
      <c r="DQ88" s="258"/>
      <c r="DR88" s="258"/>
      <c r="DS88" s="258"/>
      <c r="DT88" s="258"/>
      <c r="DU88" s="258"/>
      <c r="DV88" s="258"/>
      <c r="DW88" s="258"/>
      <c r="DX88" s="258"/>
      <c r="DY88" s="258"/>
      <c r="DZ88" s="258"/>
      <c r="EA88" s="258"/>
      <c r="EB88" s="258"/>
      <c r="EC88" s="258"/>
      <c r="ED88" s="258"/>
      <c r="EE88" s="258"/>
      <c r="EF88" s="258"/>
      <c r="EG88" s="258"/>
      <c r="EH88" s="258"/>
      <c r="EI88" s="246">
        <f>COUNTA(EI36:EI86)</f>
        <v>0</v>
      </c>
      <c r="EJ88" s="246">
        <f>COUNTA(EJ36:EJ86)</f>
        <v>0</v>
      </c>
      <c r="EK88" s="258"/>
      <c r="EL88" s="258"/>
      <c r="EM88" s="258"/>
      <c r="EN88" s="258"/>
      <c r="EO88" s="258"/>
      <c r="EP88" s="258"/>
      <c r="EQ88" s="258"/>
      <c r="ER88" s="258"/>
      <c r="ES88" s="258"/>
      <c r="ET88" s="258"/>
      <c r="EU88" s="258"/>
      <c r="EV88" s="258"/>
      <c r="EW88" s="258"/>
      <c r="EX88" s="258"/>
      <c r="EY88" s="258"/>
      <c r="EZ88" s="258"/>
      <c r="FA88" s="258"/>
      <c r="FB88" s="258"/>
      <c r="FC88" s="258"/>
      <c r="FD88" s="258"/>
      <c r="FE88" s="246">
        <f>COUNTA(FE36:FE86)</f>
        <v>0</v>
      </c>
    </row>
    <row r="89" spans="1:204"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246"/>
      <c r="AD89" s="250"/>
      <c r="AE89" s="246"/>
      <c r="AF89" s="257"/>
      <c r="AG89" s="257"/>
      <c r="AH89" s="257"/>
      <c r="AI89" s="257"/>
      <c r="AJ89" s="257"/>
      <c r="AK89" s="257"/>
      <c r="AL89" s="257"/>
      <c r="AM89" s="257"/>
      <c r="AN89" s="257"/>
      <c r="AO89" s="257"/>
      <c r="AP89" s="257"/>
      <c r="AQ89" s="257"/>
      <c r="AR89" s="257"/>
      <c r="AS89" s="257"/>
      <c r="AT89" s="257"/>
      <c r="AU89" s="257"/>
      <c r="AV89" s="257"/>
      <c r="AW89" s="257"/>
      <c r="AX89" s="257"/>
      <c r="AY89" s="257"/>
      <c r="AZ89" s="258"/>
      <c r="BA89" s="258"/>
      <c r="BB89" s="258"/>
      <c r="BC89" s="258"/>
      <c r="BD89" s="258"/>
      <c r="BE89" s="258"/>
      <c r="BF89" s="258"/>
      <c r="BG89" s="258"/>
      <c r="BH89" s="258"/>
      <c r="BI89" s="258"/>
      <c r="BJ89" s="258"/>
      <c r="BK89" s="258"/>
      <c r="BL89" s="258"/>
      <c r="BM89" s="258"/>
      <c r="BN89" s="258"/>
      <c r="BO89" s="258"/>
      <c r="BP89" s="258"/>
      <c r="BQ89" s="258"/>
      <c r="BR89" s="258"/>
      <c r="BS89" s="258"/>
      <c r="BT89" s="258"/>
      <c r="BU89" s="258"/>
      <c r="BV89" s="258"/>
      <c r="BW89" s="258"/>
      <c r="BX89" s="258"/>
      <c r="BY89" s="258"/>
      <c r="BZ89" s="258"/>
      <c r="CA89" s="258"/>
      <c r="CB89" s="258"/>
      <c r="CC89" s="258"/>
      <c r="CD89" s="258"/>
      <c r="CE89" s="258"/>
      <c r="CF89" s="258"/>
      <c r="CG89" s="258"/>
      <c r="CH89" s="258"/>
      <c r="CI89" s="258"/>
      <c r="CJ89" s="258"/>
      <c r="CK89" s="258"/>
      <c r="CL89" s="258"/>
      <c r="CM89" s="258"/>
      <c r="CN89" s="258"/>
      <c r="CO89" s="258"/>
      <c r="CP89" s="258"/>
      <c r="CQ89" s="258"/>
      <c r="CR89" s="258"/>
      <c r="CS89" s="258"/>
      <c r="CT89" s="258"/>
      <c r="CU89" s="258"/>
      <c r="CV89" s="258"/>
      <c r="CW89" s="258"/>
      <c r="CX89" s="258"/>
      <c r="CY89" s="258"/>
      <c r="CZ89" s="258"/>
      <c r="DA89" s="258"/>
      <c r="DB89" s="258"/>
      <c r="DC89" s="258"/>
      <c r="DD89" s="258"/>
      <c r="DE89" s="258"/>
      <c r="DF89" s="258"/>
      <c r="DG89" s="258"/>
      <c r="DH89" s="258"/>
      <c r="DI89" s="258"/>
      <c r="DJ89" s="258"/>
      <c r="DK89" s="258"/>
      <c r="DL89" s="258"/>
      <c r="DM89" s="258"/>
      <c r="DN89" s="258"/>
      <c r="DO89" s="258"/>
      <c r="DP89" s="258"/>
      <c r="DQ89" s="258"/>
      <c r="DR89" s="258"/>
      <c r="DS89" s="258"/>
      <c r="DT89" s="258"/>
      <c r="DU89" s="258"/>
      <c r="DV89" s="258"/>
      <c r="DW89" s="258"/>
      <c r="DX89" s="258"/>
      <c r="DY89" s="258"/>
      <c r="DZ89" s="258"/>
      <c r="EA89" s="258"/>
      <c r="EB89" s="258"/>
      <c r="EC89" s="258"/>
      <c r="ED89" s="258"/>
      <c r="EE89" s="258"/>
      <c r="EF89" s="258"/>
      <c r="EG89" s="258"/>
      <c r="EH89" s="258"/>
      <c r="EI89" s="258"/>
      <c r="EJ89" s="258"/>
      <c r="EK89" s="258"/>
      <c r="EL89" s="258"/>
      <c r="EM89" s="258"/>
      <c r="EN89" s="258"/>
      <c r="EO89" s="258"/>
      <c r="EP89" s="258"/>
      <c r="EQ89" s="258"/>
      <c r="ER89" s="258"/>
      <c r="ES89" s="258"/>
      <c r="ET89" s="258"/>
      <c r="EU89" s="258"/>
      <c r="EV89" s="258"/>
      <c r="EW89" s="258"/>
      <c r="EX89" s="258"/>
      <c r="EY89" s="258"/>
      <c r="EZ89" s="258"/>
      <c r="FA89" s="258"/>
      <c r="FB89" s="258"/>
      <c r="FC89" s="258"/>
      <c r="FD89" s="258"/>
      <c r="FE89" s="258"/>
    </row>
    <row r="90" spans="1:204"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246"/>
      <c r="AD90" s="250"/>
      <c r="AE90" s="246"/>
      <c r="AF90" s="257"/>
      <c r="AG90" s="257"/>
      <c r="AH90" s="257"/>
      <c r="AI90" s="257"/>
      <c r="AJ90" s="257"/>
      <c r="AK90" s="257"/>
      <c r="AL90" s="257"/>
      <c r="AM90" s="257"/>
      <c r="AN90" s="257"/>
      <c r="AO90" s="257"/>
      <c r="AP90" s="257"/>
      <c r="AQ90" s="257"/>
      <c r="AR90" s="257"/>
      <c r="AS90" s="257"/>
      <c r="AT90" s="257"/>
      <c r="AU90" s="257"/>
      <c r="AV90" s="257"/>
      <c r="AW90" s="257"/>
      <c r="AX90" s="257"/>
      <c r="AY90" s="257"/>
      <c r="AZ90" s="258"/>
      <c r="BA90" s="258"/>
      <c r="BB90" s="258"/>
      <c r="BC90" s="258"/>
      <c r="BD90" s="258"/>
      <c r="BE90" s="258"/>
      <c r="BF90" s="258"/>
      <c r="BG90" s="258"/>
      <c r="BH90" s="258"/>
      <c r="BI90" s="258"/>
      <c r="BJ90" s="258"/>
      <c r="BK90" s="258"/>
      <c r="BL90" s="258"/>
      <c r="BM90" s="258"/>
      <c r="BN90" s="258"/>
      <c r="BO90" s="258"/>
      <c r="BP90" s="258"/>
      <c r="BQ90" s="258"/>
      <c r="BR90" s="258"/>
      <c r="BS90" s="258"/>
      <c r="BT90" s="258"/>
      <c r="BU90" s="258"/>
      <c r="BV90" s="258"/>
      <c r="BW90" s="258"/>
      <c r="BX90" s="258"/>
      <c r="BY90" s="258"/>
      <c r="BZ90" s="258"/>
      <c r="CA90" s="258"/>
      <c r="CB90" s="258"/>
      <c r="CC90" s="258"/>
      <c r="CD90" s="258"/>
      <c r="CE90" s="258"/>
      <c r="CF90" s="258"/>
      <c r="CG90" s="258"/>
      <c r="CH90" s="258"/>
      <c r="CI90" s="258"/>
      <c r="CJ90" s="258"/>
      <c r="CK90" s="258"/>
      <c r="CL90" s="258"/>
      <c r="CM90" s="258"/>
      <c r="CN90" s="258"/>
      <c r="CO90" s="258"/>
      <c r="CP90" s="258"/>
      <c r="CQ90" s="258"/>
      <c r="CR90" s="258"/>
      <c r="CS90" s="258"/>
      <c r="CT90" s="258"/>
      <c r="CU90" s="258"/>
      <c r="CV90" s="258"/>
      <c r="CW90" s="258"/>
      <c r="CX90" s="258"/>
      <c r="CY90" s="258"/>
      <c r="CZ90" s="258"/>
      <c r="DA90" s="258"/>
      <c r="DB90" s="258"/>
      <c r="DC90" s="258"/>
      <c r="DD90" s="258"/>
      <c r="DE90" s="258"/>
      <c r="DF90" s="258"/>
      <c r="DG90" s="258"/>
      <c r="DH90" s="258"/>
      <c r="DI90" s="258"/>
      <c r="DJ90" s="258"/>
      <c r="DK90" s="258"/>
      <c r="DL90" s="258"/>
      <c r="DM90" s="258"/>
      <c r="DN90" s="258"/>
      <c r="DO90" s="258"/>
      <c r="DP90" s="258"/>
      <c r="DQ90" s="258"/>
      <c r="DR90" s="258"/>
      <c r="DS90" s="258"/>
      <c r="DT90" s="258"/>
      <c r="DU90" s="258"/>
      <c r="DV90" s="258"/>
      <c r="DW90" s="258"/>
      <c r="DX90" s="258"/>
      <c r="DY90" s="258"/>
      <c r="DZ90" s="258"/>
      <c r="EA90" s="258"/>
      <c r="EB90" s="258"/>
      <c r="EC90" s="258"/>
      <c r="ED90" s="258"/>
      <c r="EE90" s="258"/>
      <c r="EF90" s="258"/>
      <c r="EG90" s="258"/>
      <c r="EH90" s="258"/>
      <c r="EI90" s="258"/>
      <c r="EJ90" s="258"/>
      <c r="EK90" s="258"/>
      <c r="EL90" s="258"/>
      <c r="EM90" s="258"/>
      <c r="EN90" s="258"/>
      <c r="EO90" s="258"/>
      <c r="EP90" s="258"/>
      <c r="EQ90" s="258"/>
      <c r="ER90" s="258"/>
      <c r="ES90" s="258"/>
      <c r="ET90" s="258"/>
      <c r="EU90" s="258"/>
      <c r="EV90" s="258"/>
      <c r="EW90" s="258"/>
      <c r="EX90" s="258"/>
      <c r="EY90" s="258"/>
      <c r="EZ90" s="258"/>
      <c r="FA90" s="258"/>
      <c r="FB90" s="258"/>
      <c r="FC90" s="258"/>
      <c r="FD90" s="258"/>
      <c r="FE90" s="258"/>
    </row>
    <row r="91" spans="1:204"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246"/>
      <c r="AD91" s="250"/>
      <c r="AE91" s="246"/>
      <c r="AF91" s="257"/>
      <c r="AG91" s="257"/>
      <c r="AH91" s="257"/>
      <c r="AI91" s="257"/>
      <c r="AJ91" s="257"/>
      <c r="AK91" s="257"/>
      <c r="AL91" s="257"/>
      <c r="AM91" s="257"/>
      <c r="AN91" s="257"/>
      <c r="AO91" s="257"/>
      <c r="AP91" s="257"/>
      <c r="AQ91" s="257"/>
      <c r="AR91" s="257"/>
      <c r="AS91" s="257"/>
      <c r="AT91" s="257"/>
      <c r="AU91" s="257"/>
      <c r="AV91" s="257"/>
      <c r="AW91" s="257"/>
      <c r="AX91" s="257"/>
      <c r="AY91" s="257"/>
      <c r="AZ91" s="258"/>
      <c r="BA91" s="258"/>
      <c r="BB91" s="258"/>
      <c r="BC91" s="258"/>
      <c r="BD91" s="258"/>
      <c r="BE91" s="258"/>
      <c r="BF91" s="258"/>
      <c r="BG91" s="258"/>
      <c r="BH91" s="258"/>
      <c r="BI91" s="258"/>
      <c r="BJ91" s="258"/>
      <c r="BK91" s="258"/>
      <c r="BL91" s="258"/>
      <c r="BM91" s="258"/>
      <c r="BN91" s="258"/>
      <c r="BO91" s="258"/>
      <c r="BP91" s="258"/>
      <c r="BQ91" s="258"/>
      <c r="BR91" s="258"/>
      <c r="BS91" s="258"/>
      <c r="BT91" s="258"/>
      <c r="BU91" s="258"/>
      <c r="BV91" s="258"/>
      <c r="BW91" s="258"/>
      <c r="BX91" s="258"/>
      <c r="BY91" s="258"/>
      <c r="BZ91" s="258"/>
      <c r="CA91" s="258"/>
      <c r="CB91" s="258"/>
      <c r="CC91" s="258"/>
      <c r="CD91" s="258"/>
      <c r="CE91" s="258"/>
      <c r="CF91" s="258"/>
      <c r="CG91" s="258"/>
      <c r="CH91" s="258"/>
      <c r="CI91" s="258"/>
      <c r="CJ91" s="258"/>
      <c r="CK91" s="258"/>
      <c r="CL91" s="258"/>
      <c r="CM91" s="258"/>
      <c r="CN91" s="258"/>
      <c r="CO91" s="258"/>
      <c r="CP91" s="258"/>
      <c r="CQ91" s="258"/>
      <c r="CR91" s="258"/>
      <c r="CS91" s="258"/>
      <c r="CT91" s="258"/>
      <c r="CU91" s="258"/>
      <c r="CV91" s="258"/>
      <c r="CW91" s="258"/>
      <c r="CX91" s="258"/>
      <c r="CY91" s="258"/>
      <c r="CZ91" s="258"/>
      <c r="DA91" s="258"/>
      <c r="DB91" s="258"/>
      <c r="DC91" s="258"/>
      <c r="DD91" s="258"/>
      <c r="DE91" s="258"/>
      <c r="DF91" s="258"/>
      <c r="DG91" s="258"/>
      <c r="DH91" s="258"/>
      <c r="DI91" s="258"/>
      <c r="DJ91" s="258"/>
      <c r="DK91" s="258"/>
      <c r="DL91" s="258"/>
      <c r="DM91" s="258"/>
      <c r="DN91" s="258"/>
      <c r="DO91" s="258"/>
      <c r="DP91" s="258"/>
      <c r="DQ91" s="258"/>
      <c r="DR91" s="258"/>
      <c r="DS91" s="258"/>
      <c r="DT91" s="258"/>
      <c r="DU91" s="258"/>
      <c r="DV91" s="258"/>
      <c r="DW91" s="258"/>
      <c r="DX91" s="258"/>
      <c r="DY91" s="258"/>
      <c r="DZ91" s="258"/>
      <c r="EA91" s="258"/>
      <c r="EB91" s="258"/>
      <c r="EC91" s="258"/>
      <c r="ED91" s="258"/>
      <c r="EE91" s="258"/>
      <c r="EF91" s="258"/>
      <c r="EG91" s="258"/>
      <c r="EH91" s="258"/>
      <c r="EI91" s="258"/>
      <c r="EJ91" s="258"/>
      <c r="EK91" s="258"/>
      <c r="EL91" s="258"/>
      <c r="EM91" s="258"/>
      <c r="EN91" s="258"/>
      <c r="EO91" s="258"/>
      <c r="EP91" s="258"/>
      <c r="EQ91" s="258"/>
      <c r="ER91" s="258"/>
      <c r="ES91" s="258"/>
      <c r="ET91" s="258"/>
      <c r="EU91" s="258"/>
      <c r="EV91" s="258"/>
      <c r="EW91" s="258"/>
      <c r="EX91" s="258"/>
      <c r="EY91" s="258"/>
      <c r="EZ91" s="258"/>
      <c r="FA91" s="258"/>
      <c r="FB91" s="258"/>
      <c r="FC91" s="258"/>
      <c r="FD91" s="258"/>
      <c r="FE91" s="258"/>
    </row>
    <row r="92" spans="1:204"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246"/>
      <c r="AD92" s="250"/>
      <c r="AE92" s="246"/>
      <c r="AF92" s="257"/>
      <c r="AG92" s="257"/>
      <c r="AH92" s="257"/>
      <c r="AI92" s="257"/>
      <c r="AJ92" s="257"/>
      <c r="AK92" s="257"/>
      <c r="AL92" s="257"/>
      <c r="AM92" s="257"/>
      <c r="AN92" s="257"/>
      <c r="AO92" s="257"/>
      <c r="AP92" s="257"/>
      <c r="AQ92" s="257"/>
      <c r="AR92" s="257"/>
      <c r="AS92" s="257"/>
      <c r="AT92" s="257"/>
      <c r="AU92" s="257"/>
      <c r="AV92" s="257"/>
      <c r="AW92" s="257"/>
      <c r="AX92" s="257"/>
      <c r="AY92" s="257"/>
      <c r="AZ92" s="258"/>
      <c r="BA92" s="258"/>
      <c r="BB92" s="258"/>
      <c r="BC92" s="258"/>
      <c r="BD92" s="258"/>
      <c r="BE92" s="258"/>
      <c r="BF92" s="258"/>
      <c r="BG92" s="258"/>
      <c r="BH92" s="258"/>
      <c r="BI92" s="258"/>
      <c r="BJ92" s="258"/>
      <c r="BK92" s="258"/>
      <c r="BL92" s="258"/>
      <c r="BM92" s="258"/>
      <c r="BN92" s="258"/>
      <c r="BO92" s="258"/>
      <c r="BP92" s="258"/>
      <c r="BQ92" s="258"/>
      <c r="BR92" s="258"/>
      <c r="BS92" s="258"/>
      <c r="BT92" s="258"/>
      <c r="BU92" s="258"/>
      <c r="BV92" s="258"/>
      <c r="BW92" s="258"/>
      <c r="BX92" s="258"/>
      <c r="BY92" s="258"/>
      <c r="BZ92" s="258"/>
      <c r="CA92" s="258"/>
      <c r="CB92" s="258"/>
      <c r="CC92" s="258"/>
      <c r="CD92" s="258"/>
      <c r="CE92" s="258"/>
      <c r="CF92" s="258"/>
      <c r="CG92" s="258"/>
      <c r="CH92" s="258"/>
      <c r="CI92" s="258"/>
      <c r="CJ92" s="258"/>
      <c r="CK92" s="258"/>
      <c r="CL92" s="258"/>
      <c r="CM92" s="258"/>
      <c r="CN92" s="258"/>
      <c r="CO92" s="258"/>
      <c r="CP92" s="258"/>
      <c r="CQ92" s="258"/>
      <c r="CR92" s="258"/>
      <c r="CS92" s="258"/>
      <c r="CT92" s="258"/>
      <c r="CU92" s="258"/>
      <c r="CV92" s="258"/>
      <c r="CW92" s="258"/>
      <c r="CX92" s="258"/>
      <c r="CY92" s="258"/>
      <c r="CZ92" s="258"/>
      <c r="DA92" s="258"/>
      <c r="DB92" s="258"/>
      <c r="DC92" s="258"/>
      <c r="DD92" s="258"/>
      <c r="DE92" s="258"/>
      <c r="DF92" s="258"/>
      <c r="DG92" s="258"/>
      <c r="DH92" s="258"/>
      <c r="DI92" s="258"/>
      <c r="DJ92" s="258"/>
      <c r="DK92" s="258"/>
      <c r="DL92" s="258"/>
      <c r="DM92" s="258"/>
      <c r="DN92" s="258"/>
      <c r="DO92" s="258"/>
      <c r="DP92" s="258"/>
      <c r="DQ92" s="258"/>
      <c r="DR92" s="258"/>
      <c r="DS92" s="258"/>
      <c r="DT92" s="258"/>
      <c r="DU92" s="258"/>
      <c r="DV92" s="258"/>
      <c r="DW92" s="258"/>
      <c r="DX92" s="258"/>
      <c r="DY92" s="258"/>
      <c r="DZ92" s="258"/>
      <c r="EA92" s="258"/>
      <c r="EB92" s="258"/>
      <c r="EC92" s="258"/>
      <c r="ED92" s="258"/>
      <c r="EE92" s="258"/>
      <c r="EF92" s="258"/>
      <c r="EG92" s="258"/>
      <c r="EH92" s="258"/>
      <c r="EI92" s="258"/>
      <c r="EJ92" s="258"/>
      <c r="EK92" s="258"/>
      <c r="EL92" s="258"/>
      <c r="EM92" s="258"/>
      <c r="EN92" s="258"/>
      <c r="EO92" s="258"/>
      <c r="EP92" s="258"/>
      <c r="EQ92" s="258"/>
      <c r="ER92" s="258"/>
      <c r="ES92" s="258"/>
      <c r="ET92" s="258"/>
      <c r="EU92" s="258"/>
      <c r="EV92" s="258"/>
      <c r="EW92" s="258"/>
      <c r="EX92" s="258"/>
      <c r="EY92" s="258"/>
      <c r="EZ92" s="258"/>
      <c r="FA92" s="258"/>
      <c r="FB92" s="258"/>
      <c r="FC92" s="258"/>
      <c r="FD92" s="258"/>
      <c r="FE92" s="258"/>
    </row>
    <row r="93" spans="1:204"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246"/>
      <c r="AD93" s="250"/>
      <c r="AE93" s="246"/>
      <c r="AF93" s="257"/>
      <c r="AG93" s="257"/>
      <c r="AH93" s="257"/>
      <c r="AI93" s="257"/>
      <c r="AJ93" s="257"/>
      <c r="AK93" s="257"/>
      <c r="AL93" s="257"/>
      <c r="AM93" s="257"/>
      <c r="AN93" s="257"/>
      <c r="AO93" s="257"/>
      <c r="AP93" s="257"/>
      <c r="AQ93" s="257"/>
      <c r="AR93" s="257"/>
      <c r="AS93" s="257"/>
      <c r="AT93" s="257"/>
      <c r="AU93" s="257"/>
      <c r="AV93" s="257"/>
      <c r="AW93" s="257"/>
      <c r="AX93" s="257"/>
      <c r="AY93" s="257"/>
      <c r="AZ93" s="258"/>
      <c r="BA93" s="258"/>
      <c r="BB93" s="258"/>
      <c r="BC93" s="258"/>
      <c r="BD93" s="258"/>
      <c r="BE93" s="258"/>
      <c r="BF93" s="258"/>
      <c r="BG93" s="258"/>
      <c r="BH93" s="258"/>
      <c r="BI93" s="258"/>
      <c r="BJ93" s="258"/>
      <c r="BK93" s="258"/>
      <c r="BL93" s="258"/>
      <c r="BM93" s="258"/>
      <c r="BN93" s="258"/>
      <c r="BO93" s="258"/>
      <c r="BP93" s="258"/>
      <c r="BQ93" s="258"/>
      <c r="BR93" s="258"/>
      <c r="BS93" s="258"/>
      <c r="BT93" s="258"/>
      <c r="BU93" s="258"/>
      <c r="BV93" s="258"/>
      <c r="BW93" s="258"/>
      <c r="BX93" s="258"/>
      <c r="BY93" s="258"/>
      <c r="BZ93" s="258"/>
      <c r="CA93" s="258"/>
      <c r="CB93" s="258"/>
      <c r="CC93" s="258"/>
      <c r="CD93" s="258"/>
      <c r="CE93" s="258"/>
      <c r="CF93" s="258"/>
      <c r="CG93" s="258"/>
      <c r="CH93" s="258"/>
      <c r="CI93" s="258"/>
      <c r="CJ93" s="258"/>
      <c r="CK93" s="258"/>
      <c r="CL93" s="258"/>
      <c r="CM93" s="258"/>
      <c r="CN93" s="258"/>
      <c r="CO93" s="258"/>
      <c r="CP93" s="258"/>
      <c r="CQ93" s="258"/>
      <c r="CR93" s="258"/>
      <c r="CS93" s="258"/>
      <c r="CT93" s="258"/>
      <c r="CU93" s="258"/>
      <c r="CV93" s="258"/>
      <c r="CW93" s="258"/>
      <c r="CX93" s="258"/>
      <c r="CY93" s="258"/>
      <c r="CZ93" s="258"/>
      <c r="DA93" s="258"/>
      <c r="DB93" s="258"/>
      <c r="DC93" s="258"/>
      <c r="DD93" s="258"/>
      <c r="DE93" s="258"/>
      <c r="DF93" s="258"/>
      <c r="DG93" s="258"/>
      <c r="DH93" s="258"/>
      <c r="DI93" s="258"/>
      <c r="DJ93" s="258"/>
      <c r="DK93" s="258"/>
      <c r="DL93" s="258"/>
      <c r="DM93" s="258"/>
      <c r="DN93" s="258"/>
      <c r="DO93" s="258"/>
      <c r="DP93" s="258"/>
      <c r="DQ93" s="258"/>
      <c r="DR93" s="258"/>
      <c r="DS93" s="258"/>
      <c r="DT93" s="258"/>
      <c r="DU93" s="258"/>
      <c r="DV93" s="258"/>
      <c r="DW93" s="258"/>
      <c r="DX93" s="258"/>
      <c r="DY93" s="258"/>
      <c r="DZ93" s="258"/>
      <c r="EA93" s="258"/>
      <c r="EB93" s="258"/>
      <c r="EC93" s="258"/>
      <c r="ED93" s="258"/>
      <c r="EE93" s="258"/>
      <c r="EF93" s="258"/>
      <c r="EG93" s="258"/>
      <c r="EH93" s="258"/>
      <c r="EI93" s="258"/>
      <c r="EJ93" s="258"/>
      <c r="EK93" s="258"/>
      <c r="EL93" s="258"/>
      <c r="EM93" s="258"/>
      <c r="EN93" s="258"/>
      <c r="EO93" s="258"/>
      <c r="EP93" s="258"/>
      <c r="EQ93" s="258"/>
      <c r="ER93" s="258"/>
      <c r="ES93" s="258"/>
      <c r="ET93" s="258"/>
      <c r="EU93" s="258"/>
      <c r="EV93" s="258"/>
      <c r="EW93" s="258"/>
      <c r="EX93" s="258"/>
      <c r="EY93" s="258"/>
      <c r="EZ93" s="258"/>
      <c r="FA93" s="258"/>
      <c r="FB93" s="258"/>
      <c r="FC93" s="258"/>
      <c r="FD93" s="258"/>
      <c r="FE93" s="258"/>
    </row>
    <row r="94" spans="1:204"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246"/>
      <c r="AD94" s="250"/>
      <c r="AE94" s="246"/>
      <c r="AF94" s="257"/>
      <c r="AG94" s="257"/>
      <c r="AH94" s="257"/>
      <c r="AI94" s="257"/>
      <c r="AJ94" s="257"/>
      <c r="AK94" s="257"/>
      <c r="AL94" s="257"/>
      <c r="AM94" s="257"/>
      <c r="AN94" s="257"/>
      <c r="AO94" s="257"/>
      <c r="AP94" s="257"/>
      <c r="AQ94" s="257"/>
      <c r="AR94" s="257"/>
      <c r="AS94" s="257"/>
      <c r="AT94" s="257"/>
      <c r="AU94" s="257"/>
      <c r="AV94" s="257"/>
      <c r="AW94" s="257"/>
      <c r="AX94" s="257"/>
      <c r="AY94" s="257"/>
      <c r="AZ94" s="258"/>
      <c r="BA94" s="258"/>
      <c r="BB94" s="258"/>
      <c r="BC94" s="258"/>
      <c r="BD94" s="258"/>
      <c r="BE94" s="258"/>
      <c r="BF94" s="258"/>
      <c r="BG94" s="258"/>
      <c r="BH94" s="258"/>
      <c r="BI94" s="258"/>
      <c r="BJ94" s="258"/>
      <c r="BK94" s="258"/>
      <c r="BL94" s="258"/>
      <c r="BM94" s="258"/>
      <c r="BN94" s="258"/>
      <c r="BO94" s="258"/>
      <c r="BP94" s="258"/>
      <c r="BQ94" s="258"/>
      <c r="BR94" s="258"/>
      <c r="BS94" s="258"/>
      <c r="BT94" s="258"/>
      <c r="BU94" s="258"/>
      <c r="BV94" s="258"/>
      <c r="BW94" s="258"/>
      <c r="BX94" s="258"/>
      <c r="BY94" s="258"/>
      <c r="BZ94" s="258"/>
      <c r="CA94" s="258"/>
      <c r="CB94" s="258"/>
      <c r="CC94" s="258"/>
      <c r="CD94" s="258"/>
      <c r="CE94" s="258"/>
      <c r="CF94" s="258"/>
      <c r="CG94" s="258"/>
      <c r="CH94" s="258"/>
      <c r="CI94" s="258"/>
      <c r="CJ94" s="258"/>
      <c r="CK94" s="258"/>
      <c r="CL94" s="258"/>
      <c r="CM94" s="258"/>
      <c r="CN94" s="258"/>
      <c r="CO94" s="258"/>
      <c r="CP94" s="258"/>
      <c r="CQ94" s="258"/>
      <c r="CR94" s="258"/>
      <c r="CS94" s="258"/>
      <c r="CT94" s="258"/>
      <c r="CU94" s="258"/>
      <c r="CV94" s="258"/>
      <c r="CW94" s="258"/>
      <c r="CX94" s="258"/>
      <c r="CY94" s="258"/>
      <c r="CZ94" s="258"/>
      <c r="DA94" s="258"/>
      <c r="DB94" s="258"/>
      <c r="DC94" s="258"/>
      <c r="DD94" s="258"/>
      <c r="DE94" s="258"/>
      <c r="DF94" s="258"/>
      <c r="DG94" s="258"/>
      <c r="DH94" s="258"/>
      <c r="DI94" s="258"/>
      <c r="DJ94" s="258"/>
      <c r="DK94" s="258"/>
      <c r="DL94" s="258"/>
      <c r="DM94" s="258"/>
      <c r="DN94" s="258"/>
      <c r="DO94" s="258"/>
      <c r="DP94" s="258"/>
      <c r="DQ94" s="258"/>
      <c r="DR94" s="258"/>
      <c r="DS94" s="258"/>
      <c r="DT94" s="258"/>
      <c r="DU94" s="258"/>
      <c r="DV94" s="258"/>
      <c r="DW94" s="258"/>
      <c r="DX94" s="258"/>
      <c r="DY94" s="258"/>
      <c r="DZ94" s="258"/>
      <c r="EA94" s="258"/>
      <c r="EB94" s="258"/>
      <c r="EC94" s="258"/>
      <c r="ED94" s="258"/>
      <c r="EE94" s="258"/>
      <c r="EF94" s="258"/>
      <c r="EG94" s="258"/>
      <c r="EH94" s="258"/>
      <c r="EI94" s="258"/>
      <c r="EJ94" s="258"/>
      <c r="EK94" s="258"/>
      <c r="EL94" s="258"/>
      <c r="EM94" s="258"/>
      <c r="EN94" s="258"/>
      <c r="EO94" s="258"/>
      <c r="EP94" s="258"/>
      <c r="EQ94" s="258"/>
      <c r="ER94" s="258"/>
      <c r="ES94" s="258"/>
      <c r="ET94" s="258"/>
      <c r="EU94" s="258"/>
      <c r="EV94" s="258"/>
      <c r="EW94" s="258"/>
      <c r="EX94" s="258"/>
      <c r="EY94" s="258"/>
      <c r="EZ94" s="258"/>
      <c r="FA94" s="258"/>
      <c r="FB94" s="258"/>
      <c r="FC94" s="258"/>
      <c r="FD94" s="258"/>
      <c r="FE94" s="258"/>
    </row>
    <row r="95" spans="1:204"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246"/>
      <c r="AD95" s="250"/>
      <c r="AE95" s="246"/>
      <c r="AF95" s="257"/>
      <c r="AG95" s="257"/>
      <c r="AH95" s="257"/>
      <c r="AI95" s="257"/>
      <c r="AJ95" s="257"/>
      <c r="AK95" s="257"/>
      <c r="AL95" s="257"/>
      <c r="AM95" s="257"/>
      <c r="AN95" s="257"/>
      <c r="AO95" s="257"/>
      <c r="AP95" s="257"/>
      <c r="AQ95" s="257"/>
      <c r="AR95" s="257"/>
      <c r="AS95" s="257"/>
      <c r="AT95" s="257"/>
      <c r="AU95" s="257"/>
      <c r="AV95" s="257"/>
      <c r="AW95" s="257"/>
      <c r="AX95" s="257"/>
      <c r="AY95" s="257"/>
      <c r="AZ95" s="258"/>
      <c r="BA95" s="258"/>
      <c r="BB95" s="258"/>
      <c r="BC95" s="258"/>
      <c r="BD95" s="258"/>
      <c r="BE95" s="258"/>
      <c r="BF95" s="258"/>
      <c r="BG95" s="258"/>
      <c r="BH95" s="258"/>
      <c r="BI95" s="258"/>
      <c r="BJ95" s="258"/>
      <c r="BK95" s="258"/>
      <c r="BL95" s="258"/>
      <c r="BM95" s="258"/>
      <c r="BN95" s="258"/>
      <c r="BO95" s="258"/>
      <c r="BP95" s="258"/>
      <c r="BQ95" s="258"/>
      <c r="BR95" s="258"/>
      <c r="BS95" s="258"/>
      <c r="BT95" s="258"/>
      <c r="BU95" s="258"/>
      <c r="BV95" s="258"/>
      <c r="BW95" s="258"/>
      <c r="BX95" s="258"/>
      <c r="BY95" s="258"/>
      <c r="BZ95" s="258"/>
      <c r="CA95" s="258"/>
      <c r="CB95" s="258"/>
      <c r="CC95" s="258"/>
      <c r="CD95" s="258"/>
      <c r="CE95" s="258"/>
      <c r="CF95" s="258"/>
      <c r="CG95" s="258"/>
      <c r="CH95" s="258"/>
      <c r="CI95" s="258"/>
      <c r="CJ95" s="258"/>
      <c r="CK95" s="258"/>
      <c r="CL95" s="258"/>
      <c r="CM95" s="258"/>
      <c r="CN95" s="258"/>
      <c r="CO95" s="258"/>
      <c r="CP95" s="258"/>
      <c r="CQ95" s="258"/>
      <c r="CR95" s="258"/>
      <c r="CS95" s="258"/>
      <c r="CT95" s="258"/>
      <c r="CU95" s="258"/>
      <c r="CV95" s="258"/>
      <c r="CW95" s="258"/>
      <c r="CX95" s="258"/>
      <c r="CY95" s="258"/>
      <c r="CZ95" s="258"/>
      <c r="DA95" s="258"/>
      <c r="DB95" s="258"/>
      <c r="DC95" s="258"/>
      <c r="DD95" s="258"/>
      <c r="DE95" s="258"/>
      <c r="DF95" s="258"/>
      <c r="DG95" s="258"/>
      <c r="DH95" s="258"/>
      <c r="DI95" s="258"/>
      <c r="DJ95" s="258"/>
      <c r="DK95" s="258"/>
      <c r="DL95" s="258"/>
      <c r="DM95" s="258"/>
      <c r="DN95" s="258"/>
      <c r="DO95" s="258"/>
      <c r="DP95" s="258"/>
      <c r="DQ95" s="258"/>
      <c r="DR95" s="258"/>
      <c r="DS95" s="258"/>
      <c r="DT95" s="258"/>
      <c r="DU95" s="258"/>
      <c r="DV95" s="258"/>
      <c r="DW95" s="258"/>
      <c r="DX95" s="258"/>
      <c r="DY95" s="258"/>
      <c r="DZ95" s="258"/>
      <c r="EA95" s="258"/>
      <c r="EB95" s="258"/>
      <c r="EC95" s="258"/>
      <c r="ED95" s="258"/>
      <c r="EE95" s="258"/>
      <c r="EF95" s="258"/>
      <c r="EG95" s="258"/>
      <c r="EH95" s="258"/>
      <c r="EI95" s="258"/>
      <c r="EJ95" s="258"/>
      <c r="EK95" s="258"/>
      <c r="EL95" s="258"/>
      <c r="EM95" s="258"/>
      <c r="EN95" s="258"/>
      <c r="EO95" s="258"/>
      <c r="EP95" s="258"/>
      <c r="EQ95" s="258"/>
      <c r="ER95" s="258"/>
      <c r="ES95" s="258"/>
      <c r="ET95" s="258"/>
      <c r="EU95" s="258"/>
      <c r="EV95" s="258"/>
      <c r="EW95" s="258"/>
      <c r="EX95" s="258"/>
      <c r="EY95" s="258"/>
      <c r="EZ95" s="258"/>
      <c r="FA95" s="258"/>
      <c r="FB95" s="258"/>
      <c r="FC95" s="258"/>
      <c r="FD95" s="258"/>
      <c r="FE95" s="258"/>
    </row>
    <row r="96" spans="1:204"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246"/>
      <c r="AD96" s="250"/>
      <c r="AE96" s="246"/>
      <c r="AF96" s="257"/>
      <c r="AG96" s="257"/>
      <c r="AH96" s="257"/>
      <c r="AI96" s="257"/>
      <c r="AJ96" s="257"/>
      <c r="AK96" s="257"/>
      <c r="AL96" s="257"/>
      <c r="AM96" s="257"/>
      <c r="AN96" s="257"/>
      <c r="AO96" s="257"/>
      <c r="AP96" s="257"/>
      <c r="AQ96" s="257"/>
      <c r="AR96" s="257"/>
      <c r="AS96" s="257"/>
      <c r="AT96" s="257"/>
      <c r="AU96" s="257"/>
      <c r="AV96" s="257"/>
      <c r="AW96" s="257"/>
      <c r="AX96" s="257"/>
      <c r="AY96" s="257"/>
      <c r="AZ96" s="258"/>
      <c r="BA96" s="258"/>
      <c r="BB96" s="258"/>
      <c r="BC96" s="258"/>
      <c r="BD96" s="258"/>
      <c r="BE96" s="258"/>
      <c r="BF96" s="258"/>
      <c r="BG96" s="258"/>
      <c r="BH96" s="258"/>
      <c r="BI96" s="258"/>
      <c r="BJ96" s="258"/>
      <c r="BK96" s="258"/>
      <c r="BL96" s="258"/>
      <c r="BM96" s="258"/>
      <c r="BN96" s="258"/>
      <c r="BO96" s="258"/>
      <c r="BP96" s="258"/>
      <c r="BQ96" s="258"/>
      <c r="BR96" s="258"/>
      <c r="BS96" s="258"/>
      <c r="BT96" s="258"/>
      <c r="BU96" s="258"/>
      <c r="BV96" s="258"/>
      <c r="BW96" s="258"/>
      <c r="BX96" s="258"/>
      <c r="BY96" s="258"/>
      <c r="BZ96" s="258"/>
      <c r="CA96" s="258"/>
      <c r="CB96" s="258"/>
      <c r="CC96" s="258"/>
      <c r="CD96" s="258"/>
      <c r="CE96" s="258"/>
      <c r="CF96" s="258"/>
      <c r="CG96" s="258"/>
      <c r="CH96" s="258"/>
      <c r="CI96" s="258"/>
      <c r="CJ96" s="258"/>
      <c r="CK96" s="258"/>
      <c r="CL96" s="258"/>
      <c r="CM96" s="258"/>
      <c r="CN96" s="258"/>
      <c r="CO96" s="258"/>
      <c r="CP96" s="258"/>
      <c r="CQ96" s="258"/>
      <c r="CR96" s="258"/>
      <c r="CS96" s="258"/>
      <c r="CT96" s="258"/>
      <c r="CU96" s="258"/>
      <c r="CV96" s="258"/>
      <c r="CW96" s="258"/>
      <c r="CX96" s="258"/>
      <c r="CY96" s="258"/>
      <c r="CZ96" s="258"/>
      <c r="DA96" s="258"/>
      <c r="DB96" s="258"/>
      <c r="DC96" s="258"/>
      <c r="DD96" s="258"/>
      <c r="DE96" s="258"/>
      <c r="DF96" s="258"/>
      <c r="DG96" s="258"/>
      <c r="DH96" s="258"/>
      <c r="DI96" s="258"/>
      <c r="DJ96" s="258"/>
      <c r="DK96" s="258"/>
      <c r="DL96" s="258"/>
      <c r="DM96" s="258"/>
      <c r="DN96" s="258"/>
      <c r="DO96" s="258"/>
      <c r="DP96" s="258"/>
      <c r="DQ96" s="258"/>
      <c r="DR96" s="258"/>
      <c r="DS96" s="258"/>
      <c r="DT96" s="258"/>
      <c r="DU96" s="258"/>
      <c r="DV96" s="258"/>
      <c r="DW96" s="258"/>
      <c r="DX96" s="258"/>
      <c r="DY96" s="258"/>
      <c r="DZ96" s="258"/>
      <c r="EA96" s="258"/>
      <c r="EB96" s="258"/>
      <c r="EC96" s="258"/>
      <c r="ED96" s="258"/>
      <c r="EE96" s="258"/>
      <c r="EF96" s="258"/>
      <c r="EG96" s="258"/>
      <c r="EH96" s="258"/>
      <c r="EI96" s="258"/>
      <c r="EJ96" s="258"/>
      <c r="EK96" s="258"/>
      <c r="EL96" s="258"/>
      <c r="EM96" s="258"/>
      <c r="EN96" s="258"/>
      <c r="EO96" s="258"/>
      <c r="EP96" s="258"/>
      <c r="EQ96" s="258"/>
      <c r="ER96" s="258"/>
      <c r="ES96" s="258"/>
      <c r="ET96" s="258"/>
      <c r="EU96" s="258"/>
      <c r="EV96" s="258"/>
      <c r="EW96" s="258"/>
      <c r="EX96" s="258"/>
      <c r="EY96" s="258"/>
      <c r="EZ96" s="258"/>
      <c r="FA96" s="258"/>
      <c r="FB96" s="258"/>
      <c r="FC96" s="258"/>
      <c r="FD96" s="258"/>
      <c r="FE96" s="258"/>
    </row>
    <row r="97" spans="1:16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246"/>
      <c r="AD97" s="250"/>
      <c r="AE97" s="246"/>
      <c r="AF97" s="257"/>
      <c r="AG97" s="257"/>
      <c r="AH97" s="257"/>
      <c r="AI97" s="257"/>
      <c r="AJ97" s="257"/>
      <c r="AK97" s="257"/>
      <c r="AL97" s="257"/>
      <c r="AM97" s="257"/>
      <c r="AN97" s="257"/>
      <c r="AO97" s="257"/>
      <c r="AP97" s="257"/>
      <c r="AQ97" s="257"/>
      <c r="AR97" s="257"/>
      <c r="AS97" s="257"/>
      <c r="AT97" s="257"/>
      <c r="AU97" s="257"/>
      <c r="AV97" s="257"/>
      <c r="AW97" s="257"/>
      <c r="AX97" s="257"/>
      <c r="AY97" s="257"/>
      <c r="AZ97" s="258"/>
      <c r="BA97" s="258"/>
      <c r="BB97" s="258"/>
      <c r="BC97" s="258"/>
      <c r="BD97" s="258"/>
      <c r="BE97" s="258"/>
      <c r="BF97" s="258"/>
      <c r="BG97" s="258"/>
      <c r="BH97" s="258"/>
      <c r="BI97" s="258"/>
      <c r="BJ97" s="258"/>
      <c r="BK97" s="258"/>
      <c r="BL97" s="258"/>
      <c r="BM97" s="258"/>
      <c r="BN97" s="258"/>
      <c r="BO97" s="258"/>
      <c r="BP97" s="258"/>
      <c r="BQ97" s="258"/>
      <c r="BR97" s="258"/>
      <c r="BS97" s="258"/>
      <c r="BT97" s="258"/>
      <c r="BU97" s="258"/>
      <c r="BV97" s="258"/>
      <c r="BW97" s="258"/>
      <c r="BX97" s="258"/>
      <c r="BY97" s="258"/>
      <c r="BZ97" s="258"/>
      <c r="CA97" s="258"/>
      <c r="CB97" s="258"/>
      <c r="CC97" s="258"/>
      <c r="CD97" s="258"/>
      <c r="CE97" s="258"/>
      <c r="CF97" s="258"/>
      <c r="CG97" s="258"/>
      <c r="CH97" s="258"/>
      <c r="CI97" s="258"/>
      <c r="CJ97" s="258"/>
      <c r="CK97" s="258"/>
      <c r="CL97" s="258"/>
      <c r="CM97" s="258"/>
      <c r="CN97" s="258"/>
      <c r="CO97" s="258"/>
      <c r="CP97" s="258"/>
      <c r="CQ97" s="258"/>
      <c r="CR97" s="258"/>
      <c r="CS97" s="258"/>
      <c r="CT97" s="258"/>
      <c r="CU97" s="258"/>
      <c r="CV97" s="258"/>
      <c r="CW97" s="258"/>
      <c r="CX97" s="258"/>
      <c r="CY97" s="258"/>
      <c r="CZ97" s="258"/>
      <c r="DA97" s="258"/>
      <c r="DB97" s="258"/>
      <c r="DC97" s="258"/>
      <c r="DD97" s="258"/>
      <c r="DE97" s="258"/>
      <c r="DF97" s="258"/>
      <c r="DG97" s="258"/>
      <c r="DH97" s="258"/>
      <c r="DI97" s="258"/>
      <c r="DJ97" s="258"/>
      <c r="DK97" s="258"/>
      <c r="DL97" s="258"/>
      <c r="DM97" s="258"/>
      <c r="DN97" s="258"/>
      <c r="DO97" s="258"/>
      <c r="DP97" s="258"/>
      <c r="DQ97" s="258"/>
      <c r="DR97" s="258"/>
      <c r="DS97" s="258"/>
      <c r="DT97" s="258"/>
      <c r="DU97" s="258"/>
      <c r="DV97" s="258"/>
      <c r="DW97" s="258"/>
      <c r="DX97" s="258"/>
      <c r="DY97" s="258"/>
      <c r="DZ97" s="258"/>
      <c r="EA97" s="258"/>
      <c r="EB97" s="258"/>
      <c r="EC97" s="258"/>
      <c r="ED97" s="258"/>
      <c r="EE97" s="258"/>
      <c r="EF97" s="258"/>
      <c r="EG97" s="258"/>
      <c r="EH97" s="258"/>
      <c r="EI97" s="258"/>
      <c r="EJ97" s="258"/>
      <c r="EK97" s="258"/>
      <c r="EL97" s="258"/>
      <c r="EM97" s="258"/>
      <c r="EN97" s="258"/>
      <c r="EO97" s="258"/>
      <c r="EP97" s="258"/>
      <c r="EQ97" s="258"/>
      <c r="ER97" s="258"/>
      <c r="ES97" s="258"/>
      <c r="ET97" s="258"/>
      <c r="EU97" s="258"/>
      <c r="EV97" s="258"/>
      <c r="EW97" s="258"/>
      <c r="EX97" s="258"/>
      <c r="EY97" s="258"/>
      <c r="EZ97" s="258"/>
      <c r="FA97" s="258"/>
      <c r="FB97" s="258"/>
      <c r="FC97" s="258"/>
      <c r="FD97" s="258"/>
      <c r="FE97" s="258"/>
    </row>
    <row r="98" spans="1:16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246"/>
      <c r="AD98" s="250"/>
      <c r="AE98" s="246"/>
      <c r="AF98" s="257"/>
      <c r="AG98" s="257"/>
      <c r="AH98" s="257"/>
      <c r="AI98" s="257"/>
      <c r="AJ98" s="257"/>
      <c r="AK98" s="257"/>
      <c r="AL98" s="257"/>
      <c r="AM98" s="257"/>
      <c r="AN98" s="257"/>
      <c r="AO98" s="257"/>
      <c r="AP98" s="257"/>
      <c r="AQ98" s="257"/>
      <c r="AR98" s="257"/>
      <c r="AS98" s="257"/>
      <c r="AT98" s="257"/>
      <c r="AU98" s="257"/>
      <c r="AV98" s="257"/>
      <c r="AW98" s="257"/>
      <c r="AX98" s="257"/>
      <c r="AY98" s="257"/>
      <c r="AZ98" s="258"/>
      <c r="BA98" s="258"/>
      <c r="BB98" s="258"/>
      <c r="BC98" s="258"/>
      <c r="BD98" s="258"/>
      <c r="BE98" s="258"/>
      <c r="BF98" s="258"/>
      <c r="BG98" s="258"/>
      <c r="BH98" s="258"/>
      <c r="BI98" s="258"/>
      <c r="BJ98" s="258"/>
      <c r="BK98" s="258"/>
      <c r="BL98" s="258"/>
      <c r="BM98" s="258"/>
      <c r="BN98" s="258"/>
      <c r="BO98" s="258"/>
      <c r="BP98" s="258"/>
      <c r="BQ98" s="258"/>
      <c r="BR98" s="258"/>
      <c r="BS98" s="258"/>
      <c r="BT98" s="258"/>
      <c r="BU98" s="258"/>
      <c r="BV98" s="258"/>
      <c r="BW98" s="258"/>
      <c r="BX98" s="258"/>
      <c r="BY98" s="258"/>
      <c r="BZ98" s="258"/>
      <c r="CA98" s="258"/>
      <c r="CB98" s="258"/>
      <c r="CC98" s="258"/>
      <c r="CD98" s="258"/>
      <c r="CE98" s="258"/>
      <c r="CF98" s="258"/>
      <c r="CG98" s="258"/>
      <c r="CH98" s="258"/>
      <c r="CI98" s="258"/>
      <c r="CJ98" s="258"/>
      <c r="CK98" s="258"/>
      <c r="CL98" s="258"/>
      <c r="CM98" s="258"/>
      <c r="CN98" s="258"/>
      <c r="CO98" s="258"/>
      <c r="CP98" s="258"/>
      <c r="CQ98" s="258"/>
      <c r="CR98" s="258"/>
      <c r="CS98" s="258"/>
      <c r="CT98" s="258"/>
      <c r="CU98" s="258"/>
      <c r="CV98" s="258"/>
      <c r="CW98" s="258"/>
      <c r="CX98" s="258"/>
      <c r="CY98" s="258"/>
      <c r="CZ98" s="258"/>
      <c r="DA98" s="258"/>
      <c r="DB98" s="258"/>
      <c r="DC98" s="258"/>
      <c r="DD98" s="258"/>
      <c r="DE98" s="258"/>
      <c r="DF98" s="258"/>
      <c r="DG98" s="258"/>
      <c r="DH98" s="258"/>
      <c r="DI98" s="258"/>
      <c r="DJ98" s="258"/>
      <c r="DK98" s="258"/>
      <c r="DL98" s="258"/>
      <c r="DM98" s="258"/>
      <c r="DN98" s="258"/>
      <c r="DO98" s="258"/>
      <c r="DP98" s="258"/>
      <c r="DQ98" s="258"/>
      <c r="DR98" s="258"/>
      <c r="DS98" s="258"/>
      <c r="DT98" s="258"/>
      <c r="DU98" s="258"/>
      <c r="DV98" s="258"/>
      <c r="DW98" s="258"/>
      <c r="DX98" s="258"/>
      <c r="DY98" s="258"/>
      <c r="DZ98" s="258"/>
      <c r="EA98" s="258"/>
      <c r="EB98" s="258"/>
      <c r="EC98" s="258"/>
      <c r="ED98" s="258"/>
      <c r="EE98" s="258"/>
      <c r="EF98" s="258"/>
      <c r="EG98" s="258"/>
      <c r="EH98" s="258"/>
      <c r="EI98" s="258"/>
      <c r="EJ98" s="258"/>
      <c r="EK98" s="258"/>
      <c r="EL98" s="258"/>
      <c r="EM98" s="258"/>
      <c r="EN98" s="258"/>
      <c r="EO98" s="258"/>
      <c r="EP98" s="258"/>
      <c r="EQ98" s="258"/>
      <c r="ER98" s="258"/>
      <c r="ES98" s="258"/>
      <c r="ET98" s="258"/>
      <c r="EU98" s="258"/>
      <c r="EV98" s="258"/>
      <c r="EW98" s="258"/>
      <c r="EX98" s="258"/>
      <c r="EY98" s="258"/>
      <c r="EZ98" s="258"/>
      <c r="FA98" s="258"/>
      <c r="FB98" s="258"/>
      <c r="FC98" s="258"/>
      <c r="FD98" s="258"/>
      <c r="FE98" s="258"/>
    </row>
    <row r="99" spans="1:16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246"/>
      <c r="AD99" s="250"/>
      <c r="AE99" s="246"/>
      <c r="AF99" s="257"/>
      <c r="AG99" s="257"/>
      <c r="AH99" s="257"/>
      <c r="AI99" s="257"/>
      <c r="AJ99" s="257"/>
      <c r="AK99" s="257"/>
      <c r="AL99" s="257"/>
      <c r="AM99" s="257"/>
      <c r="AN99" s="257"/>
      <c r="AO99" s="257"/>
      <c r="AP99" s="257"/>
      <c r="AQ99" s="257"/>
      <c r="AR99" s="257"/>
      <c r="AS99" s="257"/>
      <c r="AT99" s="257"/>
      <c r="AU99" s="257"/>
      <c r="AV99" s="257"/>
      <c r="AW99" s="257"/>
      <c r="AX99" s="257"/>
      <c r="AY99" s="257"/>
      <c r="AZ99" s="258"/>
      <c r="BA99" s="258"/>
      <c r="BB99" s="258"/>
      <c r="BC99" s="258"/>
      <c r="BD99" s="258"/>
      <c r="BE99" s="258"/>
      <c r="BF99" s="258"/>
      <c r="BG99" s="258"/>
      <c r="BH99" s="258"/>
      <c r="BI99" s="258"/>
      <c r="BJ99" s="258"/>
      <c r="BK99" s="258"/>
      <c r="BL99" s="258"/>
      <c r="BM99" s="258"/>
      <c r="BN99" s="258"/>
      <c r="BO99" s="258"/>
      <c r="BP99" s="258"/>
      <c r="BQ99" s="258"/>
      <c r="BR99" s="258"/>
      <c r="BS99" s="258"/>
      <c r="BT99" s="258"/>
      <c r="BU99" s="258"/>
      <c r="BV99" s="258"/>
      <c r="BW99" s="258"/>
      <c r="BX99" s="258"/>
      <c r="BY99" s="258"/>
      <c r="BZ99" s="258"/>
      <c r="CA99" s="258"/>
      <c r="CB99" s="258"/>
      <c r="CC99" s="258"/>
      <c r="CD99" s="258"/>
      <c r="CE99" s="258"/>
      <c r="CF99" s="258"/>
      <c r="CG99" s="258"/>
      <c r="CH99" s="258"/>
      <c r="CI99" s="258"/>
      <c r="CJ99" s="258"/>
      <c r="CK99" s="258"/>
      <c r="CL99" s="258"/>
      <c r="CM99" s="258"/>
      <c r="CN99" s="258"/>
      <c r="CO99" s="258"/>
      <c r="CP99" s="258"/>
      <c r="CQ99" s="258"/>
      <c r="CR99" s="258"/>
      <c r="CS99" s="258"/>
      <c r="CT99" s="258"/>
      <c r="CU99" s="258"/>
      <c r="CV99" s="258"/>
      <c r="CW99" s="258"/>
      <c r="CX99" s="258"/>
      <c r="CY99" s="258"/>
      <c r="CZ99" s="258"/>
      <c r="DA99" s="258"/>
      <c r="DB99" s="258"/>
      <c r="DC99" s="258"/>
      <c r="DD99" s="258"/>
      <c r="DE99" s="258"/>
      <c r="DF99" s="258"/>
      <c r="DG99" s="258"/>
      <c r="DH99" s="258"/>
      <c r="DI99" s="258"/>
      <c r="DJ99" s="258"/>
      <c r="DK99" s="258"/>
      <c r="DL99" s="258"/>
      <c r="DM99" s="258"/>
      <c r="DN99" s="258"/>
      <c r="DO99" s="258"/>
      <c r="DP99" s="258"/>
      <c r="DQ99" s="258"/>
      <c r="DR99" s="258"/>
      <c r="DS99" s="258"/>
      <c r="DT99" s="258"/>
      <c r="DU99" s="258"/>
      <c r="DV99" s="258"/>
      <c r="DW99" s="258"/>
      <c r="DX99" s="258"/>
      <c r="DY99" s="258"/>
      <c r="DZ99" s="258"/>
      <c r="EA99" s="258"/>
      <c r="EB99" s="258"/>
      <c r="EC99" s="258"/>
      <c r="ED99" s="258"/>
      <c r="EE99" s="258"/>
      <c r="EF99" s="258"/>
      <c r="EG99" s="258"/>
      <c r="EH99" s="258"/>
      <c r="EI99" s="258"/>
      <c r="EJ99" s="258"/>
      <c r="EK99" s="258"/>
      <c r="EL99" s="258"/>
      <c r="EM99" s="258"/>
      <c r="EN99" s="258"/>
      <c r="EO99" s="258"/>
      <c r="EP99" s="258"/>
      <c r="EQ99" s="258"/>
      <c r="ER99" s="258"/>
      <c r="ES99" s="258"/>
      <c r="ET99" s="258"/>
      <c r="EU99" s="258"/>
      <c r="EV99" s="258"/>
      <c r="EW99" s="258"/>
      <c r="EX99" s="258"/>
      <c r="EY99" s="258"/>
      <c r="EZ99" s="258"/>
      <c r="FA99" s="258"/>
      <c r="FB99" s="258"/>
      <c r="FC99" s="258"/>
      <c r="FD99" s="258"/>
      <c r="FE99" s="258"/>
    </row>
    <row r="100" spans="1:16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246"/>
      <c r="AD100" s="250"/>
      <c r="AE100" s="246"/>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8"/>
      <c r="BA100" s="258"/>
      <c r="BB100" s="258"/>
      <c r="BC100" s="258"/>
      <c r="BD100" s="258"/>
      <c r="BE100" s="258"/>
      <c r="BF100" s="258"/>
      <c r="BG100" s="258"/>
      <c r="BH100" s="258"/>
      <c r="BI100" s="258"/>
      <c r="BJ100" s="258"/>
      <c r="BK100" s="258"/>
      <c r="BL100" s="258"/>
      <c r="BM100" s="258"/>
      <c r="BN100" s="258"/>
      <c r="BO100" s="258"/>
      <c r="BP100" s="258"/>
      <c r="BQ100" s="258"/>
      <c r="BR100" s="258"/>
      <c r="BS100" s="258"/>
      <c r="BT100" s="258"/>
      <c r="BU100" s="258"/>
      <c r="BV100" s="258"/>
      <c r="BW100" s="258"/>
      <c r="BX100" s="258"/>
      <c r="BY100" s="258"/>
      <c r="BZ100" s="258"/>
      <c r="CA100" s="258"/>
      <c r="CB100" s="258"/>
      <c r="CC100" s="258"/>
      <c r="CD100" s="258"/>
      <c r="CE100" s="258"/>
      <c r="CF100" s="258"/>
      <c r="CG100" s="258"/>
      <c r="CH100" s="258"/>
      <c r="CI100" s="258"/>
      <c r="CJ100" s="258"/>
      <c r="CK100" s="258"/>
      <c r="CL100" s="258"/>
      <c r="CM100" s="258"/>
      <c r="CN100" s="258"/>
      <c r="CO100" s="258"/>
      <c r="CP100" s="258"/>
      <c r="CQ100" s="258"/>
      <c r="CR100" s="258"/>
      <c r="CS100" s="258"/>
      <c r="CT100" s="258"/>
      <c r="CU100" s="258"/>
      <c r="CV100" s="258"/>
      <c r="CW100" s="258"/>
      <c r="CX100" s="258"/>
      <c r="CY100" s="258"/>
      <c r="CZ100" s="258"/>
      <c r="DA100" s="258"/>
      <c r="DB100" s="258"/>
      <c r="DC100" s="258"/>
      <c r="DD100" s="258"/>
      <c r="DE100" s="258"/>
      <c r="DF100" s="258"/>
      <c r="DG100" s="258"/>
      <c r="DH100" s="258"/>
      <c r="DI100" s="258"/>
      <c r="DJ100" s="258"/>
      <c r="DK100" s="258"/>
      <c r="DL100" s="258"/>
      <c r="DM100" s="258"/>
      <c r="DN100" s="258"/>
      <c r="DO100" s="258"/>
      <c r="DP100" s="258"/>
      <c r="DQ100" s="258"/>
      <c r="DR100" s="258"/>
      <c r="DS100" s="258"/>
      <c r="DT100" s="258"/>
      <c r="DU100" s="258"/>
      <c r="DV100" s="258"/>
      <c r="DW100" s="258"/>
      <c r="DX100" s="258"/>
      <c r="DY100" s="258"/>
      <c r="DZ100" s="258"/>
      <c r="EA100" s="258"/>
      <c r="EB100" s="258"/>
      <c r="EC100" s="258"/>
      <c r="ED100" s="258"/>
      <c r="EE100" s="258"/>
      <c r="EF100" s="258"/>
      <c r="EG100" s="258"/>
      <c r="EH100" s="258"/>
      <c r="EI100" s="258"/>
      <c r="EJ100" s="258"/>
      <c r="EK100" s="258"/>
      <c r="EL100" s="258"/>
      <c r="EM100" s="258"/>
      <c r="EN100" s="258"/>
      <c r="EO100" s="258"/>
      <c r="EP100" s="258"/>
      <c r="EQ100" s="258"/>
      <c r="ER100" s="258"/>
      <c r="ES100" s="258"/>
      <c r="ET100" s="258"/>
      <c r="EU100" s="258"/>
      <c r="EV100" s="258"/>
      <c r="EW100" s="258"/>
      <c r="EX100" s="258"/>
      <c r="EY100" s="258"/>
      <c r="EZ100" s="258"/>
      <c r="FA100" s="258"/>
      <c r="FB100" s="258"/>
      <c r="FC100" s="258"/>
      <c r="FD100" s="258"/>
      <c r="FE100" s="258"/>
    </row>
    <row r="101" spans="1:16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246"/>
      <c r="AD101" s="250"/>
      <c r="AE101" s="246"/>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8"/>
      <c r="BA101" s="258"/>
      <c r="BB101" s="258"/>
      <c r="BC101" s="258"/>
      <c r="BD101" s="258"/>
      <c r="BE101" s="258"/>
      <c r="BF101" s="258"/>
      <c r="BG101" s="258"/>
      <c r="BH101" s="258"/>
      <c r="BI101" s="258"/>
      <c r="BJ101" s="258"/>
      <c r="BK101" s="258"/>
      <c r="BL101" s="258"/>
      <c r="BM101" s="258"/>
      <c r="BN101" s="258"/>
      <c r="BO101" s="258"/>
      <c r="BP101" s="258"/>
      <c r="BQ101" s="258"/>
      <c r="BR101" s="258"/>
      <c r="BS101" s="258"/>
      <c r="BT101" s="258"/>
      <c r="BU101" s="258"/>
      <c r="BV101" s="258"/>
      <c r="BW101" s="258"/>
      <c r="BX101" s="258"/>
      <c r="BY101" s="258"/>
      <c r="BZ101" s="258"/>
      <c r="CA101" s="258"/>
      <c r="CB101" s="258"/>
      <c r="CC101" s="258"/>
      <c r="CD101" s="258"/>
      <c r="CE101" s="258"/>
      <c r="CF101" s="258"/>
      <c r="CG101" s="258"/>
      <c r="CH101" s="258"/>
      <c r="CI101" s="258"/>
      <c r="CJ101" s="258"/>
      <c r="CK101" s="258"/>
      <c r="CL101" s="258"/>
      <c r="CM101" s="258"/>
      <c r="CN101" s="258"/>
      <c r="CO101" s="258"/>
      <c r="CP101" s="258"/>
      <c r="CQ101" s="258"/>
      <c r="CR101" s="258"/>
      <c r="CS101" s="258"/>
      <c r="CT101" s="258"/>
      <c r="CU101" s="258"/>
      <c r="CV101" s="258"/>
      <c r="CW101" s="258"/>
      <c r="CX101" s="258"/>
      <c r="CY101" s="258"/>
      <c r="CZ101" s="258"/>
      <c r="DA101" s="258"/>
      <c r="DB101" s="258"/>
      <c r="DC101" s="258"/>
      <c r="DD101" s="258"/>
      <c r="DE101" s="258"/>
      <c r="DF101" s="258"/>
      <c r="DG101" s="258"/>
      <c r="DH101" s="258"/>
      <c r="DI101" s="258"/>
      <c r="DJ101" s="258"/>
      <c r="DK101" s="258"/>
      <c r="DL101" s="258"/>
      <c r="DM101" s="258"/>
      <c r="DN101" s="258"/>
      <c r="DO101" s="258"/>
      <c r="DP101" s="258"/>
      <c r="DQ101" s="258"/>
      <c r="DR101" s="258"/>
      <c r="DS101" s="258"/>
      <c r="DT101" s="258"/>
      <c r="DU101" s="258"/>
      <c r="DV101" s="258"/>
      <c r="DW101" s="258"/>
      <c r="DX101" s="258"/>
      <c r="DY101" s="258"/>
      <c r="DZ101" s="258"/>
      <c r="EA101" s="258"/>
      <c r="EB101" s="258"/>
      <c r="EC101" s="258"/>
      <c r="ED101" s="258"/>
      <c r="EE101" s="258"/>
      <c r="EF101" s="258"/>
      <c r="EG101" s="258"/>
      <c r="EH101" s="258"/>
      <c r="EI101" s="258"/>
      <c r="EJ101" s="258"/>
      <c r="EK101" s="258"/>
      <c r="EL101" s="258"/>
      <c r="EM101" s="258"/>
      <c r="EN101" s="258"/>
      <c r="EO101" s="258"/>
      <c r="EP101" s="258"/>
      <c r="EQ101" s="258"/>
      <c r="ER101" s="258"/>
      <c r="ES101" s="258"/>
      <c r="ET101" s="258"/>
      <c r="EU101" s="258"/>
      <c r="EV101" s="258"/>
      <c r="EW101" s="258"/>
      <c r="EX101" s="258"/>
      <c r="EY101" s="258"/>
      <c r="EZ101" s="258"/>
      <c r="FA101" s="258"/>
      <c r="FB101" s="258"/>
      <c r="FC101" s="258"/>
      <c r="FD101" s="258"/>
      <c r="FE101" s="258"/>
    </row>
    <row r="102" spans="1:16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246"/>
      <c r="AD102" s="250"/>
      <c r="AE102" s="246"/>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8"/>
      <c r="BA102" s="258"/>
      <c r="BB102" s="258"/>
      <c r="BC102" s="258"/>
      <c r="BD102" s="258"/>
      <c r="BE102" s="258"/>
      <c r="BF102" s="258"/>
      <c r="BG102" s="258"/>
      <c r="BH102" s="258"/>
      <c r="BI102" s="258"/>
      <c r="BJ102" s="258"/>
      <c r="BK102" s="258"/>
      <c r="BL102" s="258"/>
      <c r="BM102" s="258"/>
      <c r="BN102" s="258"/>
      <c r="BO102" s="258"/>
      <c r="BP102" s="258"/>
      <c r="BQ102" s="258"/>
      <c r="BR102" s="258"/>
      <c r="BS102" s="258"/>
      <c r="BT102" s="258"/>
      <c r="BU102" s="258"/>
      <c r="BV102" s="258"/>
      <c r="BW102" s="258"/>
      <c r="BX102" s="258"/>
      <c r="BY102" s="258"/>
      <c r="BZ102" s="258"/>
      <c r="CA102" s="258"/>
      <c r="CB102" s="258"/>
      <c r="CC102" s="258"/>
      <c r="CD102" s="258"/>
      <c r="CE102" s="258"/>
      <c r="CF102" s="258"/>
      <c r="CG102" s="258"/>
      <c r="CH102" s="258"/>
      <c r="CI102" s="258"/>
      <c r="CJ102" s="258"/>
      <c r="CK102" s="258"/>
      <c r="CL102" s="258"/>
      <c r="CM102" s="258"/>
      <c r="CN102" s="258"/>
      <c r="CO102" s="258"/>
      <c r="CP102" s="258"/>
      <c r="CQ102" s="258"/>
      <c r="CR102" s="258"/>
      <c r="CS102" s="258"/>
      <c r="CT102" s="258"/>
      <c r="CU102" s="258"/>
      <c r="CV102" s="258"/>
      <c r="CW102" s="258"/>
      <c r="CX102" s="258"/>
      <c r="CY102" s="258"/>
      <c r="CZ102" s="258"/>
      <c r="DA102" s="258"/>
      <c r="DB102" s="258"/>
      <c r="DC102" s="258"/>
      <c r="DD102" s="258"/>
      <c r="DE102" s="258"/>
      <c r="DF102" s="258"/>
      <c r="DG102" s="258"/>
      <c r="DH102" s="258"/>
      <c r="DI102" s="258"/>
      <c r="DJ102" s="258"/>
      <c r="DK102" s="258"/>
      <c r="DL102" s="258"/>
      <c r="DM102" s="258"/>
      <c r="DN102" s="258"/>
      <c r="DO102" s="258"/>
      <c r="DP102" s="258"/>
      <c r="DQ102" s="258"/>
      <c r="DR102" s="258"/>
      <c r="DS102" s="258"/>
      <c r="DT102" s="258"/>
      <c r="DU102" s="258"/>
      <c r="DV102" s="258"/>
      <c r="DW102" s="258"/>
      <c r="DX102" s="258"/>
      <c r="DY102" s="258"/>
      <c r="DZ102" s="258"/>
      <c r="EA102" s="258"/>
      <c r="EB102" s="258"/>
      <c r="EC102" s="258"/>
      <c r="ED102" s="258"/>
      <c r="EE102" s="258"/>
      <c r="EF102" s="258"/>
      <c r="EG102" s="258"/>
      <c r="EH102" s="258"/>
      <c r="EI102" s="258"/>
      <c r="EJ102" s="258"/>
      <c r="EK102" s="258"/>
      <c r="EL102" s="258"/>
      <c r="EM102" s="258"/>
      <c r="EN102" s="258"/>
      <c r="EO102" s="258"/>
      <c r="EP102" s="258"/>
      <c r="EQ102" s="258"/>
      <c r="ER102" s="258"/>
      <c r="ES102" s="258"/>
      <c r="ET102" s="258"/>
      <c r="EU102" s="258"/>
      <c r="EV102" s="258"/>
      <c r="EW102" s="258"/>
      <c r="EX102" s="258"/>
      <c r="EY102" s="258"/>
      <c r="EZ102" s="258"/>
      <c r="FA102" s="258"/>
      <c r="FB102" s="258"/>
      <c r="FC102" s="258"/>
      <c r="FD102" s="258"/>
      <c r="FE102" s="258"/>
    </row>
    <row r="103" spans="1:16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246"/>
      <c r="AD103" s="243"/>
      <c r="AE103" s="262"/>
      <c r="AF103" s="263"/>
      <c r="AG103" s="264"/>
      <c r="AH103" s="264"/>
      <c r="AI103" s="265"/>
      <c r="AJ103" s="265"/>
      <c r="AK103" s="245"/>
      <c r="AL103" s="258"/>
      <c r="AM103" s="258"/>
      <c r="AN103" s="258"/>
      <c r="AO103" s="258"/>
      <c r="AP103" s="258"/>
      <c r="AQ103" s="258"/>
      <c r="AR103" s="258"/>
      <c r="AS103" s="258"/>
      <c r="AT103" s="258"/>
      <c r="AU103" s="258"/>
      <c r="AV103" s="258"/>
      <c r="AW103" s="258"/>
      <c r="AX103" s="258"/>
      <c r="AY103" s="258"/>
      <c r="AZ103" s="258"/>
      <c r="BA103" s="258"/>
      <c r="BB103" s="258"/>
      <c r="BC103" s="258"/>
      <c r="BD103" s="258"/>
      <c r="BE103" s="258"/>
      <c r="BF103" s="258"/>
      <c r="BG103" s="258"/>
      <c r="BH103" s="258"/>
      <c r="BI103" s="258"/>
      <c r="BJ103" s="258"/>
      <c r="BK103" s="258"/>
      <c r="BL103" s="258"/>
      <c r="BM103" s="258"/>
      <c r="BN103" s="258"/>
      <c r="BO103" s="258"/>
      <c r="BP103" s="258"/>
      <c r="BQ103" s="258"/>
      <c r="BR103" s="258"/>
      <c r="BS103" s="258"/>
      <c r="BT103" s="258"/>
      <c r="BU103" s="258"/>
      <c r="BV103" s="258"/>
      <c r="BW103" s="258"/>
      <c r="BX103" s="258"/>
      <c r="BY103" s="258"/>
      <c r="BZ103" s="258"/>
      <c r="CA103" s="258"/>
      <c r="CB103" s="258"/>
      <c r="CC103" s="258"/>
      <c r="CD103" s="258"/>
      <c r="CE103" s="258"/>
      <c r="CF103" s="258"/>
      <c r="CG103" s="258"/>
      <c r="CH103" s="258"/>
      <c r="CI103" s="258"/>
      <c r="CJ103" s="258"/>
      <c r="CK103" s="258"/>
      <c r="CL103" s="258"/>
      <c r="CM103" s="258"/>
      <c r="CN103" s="258"/>
      <c r="CO103" s="258"/>
      <c r="CP103" s="258"/>
      <c r="CQ103" s="258"/>
      <c r="CR103" s="258"/>
      <c r="CS103" s="258"/>
      <c r="CT103" s="258"/>
      <c r="CU103" s="258"/>
      <c r="CV103" s="258"/>
      <c r="CW103" s="258"/>
      <c r="CX103" s="258"/>
      <c r="CY103" s="258"/>
      <c r="CZ103" s="258"/>
      <c r="DA103" s="258"/>
      <c r="DB103" s="258"/>
      <c r="DC103" s="258"/>
      <c r="DD103" s="258"/>
      <c r="DE103" s="258"/>
      <c r="DF103" s="258"/>
      <c r="DG103" s="258"/>
      <c r="DH103" s="258"/>
      <c r="DI103" s="258"/>
      <c r="DJ103" s="258"/>
      <c r="DK103" s="258"/>
      <c r="DL103" s="258"/>
      <c r="DM103" s="258"/>
      <c r="DN103" s="258"/>
      <c r="DO103" s="258"/>
      <c r="DP103" s="258"/>
      <c r="DQ103" s="258"/>
      <c r="DR103" s="258"/>
      <c r="DS103" s="258"/>
      <c r="DT103" s="258"/>
      <c r="DU103" s="258"/>
      <c r="DV103" s="258"/>
      <c r="DW103" s="258"/>
      <c r="DX103" s="258"/>
      <c r="DY103" s="258"/>
      <c r="DZ103" s="258"/>
      <c r="EA103" s="258"/>
      <c r="EB103" s="258"/>
      <c r="EC103" s="258"/>
      <c r="ED103" s="258"/>
      <c r="EE103" s="258"/>
      <c r="EF103" s="258"/>
      <c r="EG103" s="258"/>
      <c r="EH103" s="258"/>
      <c r="EI103" s="258"/>
      <c r="EJ103" s="258"/>
      <c r="EK103" s="258"/>
      <c r="EL103" s="258"/>
      <c r="EM103" s="258"/>
      <c r="EN103" s="258"/>
      <c r="EO103" s="258"/>
      <c r="EP103" s="258"/>
      <c r="EQ103" s="258"/>
      <c r="ER103" s="258"/>
      <c r="ES103" s="258"/>
      <c r="ET103" s="258"/>
      <c r="EU103" s="258"/>
      <c r="EV103" s="258"/>
      <c r="EW103" s="258"/>
      <c r="EX103" s="258"/>
      <c r="EY103" s="258"/>
      <c r="EZ103" s="258"/>
      <c r="FA103" s="258"/>
      <c r="FB103" s="258"/>
      <c r="FC103" s="258"/>
      <c r="FD103" s="258"/>
      <c r="FE103" s="258"/>
    </row>
    <row r="104" spans="1:16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235"/>
      <c r="AD104" s="266"/>
      <c r="AE104" s="235"/>
      <c r="AF104" s="235"/>
      <c r="AG104" s="235"/>
      <c r="AH104" s="235"/>
      <c r="AI104" s="235"/>
      <c r="AJ104" s="235"/>
      <c r="AK104" s="235"/>
      <c r="AL104" s="258"/>
      <c r="AM104" s="258"/>
      <c r="AN104" s="258"/>
      <c r="AO104" s="258"/>
      <c r="AP104" s="258"/>
      <c r="AQ104" s="258"/>
      <c r="AR104" s="258"/>
      <c r="AS104" s="258"/>
      <c r="AT104" s="258"/>
      <c r="AU104" s="258"/>
      <c r="AV104" s="258"/>
      <c r="AW104" s="258"/>
      <c r="AX104" s="258"/>
      <c r="AY104" s="258"/>
      <c r="AZ104" s="258"/>
      <c r="BA104" s="258"/>
      <c r="BB104" s="258"/>
      <c r="BC104" s="258"/>
      <c r="BD104" s="258"/>
      <c r="BE104" s="258"/>
      <c r="BF104" s="258"/>
      <c r="BG104" s="258"/>
      <c r="BH104" s="258"/>
      <c r="BI104" s="258"/>
      <c r="BJ104" s="258"/>
      <c r="BK104" s="258"/>
      <c r="BL104" s="258"/>
      <c r="BM104" s="258"/>
      <c r="BN104" s="258"/>
      <c r="BO104" s="258"/>
      <c r="BP104" s="258"/>
      <c r="BQ104" s="258"/>
      <c r="BR104" s="258"/>
      <c r="BS104" s="258"/>
      <c r="BT104" s="258"/>
      <c r="BU104" s="258"/>
      <c r="BV104" s="258"/>
      <c r="BW104" s="258"/>
      <c r="BX104" s="258"/>
      <c r="BY104" s="258"/>
      <c r="BZ104" s="258"/>
      <c r="CA104" s="258"/>
      <c r="CB104" s="258"/>
      <c r="CC104" s="258"/>
      <c r="CD104" s="258"/>
      <c r="CE104" s="258"/>
      <c r="CF104" s="258"/>
      <c r="CG104" s="258"/>
      <c r="CH104" s="258"/>
      <c r="CI104" s="258"/>
      <c r="CJ104" s="258"/>
      <c r="CK104" s="258"/>
      <c r="CL104" s="258"/>
      <c r="CM104" s="258"/>
      <c r="CN104" s="258"/>
      <c r="CO104" s="258"/>
      <c r="CP104" s="258"/>
      <c r="CQ104" s="258"/>
      <c r="CR104" s="258"/>
      <c r="CS104" s="258"/>
      <c r="CT104" s="258"/>
      <c r="CU104" s="258"/>
      <c r="CV104" s="258"/>
      <c r="CW104" s="258"/>
      <c r="CX104" s="258"/>
      <c r="CY104" s="258"/>
      <c r="CZ104" s="258"/>
      <c r="DA104" s="258"/>
      <c r="DB104" s="258"/>
      <c r="DC104" s="258"/>
      <c r="DD104" s="258"/>
      <c r="DE104" s="258"/>
      <c r="DF104" s="258"/>
      <c r="DG104" s="258"/>
      <c r="DH104" s="258"/>
      <c r="DI104" s="258"/>
      <c r="DJ104" s="258"/>
      <c r="DK104" s="258"/>
      <c r="DL104" s="258"/>
      <c r="DM104" s="258"/>
      <c r="DN104" s="258"/>
      <c r="DO104" s="258"/>
      <c r="DP104" s="258"/>
      <c r="DQ104" s="258"/>
      <c r="DR104" s="258"/>
      <c r="DS104" s="258"/>
      <c r="DT104" s="258"/>
      <c r="DU104" s="258"/>
      <c r="DV104" s="258"/>
      <c r="DW104" s="258"/>
      <c r="DX104" s="258"/>
      <c r="DY104" s="258"/>
      <c r="DZ104" s="258"/>
      <c r="EA104" s="258"/>
      <c r="EB104" s="258"/>
      <c r="EC104" s="258"/>
      <c r="ED104" s="258"/>
      <c r="EE104" s="258"/>
      <c r="EF104" s="258"/>
      <c r="EG104" s="258"/>
      <c r="EH104" s="258"/>
      <c r="EI104" s="258"/>
      <c r="EJ104" s="258"/>
      <c r="EK104" s="258"/>
      <c r="EL104" s="258"/>
      <c r="EM104" s="258"/>
      <c r="EN104" s="258"/>
      <c r="EO104" s="258"/>
      <c r="EP104" s="258"/>
      <c r="EQ104" s="258"/>
      <c r="ER104" s="258"/>
      <c r="ES104" s="258"/>
      <c r="ET104" s="258"/>
      <c r="EU104" s="258"/>
      <c r="EV104" s="258"/>
      <c r="EW104" s="258"/>
      <c r="EX104" s="258"/>
      <c r="EY104" s="258"/>
      <c r="EZ104" s="258"/>
      <c r="FA104" s="258"/>
      <c r="FB104" s="258"/>
      <c r="FC104" s="258"/>
      <c r="FD104" s="258"/>
      <c r="FE104" s="258"/>
    </row>
    <row r="105" spans="1:16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226"/>
      <c r="AD105" s="227" t="s">
        <v>1</v>
      </c>
      <c r="AE105" s="228" t="s">
        <v>0</v>
      </c>
      <c r="AF105" s="228" t="s">
        <v>3</v>
      </c>
      <c r="AG105" s="228" t="s">
        <v>4</v>
      </c>
      <c r="AH105" s="228"/>
      <c r="AI105" s="229"/>
      <c r="AJ105" s="229"/>
      <c r="AK105" s="229"/>
      <c r="AL105" s="230"/>
      <c r="AM105" s="230"/>
      <c r="AN105" s="230"/>
      <c r="AO105" s="230"/>
      <c r="AP105" s="230"/>
      <c r="AQ105" s="230"/>
      <c r="AR105" s="230"/>
      <c r="AS105" s="230"/>
      <c r="AT105" s="230"/>
      <c r="AU105" s="230"/>
      <c r="AV105" s="230"/>
      <c r="AW105" s="230"/>
      <c r="AX105" s="230"/>
      <c r="AY105" s="230"/>
      <c r="AZ105" s="258"/>
      <c r="BA105" s="258"/>
      <c r="BB105" s="258"/>
      <c r="BC105" s="258"/>
      <c r="BD105" s="258"/>
      <c r="BE105" s="258"/>
      <c r="BF105" s="258"/>
      <c r="BG105" s="258"/>
      <c r="BH105" s="258"/>
      <c r="BI105" s="258"/>
      <c r="BJ105" s="258"/>
      <c r="BK105" s="258"/>
      <c r="BL105" s="258"/>
      <c r="BM105" s="258"/>
      <c r="BN105" s="258"/>
      <c r="BO105" s="258"/>
      <c r="BP105" s="258"/>
      <c r="BQ105" s="258"/>
      <c r="BR105" s="258"/>
      <c r="BS105" s="258"/>
      <c r="BT105" s="258"/>
      <c r="BU105" s="258"/>
      <c r="BV105" s="258"/>
      <c r="BW105" s="258"/>
      <c r="BX105" s="258"/>
      <c r="BY105" s="258"/>
      <c r="BZ105" s="258"/>
      <c r="CA105" s="258"/>
      <c r="CB105" s="258"/>
      <c r="CC105" s="258"/>
      <c r="CD105" s="258"/>
      <c r="CE105" s="258"/>
      <c r="CF105" s="258"/>
      <c r="CG105" s="258"/>
      <c r="CH105" s="258"/>
      <c r="CI105" s="258"/>
      <c r="CJ105" s="258"/>
      <c r="CK105" s="258"/>
      <c r="CL105" s="258"/>
      <c r="CM105" s="258"/>
      <c r="CN105" s="258"/>
      <c r="CO105" s="258"/>
      <c r="CP105" s="258"/>
      <c r="CQ105" s="258"/>
      <c r="CR105" s="258"/>
      <c r="CS105" s="258"/>
      <c r="CT105" s="258"/>
      <c r="CU105" s="258"/>
      <c r="CV105" s="258"/>
      <c r="CW105" s="258"/>
      <c r="CX105" s="258"/>
      <c r="CY105" s="258"/>
      <c r="CZ105" s="258"/>
      <c r="DA105" s="258"/>
      <c r="DB105" s="258"/>
      <c r="DC105" s="258"/>
      <c r="DD105" s="258"/>
      <c r="DE105" s="258"/>
      <c r="DF105" s="258"/>
      <c r="DG105" s="258"/>
      <c r="DH105" s="258"/>
      <c r="DI105" s="258"/>
      <c r="DJ105" s="258"/>
      <c r="DK105" s="258"/>
      <c r="DL105" s="258"/>
      <c r="DM105" s="258"/>
      <c r="DN105" s="258"/>
      <c r="DO105" s="258"/>
      <c r="DP105" s="258"/>
      <c r="DQ105" s="258"/>
      <c r="DR105" s="258"/>
      <c r="DS105" s="258"/>
      <c r="DT105" s="258"/>
      <c r="DU105" s="258"/>
      <c r="DV105" s="258"/>
      <c r="DW105" s="258"/>
      <c r="DX105" s="258"/>
      <c r="DY105" s="258"/>
      <c r="DZ105" s="258"/>
      <c r="EA105" s="258"/>
      <c r="EB105" s="258"/>
      <c r="EC105" s="258"/>
      <c r="ED105" s="258"/>
      <c r="EE105" s="258"/>
      <c r="EF105" s="258"/>
      <c r="EG105" s="258"/>
      <c r="EH105" s="258"/>
      <c r="EI105" s="258"/>
      <c r="EJ105" s="258"/>
      <c r="EK105" s="258"/>
      <c r="EL105" s="258"/>
      <c r="EM105" s="258"/>
      <c r="EN105" s="258"/>
      <c r="EO105" s="258"/>
      <c r="EP105" s="258"/>
      <c r="EQ105" s="258"/>
      <c r="ER105" s="258"/>
      <c r="ES105" s="258"/>
      <c r="ET105" s="258"/>
      <c r="EU105" s="258"/>
      <c r="EV105" s="258"/>
      <c r="EW105" s="258"/>
      <c r="EX105" s="258"/>
      <c r="EY105" s="258"/>
      <c r="EZ105" s="258"/>
      <c r="FA105" s="258"/>
      <c r="FB105" s="258"/>
      <c r="FC105" s="258"/>
      <c r="FD105" s="258"/>
      <c r="FE105" s="258"/>
    </row>
    <row r="106" spans="1:16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226"/>
      <c r="AD106" s="227">
        <v>1</v>
      </c>
      <c r="AE106" s="228">
        <f>1+(AD106-1)*22</f>
        <v>1</v>
      </c>
      <c r="AF106" s="231">
        <v>20</v>
      </c>
      <c r="AG106" s="231">
        <f>AF106+AE106</f>
        <v>21</v>
      </c>
      <c r="AH106" s="231"/>
      <c r="AI106" s="229"/>
      <c r="AJ106" s="229"/>
      <c r="AK106" s="229"/>
      <c r="AL106" s="230"/>
      <c r="AM106" s="230"/>
      <c r="AN106" s="230"/>
      <c r="AO106" s="230"/>
      <c r="AP106" s="230"/>
      <c r="AQ106" s="230"/>
      <c r="AR106" s="230"/>
      <c r="AS106" s="230"/>
      <c r="AT106" s="230"/>
      <c r="AU106" s="230"/>
      <c r="AV106" s="230"/>
      <c r="AW106" s="230"/>
      <c r="AX106" s="230"/>
      <c r="AY106" s="230"/>
      <c r="AZ106" s="258"/>
      <c r="BA106" s="258"/>
      <c r="BB106" s="258"/>
      <c r="BC106" s="258"/>
      <c r="BD106" s="258"/>
      <c r="BE106" s="258"/>
      <c r="BF106" s="258"/>
      <c r="BG106" s="258"/>
      <c r="BH106" s="258"/>
      <c r="BI106" s="258"/>
      <c r="BJ106" s="258"/>
      <c r="BK106" s="258"/>
      <c r="BL106" s="258"/>
      <c r="BM106" s="258"/>
      <c r="BN106" s="258"/>
      <c r="BO106" s="258"/>
      <c r="BP106" s="258"/>
      <c r="BQ106" s="258"/>
      <c r="BR106" s="258"/>
      <c r="BS106" s="258"/>
      <c r="BT106" s="258"/>
      <c r="BU106" s="258"/>
      <c r="BV106" s="258"/>
      <c r="BW106" s="258"/>
      <c r="BX106" s="258"/>
      <c r="BY106" s="258"/>
      <c r="BZ106" s="258"/>
      <c r="CA106" s="258"/>
      <c r="CB106" s="258"/>
      <c r="CC106" s="258"/>
      <c r="CD106" s="258"/>
      <c r="CE106" s="258"/>
      <c r="CF106" s="258"/>
      <c r="CG106" s="258"/>
      <c r="CH106" s="258"/>
      <c r="CI106" s="258"/>
      <c r="CJ106" s="258"/>
      <c r="CK106" s="258"/>
      <c r="CL106" s="258"/>
      <c r="CM106" s="258"/>
      <c r="CN106" s="258"/>
      <c r="CO106" s="258"/>
      <c r="CP106" s="258"/>
      <c r="CQ106" s="258"/>
      <c r="CR106" s="258"/>
      <c r="CS106" s="258"/>
      <c r="CT106" s="258"/>
      <c r="CU106" s="258"/>
      <c r="CV106" s="258"/>
      <c r="CW106" s="258"/>
      <c r="CX106" s="258"/>
      <c r="CY106" s="258"/>
      <c r="CZ106" s="258"/>
      <c r="DA106" s="258"/>
      <c r="DB106" s="258"/>
      <c r="DC106" s="258"/>
      <c r="DD106" s="258"/>
      <c r="DE106" s="258"/>
      <c r="DF106" s="258"/>
      <c r="DG106" s="258"/>
      <c r="DH106" s="258"/>
      <c r="DI106" s="258"/>
      <c r="DJ106" s="258"/>
      <c r="DK106" s="258"/>
      <c r="DL106" s="258"/>
      <c r="DM106" s="258"/>
      <c r="DN106" s="258"/>
      <c r="DO106" s="258"/>
      <c r="DP106" s="258"/>
      <c r="DQ106" s="258"/>
      <c r="DR106" s="258"/>
      <c r="DS106" s="258"/>
      <c r="DT106" s="258"/>
      <c r="DU106" s="258"/>
      <c r="DV106" s="258"/>
      <c r="DW106" s="258"/>
      <c r="DX106" s="258"/>
      <c r="DY106" s="258"/>
      <c r="DZ106" s="258"/>
      <c r="EA106" s="258"/>
      <c r="EB106" s="258"/>
      <c r="EC106" s="258"/>
      <c r="ED106" s="258"/>
      <c r="EE106" s="258"/>
      <c r="EF106" s="258"/>
      <c r="EG106" s="258"/>
      <c r="EH106" s="258"/>
      <c r="EI106" s="258"/>
      <c r="EJ106" s="258"/>
      <c r="EK106" s="258"/>
      <c r="EL106" s="258"/>
      <c r="EM106" s="258"/>
      <c r="EN106" s="258"/>
      <c r="EO106" s="258"/>
      <c r="EP106" s="258"/>
      <c r="EQ106" s="258"/>
      <c r="ER106" s="258"/>
      <c r="ES106" s="258"/>
      <c r="ET106" s="258"/>
      <c r="EU106" s="258"/>
      <c r="EV106" s="258"/>
      <c r="EW106" s="258"/>
      <c r="EX106" s="258"/>
      <c r="EY106" s="258"/>
      <c r="EZ106" s="258"/>
      <c r="FA106" s="258"/>
      <c r="FB106" s="258"/>
      <c r="FC106" s="258"/>
      <c r="FD106" s="258"/>
      <c r="FE106" s="258"/>
    </row>
    <row r="107" spans="1:16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232"/>
      <c r="AD107" s="233"/>
      <c r="AE107" s="230"/>
      <c r="AF107" s="234"/>
      <c r="AG107" s="235"/>
      <c r="AH107" s="235"/>
      <c r="AI107" s="229"/>
      <c r="AJ107" s="229"/>
      <c r="AK107" s="229"/>
      <c r="AL107" s="230"/>
      <c r="AM107" s="230"/>
      <c r="AN107" s="230"/>
      <c r="AO107" s="230"/>
      <c r="AP107" s="230"/>
      <c r="AQ107" s="230"/>
      <c r="AR107" s="230"/>
      <c r="AS107" s="230"/>
      <c r="AT107" s="230"/>
      <c r="AU107" s="230"/>
      <c r="AV107" s="230"/>
      <c r="AW107" s="230"/>
      <c r="AX107" s="230"/>
      <c r="AY107" s="230"/>
      <c r="AZ107" s="258"/>
      <c r="BA107" s="258"/>
      <c r="BB107" s="258"/>
      <c r="BC107" s="258"/>
      <c r="BD107" s="258"/>
      <c r="BE107" s="258"/>
      <c r="BF107" s="258"/>
      <c r="BG107" s="258"/>
      <c r="BH107" s="258"/>
      <c r="BI107" s="258"/>
      <c r="BJ107" s="258"/>
      <c r="BK107" s="258"/>
      <c r="BL107" s="258"/>
      <c r="BM107" s="258"/>
      <c r="BN107" s="258"/>
      <c r="BO107" s="258"/>
      <c r="BP107" s="258"/>
      <c r="BQ107" s="258"/>
      <c r="BR107" s="258"/>
      <c r="BS107" s="258"/>
      <c r="BT107" s="258"/>
      <c r="BU107" s="258"/>
      <c r="BV107" s="258"/>
      <c r="BW107" s="258"/>
      <c r="BX107" s="258"/>
      <c r="BY107" s="258"/>
      <c r="BZ107" s="258"/>
      <c r="CA107" s="258"/>
      <c r="CB107" s="258"/>
      <c r="CC107" s="258"/>
      <c r="CD107" s="258"/>
      <c r="CE107" s="258"/>
      <c r="CF107" s="258"/>
      <c r="CG107" s="258"/>
      <c r="CH107" s="258"/>
      <c r="CI107" s="258"/>
      <c r="CJ107" s="258"/>
      <c r="CK107" s="258"/>
      <c r="CL107" s="258"/>
      <c r="CM107" s="258"/>
      <c r="CN107" s="258"/>
      <c r="CO107" s="258"/>
      <c r="CP107" s="258"/>
      <c r="CQ107" s="258"/>
      <c r="CR107" s="258"/>
      <c r="CS107" s="258"/>
      <c r="CT107" s="258"/>
      <c r="CU107" s="258"/>
      <c r="CV107" s="258"/>
      <c r="CW107" s="258"/>
      <c r="CX107" s="258"/>
      <c r="CY107" s="258"/>
      <c r="CZ107" s="258"/>
      <c r="DA107" s="258"/>
      <c r="DB107" s="258"/>
      <c r="DC107" s="258"/>
      <c r="DD107" s="258"/>
      <c r="DE107" s="258"/>
      <c r="DF107" s="258"/>
      <c r="DG107" s="258"/>
      <c r="DH107" s="258"/>
      <c r="DI107" s="258"/>
      <c r="DJ107" s="258"/>
      <c r="DK107" s="258"/>
      <c r="DL107" s="258"/>
      <c r="DM107" s="258"/>
      <c r="DN107" s="258"/>
      <c r="DO107" s="258"/>
      <c r="DP107" s="258"/>
      <c r="DQ107" s="258"/>
      <c r="DR107" s="258"/>
      <c r="DS107" s="258"/>
      <c r="DT107" s="258"/>
      <c r="DU107" s="258"/>
      <c r="DV107" s="258"/>
      <c r="DW107" s="258"/>
      <c r="DX107" s="258"/>
      <c r="DY107" s="258"/>
      <c r="DZ107" s="258"/>
      <c r="EA107" s="258"/>
      <c r="EB107" s="258"/>
      <c r="EC107" s="258"/>
      <c r="ED107" s="258"/>
      <c r="EE107" s="258"/>
      <c r="EF107" s="258"/>
      <c r="EG107" s="258"/>
      <c r="EH107" s="258"/>
      <c r="EI107" s="258"/>
      <c r="EJ107" s="258"/>
      <c r="EK107" s="258"/>
      <c r="EL107" s="258"/>
      <c r="EM107" s="258"/>
      <c r="EN107" s="258"/>
      <c r="EO107" s="258"/>
      <c r="EP107" s="258"/>
      <c r="EQ107" s="258"/>
      <c r="ER107" s="258"/>
      <c r="ES107" s="258"/>
      <c r="ET107" s="258"/>
      <c r="EU107" s="258"/>
      <c r="EV107" s="258"/>
      <c r="EW107" s="258"/>
      <c r="EX107" s="258"/>
      <c r="EY107" s="258"/>
      <c r="EZ107" s="258"/>
      <c r="FA107" s="258"/>
      <c r="FB107" s="258"/>
      <c r="FC107" s="258"/>
      <c r="FD107" s="258"/>
      <c r="FE107" s="258"/>
    </row>
    <row r="108" spans="1:16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232"/>
      <c r="AD108" s="236" t="s">
        <v>2</v>
      </c>
      <c r="AE108" s="237" t="s">
        <v>5</v>
      </c>
      <c r="AF108" s="237"/>
      <c r="AG108" s="237"/>
      <c r="AH108" s="237"/>
      <c r="AI108" s="229"/>
      <c r="AJ108" s="229"/>
      <c r="AK108" s="229"/>
      <c r="AL108" s="230"/>
      <c r="AM108" s="230"/>
      <c r="AN108" s="230"/>
      <c r="AO108" s="230"/>
      <c r="AP108" s="230"/>
      <c r="AQ108" s="230"/>
      <c r="AR108" s="230"/>
      <c r="AS108" s="230"/>
      <c r="AT108" s="230"/>
      <c r="AU108" s="230"/>
      <c r="AV108" s="230"/>
      <c r="AW108" s="230"/>
      <c r="AX108" s="230"/>
      <c r="AY108" s="230"/>
      <c r="AZ108" s="258"/>
      <c r="BA108" s="258"/>
      <c r="BB108" s="258"/>
      <c r="BC108" s="258"/>
      <c r="BD108" s="258"/>
      <c r="BE108" s="258"/>
      <c r="BF108" s="258"/>
      <c r="BG108" s="258"/>
      <c r="BH108" s="258"/>
      <c r="BI108" s="258"/>
      <c r="BJ108" s="258"/>
      <c r="BK108" s="258"/>
      <c r="BL108" s="258"/>
      <c r="BM108" s="258"/>
      <c r="BN108" s="258"/>
      <c r="BO108" s="258"/>
      <c r="BP108" s="258"/>
      <c r="BQ108" s="258"/>
      <c r="BR108" s="258"/>
      <c r="BS108" s="258"/>
      <c r="BT108" s="258"/>
      <c r="BU108" s="258"/>
      <c r="BV108" s="258"/>
      <c r="BW108" s="258"/>
      <c r="BX108" s="258"/>
      <c r="BY108" s="258"/>
      <c r="BZ108" s="258"/>
      <c r="CA108" s="258"/>
      <c r="CB108" s="258"/>
      <c r="CC108" s="258"/>
      <c r="CD108" s="258"/>
      <c r="CE108" s="258"/>
      <c r="CF108" s="258"/>
      <c r="CG108" s="258"/>
      <c r="CH108" s="258"/>
      <c r="CI108" s="258"/>
      <c r="CJ108" s="258"/>
      <c r="CK108" s="258"/>
      <c r="CL108" s="258"/>
      <c r="CM108" s="258"/>
      <c r="CN108" s="258"/>
      <c r="CO108" s="258"/>
      <c r="CP108" s="258"/>
      <c r="CQ108" s="258"/>
      <c r="CR108" s="258"/>
      <c r="CS108" s="258"/>
      <c r="CT108" s="258"/>
      <c r="CU108" s="258"/>
      <c r="CV108" s="258"/>
      <c r="CW108" s="258"/>
      <c r="CX108" s="258"/>
      <c r="CY108" s="258"/>
      <c r="CZ108" s="258"/>
      <c r="DA108" s="258"/>
      <c r="DB108" s="258"/>
      <c r="DC108" s="258"/>
      <c r="DD108" s="258"/>
      <c r="DE108" s="258"/>
      <c r="DF108" s="258"/>
      <c r="DG108" s="258"/>
      <c r="DH108" s="258"/>
      <c r="DI108" s="258"/>
      <c r="DJ108" s="258"/>
      <c r="DK108" s="258"/>
      <c r="DL108" s="258"/>
      <c r="DM108" s="258"/>
      <c r="DN108" s="258"/>
      <c r="DO108" s="258"/>
      <c r="DP108" s="258"/>
      <c r="DQ108" s="258"/>
      <c r="DR108" s="258"/>
      <c r="DS108" s="258"/>
      <c r="DT108" s="258"/>
      <c r="DU108" s="258"/>
      <c r="DV108" s="258"/>
      <c r="DW108" s="258"/>
      <c r="DX108" s="258"/>
      <c r="DY108" s="258"/>
      <c r="DZ108" s="258"/>
      <c r="EA108" s="258"/>
      <c r="EB108" s="258"/>
      <c r="EC108" s="258"/>
      <c r="ED108" s="258"/>
      <c r="EE108" s="258"/>
      <c r="EF108" s="258"/>
      <c r="EG108" s="258"/>
      <c r="EH108" s="258"/>
      <c r="EI108" s="258"/>
      <c r="EJ108" s="258"/>
      <c r="EK108" s="258"/>
      <c r="EL108" s="258"/>
      <c r="EM108" s="258"/>
      <c r="EN108" s="258"/>
      <c r="EO108" s="258"/>
      <c r="EP108" s="258"/>
      <c r="EQ108" s="258"/>
      <c r="ER108" s="258"/>
      <c r="ES108" s="258"/>
      <c r="ET108" s="258"/>
      <c r="EU108" s="258"/>
      <c r="EV108" s="258"/>
      <c r="EW108" s="258"/>
      <c r="EX108" s="258"/>
      <c r="EY108" s="258"/>
      <c r="EZ108" s="258"/>
      <c r="FA108" s="258"/>
      <c r="FB108" s="258"/>
      <c r="FC108" s="258"/>
      <c r="FD108" s="258"/>
      <c r="FE108" s="258"/>
    </row>
    <row r="109" spans="1:16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232"/>
      <c r="AD109" s="238" t="str">
        <f>AD9</f>
        <v>Winter 2017-18</v>
      </c>
      <c r="AE109" s="239" t="str">
        <f>AE135</f>
        <v>SYSTEM: Total lane miles</v>
      </c>
      <c r="AF109" s="240"/>
      <c r="AG109" s="240"/>
      <c r="AH109" s="240"/>
      <c r="AI109" s="235"/>
      <c r="AJ109" s="235"/>
      <c r="AK109" s="235"/>
      <c r="AL109" s="230"/>
      <c r="AM109" s="230"/>
      <c r="AN109" s="230"/>
      <c r="AO109" s="230"/>
      <c r="AP109" s="230"/>
      <c r="AQ109" s="230"/>
      <c r="AR109" s="230"/>
      <c r="AS109" s="230"/>
      <c r="AT109" s="230"/>
      <c r="AU109" s="230"/>
      <c r="AV109" s="230"/>
      <c r="AW109" s="230"/>
      <c r="AX109" s="230"/>
      <c r="AY109" s="230"/>
      <c r="AZ109" s="258"/>
      <c r="BA109" s="258"/>
      <c r="BB109" s="258"/>
      <c r="BC109" s="258"/>
      <c r="BD109" s="258"/>
      <c r="BE109" s="258"/>
      <c r="BF109" s="258"/>
      <c r="BG109" s="258"/>
      <c r="BH109" s="258"/>
      <c r="BI109" s="258"/>
      <c r="BJ109" s="258"/>
      <c r="BK109" s="258"/>
      <c r="BL109" s="258"/>
      <c r="BM109" s="258"/>
      <c r="BN109" s="258"/>
      <c r="BO109" s="258"/>
      <c r="BP109" s="258"/>
      <c r="BQ109" s="258"/>
      <c r="BR109" s="258"/>
      <c r="BS109" s="258"/>
      <c r="BT109" s="258"/>
      <c r="BU109" s="258"/>
      <c r="BV109" s="258"/>
      <c r="BW109" s="258"/>
      <c r="BX109" s="258"/>
      <c r="BY109" s="258"/>
      <c r="BZ109" s="258"/>
      <c r="CA109" s="258"/>
      <c r="CB109" s="258"/>
      <c r="CC109" s="258"/>
      <c r="CD109" s="258"/>
      <c r="CE109" s="258"/>
      <c r="CF109" s="258"/>
      <c r="CG109" s="258"/>
      <c r="CH109" s="258"/>
      <c r="CI109" s="258"/>
      <c r="CJ109" s="258"/>
      <c r="CK109" s="258"/>
      <c r="CL109" s="258"/>
      <c r="CM109" s="258"/>
      <c r="CN109" s="258"/>
      <c r="CO109" s="258"/>
      <c r="CP109" s="258"/>
      <c r="CQ109" s="258"/>
      <c r="CR109" s="258"/>
      <c r="CS109" s="258"/>
      <c r="CT109" s="258"/>
      <c r="CU109" s="258"/>
      <c r="CV109" s="258"/>
      <c r="CW109" s="258"/>
      <c r="CX109" s="258"/>
      <c r="CY109" s="258"/>
      <c r="CZ109" s="258"/>
      <c r="DA109" s="258"/>
      <c r="DB109" s="258"/>
      <c r="DC109" s="258"/>
      <c r="DD109" s="258"/>
      <c r="DE109" s="258"/>
      <c r="DF109" s="258"/>
      <c r="DG109" s="258"/>
      <c r="DH109" s="258"/>
      <c r="DI109" s="258"/>
      <c r="DJ109" s="258"/>
      <c r="DK109" s="258"/>
      <c r="DL109" s="258"/>
      <c r="DM109" s="258"/>
      <c r="DN109" s="258"/>
      <c r="DO109" s="258"/>
      <c r="DP109" s="258"/>
      <c r="DQ109" s="258"/>
      <c r="DR109" s="258"/>
      <c r="DS109" s="258"/>
      <c r="DT109" s="258"/>
      <c r="DU109" s="258"/>
      <c r="DV109" s="258"/>
      <c r="DW109" s="258"/>
      <c r="DX109" s="258"/>
      <c r="DY109" s="258"/>
      <c r="DZ109" s="258"/>
      <c r="EA109" s="258"/>
      <c r="EB109" s="258"/>
      <c r="EC109" s="258"/>
      <c r="ED109" s="258"/>
      <c r="EE109" s="258"/>
      <c r="EF109" s="258"/>
      <c r="EG109" s="258"/>
      <c r="EH109" s="258"/>
      <c r="EI109" s="258"/>
      <c r="EJ109" s="258"/>
      <c r="EK109" s="258"/>
      <c r="EL109" s="258"/>
      <c r="EM109" s="258"/>
      <c r="EN109" s="258"/>
      <c r="EO109" s="258"/>
      <c r="EP109" s="258"/>
      <c r="EQ109" s="258"/>
      <c r="ER109" s="258"/>
      <c r="ES109" s="258"/>
      <c r="ET109" s="258"/>
      <c r="EU109" s="258"/>
      <c r="EV109" s="258"/>
      <c r="EW109" s="258"/>
      <c r="EX109" s="258"/>
      <c r="EY109" s="258"/>
      <c r="EZ109" s="258"/>
      <c r="FA109" s="258"/>
      <c r="FB109" s="258"/>
      <c r="FC109" s="258"/>
      <c r="FD109" s="258"/>
      <c r="FE109" s="258"/>
    </row>
    <row r="110" spans="1:16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232"/>
      <c r="AD110" s="238" t="str">
        <f t="shared" ref="AD110:AD116" si="11">AD10</f>
        <v>Winter 2016-17</v>
      </c>
      <c r="AE110" s="239" t="str">
        <f>AF135</f>
        <v>HUMAN RESOURCES: State workers (full-time)</v>
      </c>
      <c r="AF110" s="240"/>
      <c r="AG110" s="240"/>
      <c r="AH110" s="240"/>
      <c r="AI110" s="235"/>
      <c r="AJ110" s="235"/>
      <c r="AK110" s="235"/>
      <c r="AL110" s="230"/>
      <c r="AM110" s="230"/>
      <c r="AN110" s="230"/>
      <c r="AO110" s="230"/>
      <c r="AP110" s="230"/>
      <c r="AQ110" s="230"/>
      <c r="AR110" s="230"/>
      <c r="AS110" s="230"/>
      <c r="AT110" s="230"/>
      <c r="AU110" s="230"/>
      <c r="AV110" s="230"/>
      <c r="AW110" s="230"/>
      <c r="AX110" s="230"/>
      <c r="AY110" s="230"/>
      <c r="AZ110" s="258"/>
      <c r="BA110" s="258"/>
      <c r="BB110" s="258"/>
      <c r="BC110" s="258"/>
      <c r="BD110" s="258"/>
      <c r="BE110" s="258"/>
      <c r="BF110" s="258"/>
      <c r="BG110" s="258"/>
      <c r="BH110" s="258"/>
      <c r="BI110" s="258"/>
      <c r="BJ110" s="258"/>
      <c r="BK110" s="258"/>
      <c r="BL110" s="258"/>
      <c r="BM110" s="258"/>
      <c r="BN110" s="258"/>
      <c r="BO110" s="258"/>
      <c r="BP110" s="258"/>
      <c r="BQ110" s="258"/>
      <c r="BR110" s="258"/>
      <c r="BS110" s="258"/>
      <c r="BT110" s="258"/>
      <c r="BU110" s="258"/>
      <c r="BV110" s="258"/>
      <c r="BW110" s="258"/>
      <c r="BX110" s="258"/>
      <c r="BY110" s="258"/>
      <c r="BZ110" s="258"/>
      <c r="CA110" s="258"/>
      <c r="CB110" s="258"/>
      <c r="CC110" s="258"/>
      <c r="CD110" s="258"/>
      <c r="CE110" s="258"/>
      <c r="CF110" s="258"/>
      <c r="CG110" s="258"/>
      <c r="CH110" s="258"/>
      <c r="CI110" s="258"/>
      <c r="CJ110" s="258"/>
      <c r="CK110" s="258"/>
      <c r="CL110" s="258"/>
      <c r="CM110" s="258"/>
      <c r="CN110" s="258"/>
      <c r="CO110" s="258"/>
      <c r="CP110" s="258"/>
      <c r="CQ110" s="258"/>
      <c r="CR110" s="258"/>
      <c r="CS110" s="258"/>
      <c r="CT110" s="258"/>
      <c r="CU110" s="258"/>
      <c r="CV110" s="258"/>
      <c r="CW110" s="258"/>
      <c r="CX110" s="258"/>
      <c r="CY110" s="258"/>
      <c r="CZ110" s="258"/>
      <c r="DA110" s="258"/>
      <c r="DB110" s="258"/>
      <c r="DC110" s="258"/>
      <c r="DD110" s="258"/>
      <c r="DE110" s="258"/>
      <c r="DF110" s="258"/>
      <c r="DG110" s="258"/>
      <c r="DH110" s="258"/>
      <c r="DI110" s="258"/>
      <c r="DJ110" s="258"/>
      <c r="DK110" s="258"/>
      <c r="DL110" s="258"/>
      <c r="DM110" s="258"/>
      <c r="DN110" s="258"/>
      <c r="DO110" s="258"/>
      <c r="DP110" s="258"/>
      <c r="DQ110" s="258"/>
      <c r="DR110" s="258"/>
      <c r="DS110" s="258"/>
      <c r="DT110" s="258"/>
      <c r="DU110" s="258"/>
      <c r="DV110" s="258"/>
      <c r="DW110" s="258"/>
      <c r="DX110" s="258"/>
      <c r="DY110" s="258"/>
      <c r="DZ110" s="258"/>
      <c r="EA110" s="258"/>
      <c r="EB110" s="258"/>
      <c r="EC110" s="258"/>
      <c r="ED110" s="258"/>
      <c r="EE110" s="258"/>
      <c r="EF110" s="258"/>
      <c r="EG110" s="258"/>
      <c r="EH110" s="258"/>
      <c r="EI110" s="258"/>
      <c r="EJ110" s="258"/>
      <c r="EK110" s="258"/>
      <c r="EL110" s="258"/>
      <c r="EM110" s="258"/>
      <c r="EN110" s="258"/>
      <c r="EO110" s="258"/>
      <c r="EP110" s="258"/>
      <c r="EQ110" s="258"/>
      <c r="ER110" s="258"/>
      <c r="ES110" s="258"/>
      <c r="ET110" s="258"/>
      <c r="EU110" s="258"/>
      <c r="EV110" s="258"/>
      <c r="EW110" s="258"/>
      <c r="EX110" s="258"/>
      <c r="EY110" s="258"/>
      <c r="EZ110" s="258"/>
      <c r="FA110" s="258"/>
      <c r="FB110" s="258"/>
      <c r="FC110" s="258"/>
      <c r="FD110" s="258"/>
      <c r="FE110" s="258"/>
    </row>
    <row r="111" spans="1:16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230"/>
      <c r="AD111" s="238" t="str">
        <f t="shared" si="11"/>
        <v>Winter 2015-16</v>
      </c>
      <c r="AE111" s="239" t="str">
        <f>AG135</f>
        <v>HUMAN RESOURCES: State workers (part-time and seasonal)</v>
      </c>
      <c r="AF111" s="240"/>
      <c r="AG111" s="240"/>
      <c r="AH111" s="240"/>
      <c r="AI111" s="235"/>
      <c r="AJ111" s="235"/>
      <c r="AK111" s="235"/>
      <c r="AL111" s="230"/>
      <c r="AM111" s="230"/>
      <c r="AN111" s="230"/>
      <c r="AO111" s="230"/>
      <c r="AP111" s="230"/>
      <c r="AQ111" s="230"/>
      <c r="AR111" s="230"/>
      <c r="AS111" s="230"/>
      <c r="AT111" s="230"/>
      <c r="AU111" s="230"/>
      <c r="AV111" s="230"/>
      <c r="AW111" s="230"/>
      <c r="AX111" s="230"/>
      <c r="AY111" s="230"/>
      <c r="AZ111" s="258"/>
      <c r="BA111" s="258"/>
      <c r="BB111" s="258"/>
      <c r="BC111" s="258"/>
      <c r="BD111" s="258"/>
      <c r="BE111" s="258"/>
      <c r="BF111" s="258"/>
      <c r="BG111" s="258"/>
      <c r="BH111" s="258"/>
      <c r="BI111" s="258"/>
      <c r="BJ111" s="258"/>
      <c r="BK111" s="258"/>
      <c r="BL111" s="258"/>
      <c r="BM111" s="258"/>
      <c r="BN111" s="258"/>
      <c r="BO111" s="258"/>
      <c r="BP111" s="258"/>
      <c r="BQ111" s="258"/>
      <c r="BR111" s="258"/>
      <c r="BS111" s="258"/>
      <c r="BT111" s="258"/>
      <c r="BU111" s="258"/>
      <c r="BV111" s="258"/>
      <c r="BW111" s="258"/>
      <c r="BX111" s="258"/>
      <c r="BY111" s="258"/>
      <c r="BZ111" s="258"/>
      <c r="CA111" s="258"/>
      <c r="CB111" s="258"/>
      <c r="CC111" s="258"/>
      <c r="CD111" s="258"/>
      <c r="CE111" s="258"/>
      <c r="CF111" s="258"/>
      <c r="CG111" s="258"/>
      <c r="CH111" s="258"/>
      <c r="CI111" s="258"/>
      <c r="CJ111" s="258"/>
      <c r="CK111" s="258"/>
      <c r="CL111" s="258"/>
      <c r="CM111" s="258"/>
      <c r="CN111" s="258"/>
      <c r="CO111" s="258"/>
      <c r="CP111" s="258"/>
      <c r="CQ111" s="258"/>
      <c r="CR111" s="258"/>
      <c r="CS111" s="258"/>
      <c r="CT111" s="258"/>
      <c r="CU111" s="258"/>
      <c r="CV111" s="258"/>
      <c r="CW111" s="258"/>
      <c r="CX111" s="258"/>
      <c r="CY111" s="258"/>
      <c r="CZ111" s="258"/>
      <c r="DA111" s="258"/>
      <c r="DB111" s="258"/>
      <c r="DC111" s="258"/>
      <c r="DD111" s="258"/>
      <c r="DE111" s="258"/>
      <c r="DF111" s="258"/>
      <c r="DG111" s="258"/>
      <c r="DH111" s="258"/>
      <c r="DI111" s="258"/>
      <c r="DJ111" s="258"/>
      <c r="DK111" s="258"/>
      <c r="DL111" s="258"/>
      <c r="DM111" s="258"/>
      <c r="DN111" s="258"/>
      <c r="DO111" s="258"/>
      <c r="DP111" s="258"/>
      <c r="DQ111" s="258"/>
      <c r="DR111" s="258"/>
      <c r="DS111" s="258"/>
      <c r="DT111" s="258"/>
      <c r="DU111" s="258"/>
      <c r="DV111" s="258"/>
      <c r="DW111" s="258"/>
      <c r="DX111" s="258"/>
      <c r="DY111" s="258"/>
      <c r="DZ111" s="258"/>
      <c r="EA111" s="258"/>
      <c r="EB111" s="258"/>
      <c r="EC111" s="258"/>
      <c r="ED111" s="258"/>
      <c r="EE111" s="258"/>
      <c r="EF111" s="258"/>
      <c r="EG111" s="258"/>
      <c r="EH111" s="258"/>
      <c r="EI111" s="258"/>
      <c r="EJ111" s="258"/>
      <c r="EK111" s="258"/>
      <c r="EL111" s="258"/>
      <c r="EM111" s="258"/>
      <c r="EN111" s="258"/>
      <c r="EO111" s="258"/>
      <c r="EP111" s="258"/>
      <c r="EQ111" s="258"/>
      <c r="ER111" s="258"/>
      <c r="ES111" s="258"/>
      <c r="ET111" s="258"/>
      <c r="EU111" s="258"/>
      <c r="EV111" s="258"/>
      <c r="EW111" s="258"/>
      <c r="EX111" s="258"/>
      <c r="EY111" s="258"/>
      <c r="EZ111" s="258"/>
      <c r="FA111" s="258"/>
      <c r="FB111" s="258"/>
      <c r="FC111" s="258"/>
      <c r="FD111" s="258"/>
      <c r="FE111" s="258"/>
    </row>
    <row r="112" spans="1:16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232"/>
      <c r="AD112" s="238" t="str">
        <f t="shared" si="11"/>
        <v>Winter 2014-15</v>
      </c>
      <c r="AE112" s="239" t="str">
        <f>AH135</f>
        <v>VEHICLE RESOURCES: Plow trucks (owned and contracted units)</v>
      </c>
      <c r="AF112" s="240"/>
      <c r="AG112" s="240"/>
      <c r="AH112" s="240"/>
      <c r="AI112" s="235"/>
      <c r="AJ112" s="235"/>
      <c r="AK112" s="235"/>
      <c r="AL112" s="230"/>
      <c r="AM112" s="230"/>
      <c r="AN112" s="230"/>
      <c r="AO112" s="230"/>
      <c r="AP112" s="230"/>
      <c r="AQ112" s="230"/>
      <c r="AR112" s="230"/>
      <c r="AS112" s="230"/>
      <c r="AT112" s="230"/>
      <c r="AU112" s="230"/>
      <c r="AV112" s="230"/>
      <c r="AW112" s="230"/>
      <c r="AX112" s="230"/>
      <c r="AY112" s="230"/>
      <c r="AZ112" s="258"/>
      <c r="BA112" s="258"/>
      <c r="BB112" s="258"/>
      <c r="BC112" s="258"/>
      <c r="BD112" s="258"/>
      <c r="BE112" s="258"/>
      <c r="BF112" s="258"/>
      <c r="BG112" s="258"/>
      <c r="BH112" s="258"/>
      <c r="BI112" s="258"/>
      <c r="BJ112" s="258"/>
      <c r="BK112" s="258"/>
      <c r="BL112" s="258"/>
      <c r="BM112" s="258"/>
      <c r="BN112" s="258"/>
      <c r="BO112" s="258"/>
      <c r="BP112" s="258"/>
      <c r="BQ112" s="258"/>
      <c r="BR112" s="258"/>
      <c r="BS112" s="258"/>
      <c r="BT112" s="258"/>
      <c r="BU112" s="258"/>
      <c r="BV112" s="258"/>
      <c r="BW112" s="258"/>
      <c r="BX112" s="258"/>
      <c r="BY112" s="258"/>
      <c r="BZ112" s="258"/>
      <c r="CA112" s="258"/>
      <c r="CB112" s="258"/>
      <c r="CC112" s="258"/>
      <c r="CD112" s="258"/>
      <c r="CE112" s="258"/>
      <c r="CF112" s="258"/>
      <c r="CG112" s="258"/>
      <c r="CH112" s="258"/>
      <c r="CI112" s="258"/>
      <c r="CJ112" s="258"/>
      <c r="CK112" s="258"/>
      <c r="CL112" s="258"/>
      <c r="CM112" s="258"/>
      <c r="CN112" s="258"/>
      <c r="CO112" s="258"/>
      <c r="CP112" s="258"/>
      <c r="CQ112" s="258"/>
      <c r="CR112" s="258"/>
      <c r="CS112" s="258"/>
      <c r="CT112" s="258"/>
      <c r="CU112" s="258"/>
      <c r="CV112" s="258"/>
      <c r="CW112" s="258"/>
      <c r="CX112" s="258"/>
      <c r="CY112" s="258"/>
      <c r="CZ112" s="258"/>
      <c r="DA112" s="258"/>
      <c r="DB112" s="258"/>
      <c r="DC112" s="258"/>
      <c r="DD112" s="258"/>
      <c r="DE112" s="258"/>
      <c r="DF112" s="258"/>
      <c r="DG112" s="258"/>
      <c r="DH112" s="258"/>
      <c r="DI112" s="258"/>
      <c r="DJ112" s="258"/>
      <c r="DK112" s="258"/>
      <c r="DL112" s="258"/>
      <c r="DM112" s="258"/>
      <c r="DN112" s="258"/>
      <c r="DO112" s="258"/>
      <c r="DP112" s="258"/>
      <c r="DQ112" s="258"/>
      <c r="DR112" s="258"/>
      <c r="DS112" s="258"/>
      <c r="DT112" s="258"/>
      <c r="DU112" s="258"/>
      <c r="DV112" s="258"/>
      <c r="DW112" s="258"/>
      <c r="DX112" s="258"/>
      <c r="DY112" s="258"/>
      <c r="DZ112" s="258"/>
      <c r="EA112" s="258"/>
      <c r="EB112" s="258"/>
      <c r="EC112" s="258"/>
      <c r="ED112" s="258"/>
      <c r="EE112" s="258"/>
      <c r="EF112" s="258"/>
      <c r="EG112" s="258"/>
      <c r="EH112" s="258"/>
      <c r="EI112" s="258"/>
      <c r="EJ112" s="258"/>
      <c r="EK112" s="258"/>
      <c r="EL112" s="258"/>
      <c r="EM112" s="258"/>
      <c r="EN112" s="258"/>
      <c r="EO112" s="258"/>
      <c r="EP112" s="258"/>
      <c r="EQ112" s="258"/>
      <c r="ER112" s="258"/>
      <c r="ES112" s="258"/>
      <c r="ET112" s="258"/>
      <c r="EU112" s="258"/>
      <c r="EV112" s="258"/>
      <c r="EW112" s="258"/>
      <c r="EX112" s="258"/>
      <c r="EY112" s="258"/>
      <c r="EZ112" s="258"/>
      <c r="FA112" s="258"/>
      <c r="FB112" s="258"/>
      <c r="FC112" s="258"/>
      <c r="FD112" s="258"/>
      <c r="FE112" s="258"/>
    </row>
    <row r="113" spans="1:16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232"/>
      <c r="AD113" s="238" t="str">
        <f t="shared" si="11"/>
        <v>4-Year Average (2014-15 to 2017-18)</v>
      </c>
      <c r="AE113" s="239" t="str">
        <f>AI135</f>
        <v>VEHICLE RESOURCES: Road graders (owned and contracted units)</v>
      </c>
      <c r="AF113" s="240"/>
      <c r="AG113" s="240"/>
      <c r="AH113" s="240"/>
      <c r="AI113" s="235"/>
      <c r="AJ113" s="235"/>
      <c r="AK113" s="235"/>
      <c r="AL113" s="230"/>
      <c r="AM113" s="230"/>
      <c r="AN113" s="230"/>
      <c r="AO113" s="230"/>
      <c r="AP113" s="230"/>
      <c r="AQ113" s="230"/>
      <c r="AR113" s="230"/>
      <c r="AS113" s="230"/>
      <c r="AT113" s="230"/>
      <c r="AU113" s="230"/>
      <c r="AV113" s="230"/>
      <c r="AW113" s="230"/>
      <c r="AX113" s="230"/>
      <c r="AY113" s="230"/>
      <c r="AZ113" s="258"/>
      <c r="BA113" s="258"/>
      <c r="BB113" s="258"/>
      <c r="BC113" s="258"/>
      <c r="BD113" s="258"/>
      <c r="BE113" s="258"/>
      <c r="BF113" s="258"/>
      <c r="BG113" s="258"/>
      <c r="BH113" s="258"/>
      <c r="BI113" s="258"/>
      <c r="BJ113" s="258"/>
      <c r="BK113" s="258"/>
      <c r="BL113" s="258"/>
      <c r="BM113" s="258"/>
      <c r="BN113" s="258"/>
      <c r="BO113" s="258"/>
      <c r="BP113" s="258"/>
      <c r="BQ113" s="258"/>
      <c r="BR113" s="258"/>
      <c r="BS113" s="258"/>
      <c r="BT113" s="258"/>
      <c r="BU113" s="258"/>
      <c r="BV113" s="258"/>
      <c r="BW113" s="258"/>
      <c r="BX113" s="258"/>
      <c r="BY113" s="258"/>
      <c r="BZ113" s="258"/>
      <c r="CA113" s="258"/>
      <c r="CB113" s="258"/>
      <c r="CC113" s="258"/>
      <c r="CD113" s="258"/>
      <c r="CE113" s="258"/>
      <c r="CF113" s="258"/>
      <c r="CG113" s="258"/>
      <c r="CH113" s="258"/>
      <c r="CI113" s="258"/>
      <c r="CJ113" s="258"/>
      <c r="CK113" s="258"/>
      <c r="CL113" s="258"/>
      <c r="CM113" s="258"/>
      <c r="CN113" s="258"/>
      <c r="CO113" s="258"/>
      <c r="CP113" s="258"/>
      <c r="CQ113" s="258"/>
      <c r="CR113" s="258"/>
      <c r="CS113" s="258"/>
      <c r="CT113" s="258"/>
      <c r="CU113" s="258"/>
      <c r="CV113" s="258"/>
      <c r="CW113" s="258"/>
      <c r="CX113" s="258"/>
      <c r="CY113" s="258"/>
      <c r="CZ113" s="258"/>
      <c r="DA113" s="258"/>
      <c r="DB113" s="258"/>
      <c r="DC113" s="258"/>
      <c r="DD113" s="258"/>
      <c r="DE113" s="258"/>
      <c r="DF113" s="258"/>
      <c r="DG113" s="258"/>
      <c r="DH113" s="258"/>
      <c r="DI113" s="258"/>
      <c r="DJ113" s="258"/>
      <c r="DK113" s="258"/>
      <c r="DL113" s="258"/>
      <c r="DM113" s="258"/>
      <c r="DN113" s="258"/>
      <c r="DO113" s="258"/>
      <c r="DP113" s="258"/>
      <c r="DQ113" s="258"/>
      <c r="DR113" s="258"/>
      <c r="DS113" s="258"/>
      <c r="DT113" s="258"/>
      <c r="DU113" s="258"/>
      <c r="DV113" s="258"/>
      <c r="DW113" s="258"/>
      <c r="DX113" s="258"/>
      <c r="DY113" s="258"/>
      <c r="DZ113" s="258"/>
      <c r="EA113" s="258"/>
      <c r="EB113" s="258"/>
      <c r="EC113" s="258"/>
      <c r="ED113" s="258"/>
      <c r="EE113" s="258"/>
      <c r="EF113" s="258"/>
      <c r="EG113" s="258"/>
      <c r="EH113" s="258"/>
      <c r="EI113" s="258"/>
      <c r="EJ113" s="258"/>
      <c r="EK113" s="258"/>
      <c r="EL113" s="258"/>
      <c r="EM113" s="258"/>
      <c r="EN113" s="258"/>
      <c r="EO113" s="258"/>
      <c r="EP113" s="258"/>
      <c r="EQ113" s="258"/>
      <c r="ER113" s="258"/>
      <c r="ES113" s="258"/>
      <c r="ET113" s="258"/>
      <c r="EU113" s="258"/>
      <c r="EV113" s="258"/>
      <c r="EW113" s="258"/>
      <c r="EX113" s="258"/>
      <c r="EY113" s="258"/>
      <c r="EZ113" s="258"/>
      <c r="FA113" s="258"/>
      <c r="FB113" s="258"/>
      <c r="FC113" s="258"/>
      <c r="FD113" s="258"/>
      <c r="FE113" s="258"/>
    </row>
    <row r="114" spans="1:16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232"/>
      <c r="AD114" s="238" t="str">
        <f t="shared" si="11"/>
        <v>Change 2016-17 to 2017-18</v>
      </c>
      <c r="AE114" s="239" t="str">
        <f>AJ135</f>
        <v>VEHICLE RESOURCES: Blowers (owned and contracted units)</v>
      </c>
      <c r="AF114" s="240"/>
      <c r="AG114" s="240"/>
      <c r="AH114" s="240"/>
      <c r="AI114" s="235"/>
      <c r="AJ114" s="235"/>
      <c r="AK114" s="235"/>
      <c r="AL114" s="230"/>
      <c r="AM114" s="230"/>
      <c r="AN114" s="230"/>
      <c r="AO114" s="230"/>
      <c r="AP114" s="230"/>
      <c r="AQ114" s="230"/>
      <c r="AR114" s="230"/>
      <c r="AS114" s="230"/>
      <c r="AT114" s="230"/>
      <c r="AU114" s="230"/>
      <c r="AV114" s="230"/>
      <c r="AW114" s="230"/>
      <c r="AX114" s="230"/>
      <c r="AY114" s="230"/>
      <c r="AZ114" s="258"/>
      <c r="BA114" s="258"/>
      <c r="BB114" s="258"/>
      <c r="BC114" s="258"/>
      <c r="BD114" s="258"/>
      <c r="BE114" s="258"/>
      <c r="BF114" s="258"/>
      <c r="BG114" s="258"/>
      <c r="BH114" s="258"/>
      <c r="BI114" s="258"/>
      <c r="BJ114" s="258"/>
      <c r="BK114" s="258"/>
      <c r="BL114" s="258"/>
      <c r="BM114" s="258"/>
      <c r="BN114" s="258"/>
      <c r="BO114" s="258"/>
      <c r="BP114" s="258"/>
      <c r="BQ114" s="258"/>
      <c r="BR114" s="258"/>
      <c r="BS114" s="258"/>
      <c r="BT114" s="258"/>
      <c r="BU114" s="258"/>
      <c r="BV114" s="258"/>
      <c r="BW114" s="258"/>
      <c r="BX114" s="258"/>
      <c r="BY114" s="258"/>
      <c r="BZ114" s="258"/>
      <c r="CA114" s="258"/>
      <c r="CB114" s="258"/>
      <c r="CC114" s="258"/>
      <c r="CD114" s="258"/>
      <c r="CE114" s="258"/>
      <c r="CF114" s="258"/>
      <c r="CG114" s="258"/>
      <c r="CH114" s="258"/>
      <c r="CI114" s="258"/>
      <c r="CJ114" s="258"/>
      <c r="CK114" s="258"/>
      <c r="CL114" s="258"/>
      <c r="CM114" s="258"/>
      <c r="CN114" s="258"/>
      <c r="CO114" s="258"/>
      <c r="CP114" s="258"/>
      <c r="CQ114" s="258"/>
      <c r="CR114" s="258"/>
      <c r="CS114" s="258"/>
      <c r="CT114" s="258"/>
      <c r="CU114" s="258"/>
      <c r="CV114" s="258"/>
      <c r="CW114" s="258"/>
      <c r="CX114" s="258"/>
      <c r="CY114" s="258"/>
      <c r="CZ114" s="258"/>
      <c r="DA114" s="258"/>
      <c r="DB114" s="258"/>
      <c r="DC114" s="258"/>
      <c r="DD114" s="258"/>
      <c r="DE114" s="258"/>
      <c r="DF114" s="258"/>
      <c r="DG114" s="258"/>
      <c r="DH114" s="258"/>
      <c r="DI114" s="258"/>
      <c r="DJ114" s="258"/>
      <c r="DK114" s="258"/>
      <c r="DL114" s="258"/>
      <c r="DM114" s="258"/>
      <c r="DN114" s="258"/>
      <c r="DO114" s="258"/>
      <c r="DP114" s="258"/>
      <c r="DQ114" s="258"/>
      <c r="DR114" s="258"/>
      <c r="DS114" s="258"/>
      <c r="DT114" s="258"/>
      <c r="DU114" s="258"/>
      <c r="DV114" s="258"/>
      <c r="DW114" s="258"/>
      <c r="DX114" s="258"/>
      <c r="DY114" s="258"/>
      <c r="DZ114" s="258"/>
      <c r="EA114" s="258"/>
      <c r="EB114" s="258"/>
      <c r="EC114" s="258"/>
      <c r="ED114" s="258"/>
      <c r="EE114" s="258"/>
      <c r="EF114" s="258"/>
      <c r="EG114" s="258"/>
      <c r="EH114" s="258"/>
      <c r="EI114" s="258"/>
      <c r="EJ114" s="258"/>
      <c r="EK114" s="258"/>
      <c r="EL114" s="258"/>
      <c r="EM114" s="258"/>
      <c r="EN114" s="258"/>
      <c r="EO114" s="258"/>
      <c r="EP114" s="258"/>
      <c r="EQ114" s="258"/>
      <c r="ER114" s="258"/>
      <c r="ES114" s="258"/>
      <c r="ET114" s="258"/>
      <c r="EU114" s="258"/>
      <c r="EV114" s="258"/>
      <c r="EW114" s="258"/>
      <c r="EX114" s="258"/>
      <c r="EY114" s="258"/>
      <c r="EZ114" s="258"/>
      <c r="FA114" s="258"/>
      <c r="FB114" s="258"/>
      <c r="FC114" s="258"/>
      <c r="FD114" s="258"/>
      <c r="FE114" s="258"/>
    </row>
    <row r="115" spans="1:16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232"/>
      <c r="AD115" s="238" t="str">
        <f t="shared" si="11"/>
        <v>Change 2015-16 to 2016-17</v>
      </c>
      <c r="AE115" s="239" t="str">
        <f>AK135</f>
        <v>FACILITY RESOURCES: Salt storage facilities (count)</v>
      </c>
      <c r="AF115" s="240"/>
      <c r="AG115" s="240"/>
      <c r="AH115" s="240"/>
      <c r="AI115" s="235"/>
      <c r="AJ115" s="235"/>
      <c r="AK115" s="235"/>
      <c r="AL115" s="230"/>
      <c r="AM115" s="230"/>
      <c r="AN115" s="230"/>
      <c r="AO115" s="230"/>
      <c r="AP115" s="230"/>
      <c r="AQ115" s="230"/>
      <c r="AR115" s="230"/>
      <c r="AS115" s="230"/>
      <c r="AT115" s="230"/>
      <c r="AU115" s="230"/>
      <c r="AV115" s="230"/>
      <c r="AW115" s="230"/>
      <c r="AX115" s="230"/>
      <c r="AY115" s="230"/>
      <c r="AZ115" s="258"/>
      <c r="BA115" s="258"/>
      <c r="BB115" s="258"/>
      <c r="BC115" s="258"/>
      <c r="BD115" s="258"/>
      <c r="BE115" s="258"/>
      <c r="BF115" s="258"/>
      <c r="BG115" s="258"/>
      <c r="BH115" s="258"/>
      <c r="BI115" s="258"/>
      <c r="BJ115" s="258"/>
      <c r="BK115" s="258"/>
      <c r="BL115" s="258"/>
      <c r="BM115" s="258"/>
      <c r="BN115" s="258"/>
      <c r="BO115" s="258"/>
      <c r="BP115" s="258"/>
      <c r="BQ115" s="258"/>
      <c r="BR115" s="258"/>
      <c r="BS115" s="258"/>
      <c r="BT115" s="258"/>
      <c r="BU115" s="258"/>
      <c r="BV115" s="258"/>
      <c r="BW115" s="258"/>
      <c r="BX115" s="258"/>
      <c r="BY115" s="258"/>
      <c r="BZ115" s="258"/>
      <c r="CA115" s="258"/>
      <c r="CB115" s="258"/>
      <c r="CC115" s="258"/>
      <c r="CD115" s="258"/>
      <c r="CE115" s="258"/>
      <c r="CF115" s="258"/>
      <c r="CG115" s="258"/>
      <c r="CH115" s="258"/>
      <c r="CI115" s="258"/>
      <c r="CJ115" s="258"/>
      <c r="CK115" s="258"/>
      <c r="CL115" s="258"/>
      <c r="CM115" s="258"/>
      <c r="CN115" s="258"/>
      <c r="CO115" s="258"/>
      <c r="CP115" s="258"/>
      <c r="CQ115" s="258"/>
      <c r="CR115" s="258"/>
      <c r="CS115" s="258"/>
      <c r="CT115" s="258"/>
      <c r="CU115" s="258"/>
      <c r="CV115" s="258"/>
      <c r="CW115" s="258"/>
      <c r="CX115" s="258"/>
      <c r="CY115" s="258"/>
      <c r="CZ115" s="258"/>
      <c r="DA115" s="258"/>
      <c r="DB115" s="258"/>
      <c r="DC115" s="258"/>
      <c r="DD115" s="258"/>
      <c r="DE115" s="258"/>
      <c r="DF115" s="258"/>
      <c r="DG115" s="258"/>
      <c r="DH115" s="258"/>
      <c r="DI115" s="258"/>
      <c r="DJ115" s="258"/>
      <c r="DK115" s="258"/>
      <c r="DL115" s="258"/>
      <c r="DM115" s="258"/>
      <c r="DN115" s="258"/>
      <c r="DO115" s="258"/>
      <c r="DP115" s="258"/>
      <c r="DQ115" s="258"/>
      <c r="DR115" s="258"/>
      <c r="DS115" s="258"/>
      <c r="DT115" s="258"/>
      <c r="DU115" s="258"/>
      <c r="DV115" s="258"/>
      <c r="DW115" s="258"/>
      <c r="DX115" s="258"/>
      <c r="DY115" s="258"/>
      <c r="DZ115" s="258"/>
      <c r="EA115" s="258"/>
      <c r="EB115" s="258"/>
      <c r="EC115" s="258"/>
      <c r="ED115" s="258"/>
      <c r="EE115" s="258"/>
      <c r="EF115" s="258"/>
      <c r="EG115" s="258"/>
      <c r="EH115" s="258"/>
      <c r="EI115" s="258"/>
      <c r="EJ115" s="258"/>
      <c r="EK115" s="258"/>
      <c r="EL115" s="258"/>
      <c r="EM115" s="258"/>
      <c r="EN115" s="258"/>
      <c r="EO115" s="258"/>
      <c r="EP115" s="258"/>
      <c r="EQ115" s="258"/>
      <c r="ER115" s="258"/>
      <c r="ES115" s="258"/>
      <c r="ET115" s="258"/>
      <c r="EU115" s="258"/>
      <c r="EV115" s="258"/>
      <c r="EW115" s="258"/>
      <c r="EX115" s="258"/>
      <c r="EY115" s="258"/>
      <c r="EZ115" s="258"/>
      <c r="FA115" s="258"/>
      <c r="FB115" s="258"/>
      <c r="FC115" s="258"/>
      <c r="FD115" s="258"/>
      <c r="FE115" s="258"/>
    </row>
    <row r="116" spans="1:16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232"/>
      <c r="AD116" s="238" t="str">
        <f t="shared" si="11"/>
        <v>Change 2014-15 to 2015-16</v>
      </c>
      <c r="AE116" s="239" t="str">
        <f>AL135</f>
        <v>FACILITY RESOURCES: Salt storage capacity (tons)</v>
      </c>
      <c r="AF116" s="240"/>
      <c r="AG116" s="240"/>
      <c r="AH116" s="240"/>
      <c r="AI116" s="235"/>
      <c r="AJ116" s="235"/>
      <c r="AK116" s="235"/>
      <c r="AL116" s="230"/>
      <c r="AM116" s="230"/>
      <c r="AN116" s="230"/>
      <c r="AO116" s="230"/>
      <c r="AP116" s="230"/>
      <c r="AQ116" s="230"/>
      <c r="AR116" s="230"/>
      <c r="AS116" s="230"/>
      <c r="AT116" s="230"/>
      <c r="AU116" s="230"/>
      <c r="AV116" s="230"/>
      <c r="AW116" s="230"/>
      <c r="AX116" s="230"/>
      <c r="AY116" s="230"/>
      <c r="AZ116" s="258"/>
      <c r="BA116" s="258"/>
      <c r="BB116" s="258"/>
      <c r="BC116" s="258"/>
      <c r="BD116" s="258"/>
      <c r="BE116" s="258"/>
      <c r="BF116" s="258"/>
      <c r="BG116" s="258"/>
      <c r="BH116" s="258"/>
      <c r="BI116" s="258"/>
      <c r="BJ116" s="258"/>
      <c r="BK116" s="258"/>
      <c r="BL116" s="258"/>
      <c r="BM116" s="258"/>
      <c r="BN116" s="258"/>
      <c r="BO116" s="258"/>
      <c r="BP116" s="258"/>
      <c r="BQ116" s="258"/>
      <c r="BR116" s="258"/>
      <c r="BS116" s="258"/>
      <c r="BT116" s="258"/>
      <c r="BU116" s="258"/>
      <c r="BV116" s="258"/>
      <c r="BW116" s="258"/>
      <c r="BX116" s="258"/>
      <c r="BY116" s="258"/>
      <c r="BZ116" s="258"/>
      <c r="CA116" s="258"/>
      <c r="CB116" s="258"/>
      <c r="CC116" s="258"/>
      <c r="CD116" s="258"/>
      <c r="CE116" s="258"/>
      <c r="CF116" s="258"/>
      <c r="CG116" s="258"/>
      <c r="CH116" s="258"/>
      <c r="CI116" s="258"/>
      <c r="CJ116" s="258"/>
      <c r="CK116" s="258"/>
      <c r="CL116" s="258"/>
      <c r="CM116" s="258"/>
      <c r="CN116" s="258"/>
      <c r="CO116" s="258"/>
      <c r="CP116" s="258"/>
      <c r="CQ116" s="258"/>
      <c r="CR116" s="258"/>
      <c r="CS116" s="258"/>
      <c r="CT116" s="258"/>
      <c r="CU116" s="258"/>
      <c r="CV116" s="258"/>
      <c r="CW116" s="258"/>
      <c r="CX116" s="258"/>
      <c r="CY116" s="258"/>
      <c r="CZ116" s="258"/>
      <c r="DA116" s="258"/>
      <c r="DB116" s="258"/>
      <c r="DC116" s="258"/>
      <c r="DD116" s="258"/>
      <c r="DE116" s="258"/>
      <c r="DF116" s="258"/>
      <c r="DG116" s="258"/>
      <c r="DH116" s="258"/>
      <c r="DI116" s="258"/>
      <c r="DJ116" s="258"/>
      <c r="DK116" s="258"/>
      <c r="DL116" s="258"/>
      <c r="DM116" s="258"/>
      <c r="DN116" s="258"/>
      <c r="DO116" s="258"/>
      <c r="DP116" s="258"/>
      <c r="DQ116" s="258"/>
      <c r="DR116" s="258"/>
      <c r="DS116" s="258"/>
      <c r="DT116" s="258"/>
      <c r="DU116" s="258"/>
      <c r="DV116" s="258"/>
      <c r="DW116" s="258"/>
      <c r="DX116" s="258"/>
      <c r="DY116" s="258"/>
      <c r="DZ116" s="258"/>
      <c r="EA116" s="258"/>
      <c r="EB116" s="258"/>
      <c r="EC116" s="258"/>
      <c r="ED116" s="258"/>
      <c r="EE116" s="258"/>
      <c r="EF116" s="258"/>
      <c r="EG116" s="258"/>
      <c r="EH116" s="258"/>
      <c r="EI116" s="258"/>
      <c r="EJ116" s="258"/>
      <c r="EK116" s="258"/>
      <c r="EL116" s="258"/>
      <c r="EM116" s="258"/>
      <c r="EN116" s="258"/>
      <c r="EO116" s="258"/>
      <c r="EP116" s="258"/>
      <c r="EQ116" s="258"/>
      <c r="ER116" s="258"/>
      <c r="ES116" s="258"/>
      <c r="ET116" s="258"/>
      <c r="EU116" s="258"/>
      <c r="EV116" s="258"/>
      <c r="EW116" s="258"/>
      <c r="EX116" s="258"/>
      <c r="EY116" s="258"/>
      <c r="EZ116" s="258"/>
      <c r="FA116" s="258"/>
      <c r="FB116" s="258"/>
      <c r="FC116" s="258"/>
      <c r="FD116" s="258"/>
      <c r="FE116" s="258"/>
    </row>
    <row r="117" spans="1:16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232"/>
      <c r="AD117" s="238"/>
      <c r="AE117" s="239" t="str">
        <f>AM135</f>
        <v>FACILITY RESOURCES: Liquid storage facilities (count)</v>
      </c>
      <c r="AF117" s="240"/>
      <c r="AG117" s="240"/>
      <c r="AH117" s="240"/>
      <c r="AI117" s="235"/>
      <c r="AJ117" s="235"/>
      <c r="AK117" s="235"/>
      <c r="AL117" s="230"/>
      <c r="AM117" s="230"/>
      <c r="AN117" s="230"/>
      <c r="AO117" s="230"/>
      <c r="AP117" s="230"/>
      <c r="AQ117" s="230"/>
      <c r="AR117" s="230"/>
      <c r="AS117" s="230"/>
      <c r="AT117" s="230"/>
      <c r="AU117" s="230"/>
      <c r="AV117" s="230"/>
      <c r="AW117" s="230"/>
      <c r="AX117" s="230"/>
      <c r="AY117" s="230"/>
      <c r="AZ117" s="258"/>
      <c r="BA117" s="258"/>
      <c r="BB117" s="258"/>
      <c r="BC117" s="258"/>
      <c r="BD117" s="258"/>
      <c r="BE117" s="258"/>
      <c r="BF117" s="258"/>
      <c r="BG117" s="258"/>
      <c r="BH117" s="258"/>
      <c r="BI117" s="258"/>
      <c r="BJ117" s="258"/>
      <c r="BK117" s="258"/>
      <c r="BL117" s="258"/>
      <c r="BM117" s="258"/>
      <c r="BN117" s="258"/>
      <c r="BO117" s="258"/>
      <c r="BP117" s="258"/>
      <c r="BQ117" s="258"/>
      <c r="BR117" s="258"/>
      <c r="BS117" s="258"/>
      <c r="BT117" s="258"/>
      <c r="BU117" s="258"/>
      <c r="BV117" s="258"/>
      <c r="BW117" s="258"/>
      <c r="BX117" s="258"/>
      <c r="BY117" s="258"/>
      <c r="BZ117" s="258"/>
      <c r="CA117" s="258"/>
      <c r="CB117" s="258"/>
      <c r="CC117" s="258"/>
      <c r="CD117" s="258"/>
      <c r="CE117" s="258"/>
      <c r="CF117" s="258"/>
      <c r="CG117" s="258"/>
      <c r="CH117" s="258"/>
      <c r="CI117" s="258"/>
      <c r="CJ117" s="258"/>
      <c r="CK117" s="258"/>
      <c r="CL117" s="258"/>
      <c r="CM117" s="258"/>
      <c r="CN117" s="258"/>
      <c r="CO117" s="258"/>
      <c r="CP117" s="258"/>
      <c r="CQ117" s="258"/>
      <c r="CR117" s="258"/>
      <c r="CS117" s="258"/>
      <c r="CT117" s="258"/>
      <c r="CU117" s="258"/>
      <c r="CV117" s="258"/>
      <c r="CW117" s="258"/>
      <c r="CX117" s="258"/>
      <c r="CY117" s="258"/>
      <c r="CZ117" s="258"/>
      <c r="DA117" s="258"/>
      <c r="DB117" s="258"/>
      <c r="DC117" s="258"/>
      <c r="DD117" s="258"/>
      <c r="DE117" s="258"/>
      <c r="DF117" s="258"/>
      <c r="DG117" s="258"/>
      <c r="DH117" s="258"/>
      <c r="DI117" s="258"/>
      <c r="DJ117" s="258"/>
      <c r="DK117" s="258"/>
      <c r="DL117" s="258"/>
      <c r="DM117" s="258"/>
      <c r="DN117" s="258"/>
      <c r="DO117" s="258"/>
      <c r="DP117" s="258"/>
      <c r="DQ117" s="258"/>
      <c r="DR117" s="258"/>
      <c r="DS117" s="258"/>
      <c r="DT117" s="258"/>
      <c r="DU117" s="258"/>
      <c r="DV117" s="258"/>
      <c r="DW117" s="258"/>
      <c r="DX117" s="258"/>
      <c r="DY117" s="258"/>
      <c r="DZ117" s="258"/>
      <c r="EA117" s="258"/>
      <c r="EB117" s="258"/>
      <c r="EC117" s="258"/>
      <c r="ED117" s="258"/>
      <c r="EE117" s="258"/>
      <c r="EF117" s="258"/>
      <c r="EG117" s="258"/>
      <c r="EH117" s="258"/>
      <c r="EI117" s="258"/>
      <c r="EJ117" s="258"/>
      <c r="EK117" s="258"/>
      <c r="EL117" s="258"/>
      <c r="EM117" s="258"/>
      <c r="EN117" s="258"/>
      <c r="EO117" s="258"/>
      <c r="EP117" s="258"/>
      <c r="EQ117" s="258"/>
      <c r="ER117" s="258"/>
      <c r="ES117" s="258"/>
      <c r="ET117" s="258"/>
      <c r="EU117" s="258"/>
      <c r="EV117" s="258"/>
      <c r="EW117" s="258"/>
      <c r="EX117" s="258"/>
      <c r="EY117" s="258"/>
      <c r="EZ117" s="258"/>
      <c r="FA117" s="258"/>
      <c r="FB117" s="258"/>
      <c r="FC117" s="258"/>
      <c r="FD117" s="258"/>
      <c r="FE117" s="258"/>
    </row>
    <row r="118" spans="1:16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232"/>
      <c r="AD118" s="238"/>
      <c r="AE118" s="239" t="str">
        <f>AN135</f>
        <v>FACILITY RESOURCES: Liquid storage capacity (gallons)</v>
      </c>
      <c r="AF118" s="240"/>
      <c r="AG118" s="240"/>
      <c r="AH118" s="240"/>
      <c r="AI118" s="235"/>
      <c r="AJ118" s="235"/>
      <c r="AK118" s="235"/>
      <c r="AL118" s="230"/>
      <c r="AM118" s="230"/>
      <c r="AN118" s="230"/>
      <c r="AO118" s="230"/>
      <c r="AP118" s="230"/>
      <c r="AQ118" s="230"/>
      <c r="AR118" s="230"/>
      <c r="AS118" s="230"/>
      <c r="AT118" s="230"/>
      <c r="AU118" s="230"/>
      <c r="AV118" s="230"/>
      <c r="AW118" s="230"/>
      <c r="AX118" s="230"/>
      <c r="AY118" s="230"/>
      <c r="AZ118" s="258"/>
      <c r="BA118" s="258"/>
      <c r="BB118" s="258"/>
      <c r="BC118" s="258"/>
      <c r="BD118" s="258"/>
      <c r="BE118" s="258"/>
      <c r="BF118" s="258"/>
      <c r="BG118" s="258"/>
      <c r="BH118" s="258"/>
      <c r="BI118" s="258"/>
      <c r="BJ118" s="258"/>
      <c r="BK118" s="258"/>
      <c r="BL118" s="258"/>
      <c r="BM118" s="258"/>
      <c r="BN118" s="258"/>
      <c r="BO118" s="258"/>
      <c r="BP118" s="258"/>
      <c r="BQ118" s="258"/>
      <c r="BR118" s="258"/>
      <c r="BS118" s="258"/>
      <c r="BT118" s="258"/>
      <c r="BU118" s="258"/>
      <c r="BV118" s="258"/>
      <c r="BW118" s="258"/>
      <c r="BX118" s="258"/>
      <c r="BY118" s="258"/>
      <c r="BZ118" s="258"/>
      <c r="CA118" s="258"/>
      <c r="CB118" s="258"/>
      <c r="CC118" s="258"/>
      <c r="CD118" s="258"/>
      <c r="CE118" s="258"/>
      <c r="CF118" s="258"/>
      <c r="CG118" s="258"/>
      <c r="CH118" s="258"/>
      <c r="CI118" s="258"/>
      <c r="CJ118" s="258"/>
      <c r="CK118" s="258"/>
      <c r="CL118" s="258"/>
      <c r="CM118" s="258"/>
      <c r="CN118" s="258"/>
      <c r="CO118" s="258"/>
      <c r="CP118" s="258"/>
      <c r="CQ118" s="258"/>
      <c r="CR118" s="258"/>
      <c r="CS118" s="258"/>
      <c r="CT118" s="258"/>
      <c r="CU118" s="258"/>
      <c r="CV118" s="258"/>
      <c r="CW118" s="258"/>
      <c r="CX118" s="258"/>
      <c r="CY118" s="258"/>
      <c r="CZ118" s="258"/>
      <c r="DA118" s="258"/>
      <c r="DB118" s="258"/>
      <c r="DC118" s="258"/>
      <c r="DD118" s="258"/>
      <c r="DE118" s="258"/>
      <c r="DF118" s="258"/>
      <c r="DG118" s="258"/>
      <c r="DH118" s="258"/>
      <c r="DI118" s="258"/>
      <c r="DJ118" s="258"/>
      <c r="DK118" s="258"/>
      <c r="DL118" s="258"/>
      <c r="DM118" s="258"/>
      <c r="DN118" s="258"/>
      <c r="DO118" s="258"/>
      <c r="DP118" s="258"/>
      <c r="DQ118" s="258"/>
      <c r="DR118" s="258"/>
      <c r="DS118" s="258"/>
      <c r="DT118" s="258"/>
      <c r="DU118" s="258"/>
      <c r="DV118" s="258"/>
      <c r="DW118" s="258"/>
      <c r="DX118" s="258"/>
      <c r="DY118" s="258"/>
      <c r="DZ118" s="258"/>
      <c r="EA118" s="258"/>
      <c r="EB118" s="258"/>
      <c r="EC118" s="258"/>
      <c r="ED118" s="258"/>
      <c r="EE118" s="258"/>
      <c r="EF118" s="258"/>
      <c r="EG118" s="258"/>
      <c r="EH118" s="258"/>
      <c r="EI118" s="258"/>
      <c r="EJ118" s="258"/>
      <c r="EK118" s="258"/>
      <c r="EL118" s="258"/>
      <c r="EM118" s="258"/>
      <c r="EN118" s="258"/>
      <c r="EO118" s="258"/>
      <c r="EP118" s="258"/>
      <c r="EQ118" s="258"/>
      <c r="ER118" s="258"/>
      <c r="ES118" s="258"/>
      <c r="ET118" s="258"/>
      <c r="EU118" s="258"/>
      <c r="EV118" s="258"/>
      <c r="EW118" s="258"/>
      <c r="EX118" s="258"/>
      <c r="EY118" s="258"/>
      <c r="EZ118" s="258"/>
      <c r="FA118" s="258"/>
      <c r="FB118" s="258"/>
      <c r="FC118" s="258"/>
      <c r="FD118" s="258"/>
      <c r="FE118" s="258"/>
    </row>
    <row r="119" spans="1:16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232"/>
      <c r="AD119" s="238"/>
      <c r="AE119" s="239" t="str">
        <f>AO135</f>
        <v>DRY MATERIALS: Salt applied (tons)</v>
      </c>
      <c r="AF119" s="240"/>
      <c r="AG119" s="240"/>
      <c r="AH119" s="240"/>
      <c r="AI119" s="235"/>
      <c r="AJ119" s="235"/>
      <c r="AK119" s="235"/>
      <c r="AL119" s="230"/>
      <c r="AM119" s="230"/>
      <c r="AN119" s="230"/>
      <c r="AO119" s="230"/>
      <c r="AP119" s="230"/>
      <c r="AQ119" s="230"/>
      <c r="AR119" s="230"/>
      <c r="AS119" s="230"/>
      <c r="AT119" s="230"/>
      <c r="AU119" s="230"/>
      <c r="AV119" s="230"/>
      <c r="AW119" s="230"/>
      <c r="AX119" s="230"/>
      <c r="AY119" s="230"/>
      <c r="AZ119" s="258"/>
      <c r="BA119" s="258"/>
      <c r="BB119" s="258"/>
      <c r="BC119" s="258"/>
      <c r="BD119" s="258"/>
      <c r="BE119" s="258"/>
      <c r="BF119" s="258"/>
      <c r="BG119" s="258"/>
      <c r="BH119" s="258"/>
      <c r="BI119" s="258"/>
      <c r="BJ119" s="258"/>
      <c r="BK119" s="258"/>
      <c r="BL119" s="258"/>
      <c r="BM119" s="258"/>
      <c r="BN119" s="258"/>
      <c r="BO119" s="258"/>
      <c r="BP119" s="258"/>
      <c r="BQ119" s="258"/>
      <c r="BR119" s="258"/>
      <c r="BS119" s="258"/>
      <c r="BT119" s="258"/>
      <c r="BU119" s="258"/>
      <c r="BV119" s="258"/>
      <c r="BW119" s="258"/>
      <c r="BX119" s="258"/>
      <c r="BY119" s="258"/>
      <c r="BZ119" s="258"/>
      <c r="CA119" s="258"/>
      <c r="CB119" s="258"/>
      <c r="CC119" s="258"/>
      <c r="CD119" s="258"/>
      <c r="CE119" s="258"/>
      <c r="CF119" s="258"/>
      <c r="CG119" s="258"/>
      <c r="CH119" s="258"/>
      <c r="CI119" s="258"/>
      <c r="CJ119" s="258"/>
      <c r="CK119" s="258"/>
      <c r="CL119" s="258"/>
      <c r="CM119" s="258"/>
      <c r="CN119" s="258"/>
      <c r="CO119" s="258"/>
      <c r="CP119" s="258"/>
      <c r="CQ119" s="258"/>
      <c r="CR119" s="258"/>
      <c r="CS119" s="258"/>
      <c r="CT119" s="258"/>
      <c r="CU119" s="258"/>
      <c r="CV119" s="258"/>
      <c r="CW119" s="258"/>
      <c r="CX119" s="258"/>
      <c r="CY119" s="258"/>
      <c r="CZ119" s="258"/>
      <c r="DA119" s="258"/>
      <c r="DB119" s="258"/>
      <c r="DC119" s="258"/>
      <c r="DD119" s="258"/>
      <c r="DE119" s="258"/>
      <c r="DF119" s="258"/>
      <c r="DG119" s="258"/>
      <c r="DH119" s="258"/>
      <c r="DI119" s="258"/>
      <c r="DJ119" s="258"/>
      <c r="DK119" s="258"/>
      <c r="DL119" s="258"/>
      <c r="DM119" s="258"/>
      <c r="DN119" s="258"/>
      <c r="DO119" s="258"/>
      <c r="DP119" s="258"/>
      <c r="DQ119" s="258"/>
      <c r="DR119" s="258"/>
      <c r="DS119" s="258"/>
      <c r="DT119" s="258"/>
      <c r="DU119" s="258"/>
      <c r="DV119" s="258"/>
      <c r="DW119" s="258"/>
      <c r="DX119" s="258"/>
      <c r="DY119" s="258"/>
      <c r="DZ119" s="258"/>
      <c r="EA119" s="258"/>
      <c r="EB119" s="258"/>
      <c r="EC119" s="258"/>
      <c r="ED119" s="258"/>
      <c r="EE119" s="258"/>
      <c r="EF119" s="258"/>
      <c r="EG119" s="258"/>
      <c r="EH119" s="258"/>
      <c r="EI119" s="258"/>
      <c r="EJ119" s="258"/>
      <c r="EK119" s="258"/>
      <c r="EL119" s="258"/>
      <c r="EM119" s="258"/>
      <c r="EN119" s="258"/>
      <c r="EO119" s="258"/>
      <c r="EP119" s="258"/>
      <c r="EQ119" s="258"/>
      <c r="ER119" s="258"/>
      <c r="ES119" s="258"/>
      <c r="ET119" s="258"/>
      <c r="EU119" s="258"/>
      <c r="EV119" s="258"/>
      <c r="EW119" s="258"/>
      <c r="EX119" s="258"/>
      <c r="EY119" s="258"/>
      <c r="EZ119" s="258"/>
      <c r="FA119" s="258"/>
      <c r="FB119" s="258"/>
      <c r="FC119" s="258"/>
      <c r="FD119" s="258"/>
      <c r="FE119" s="258"/>
    </row>
    <row r="120" spans="1:16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232"/>
      <c r="AD120" s="238"/>
      <c r="AE120" s="239" t="str">
        <f>AP135</f>
        <v>DRY MATERIALS: Total chemicals applied (tons)</v>
      </c>
      <c r="AF120" s="240"/>
      <c r="AG120" s="240"/>
      <c r="AH120" s="240"/>
      <c r="AI120" s="235"/>
      <c r="AJ120" s="235"/>
      <c r="AK120" s="235"/>
      <c r="AL120" s="230"/>
      <c r="AM120" s="230"/>
      <c r="AN120" s="230"/>
      <c r="AO120" s="230"/>
      <c r="AP120" s="230"/>
      <c r="AQ120" s="230"/>
      <c r="AR120" s="230"/>
      <c r="AS120" s="230"/>
      <c r="AT120" s="230"/>
      <c r="AU120" s="230"/>
      <c r="AV120" s="230"/>
      <c r="AW120" s="230"/>
      <c r="AX120" s="230"/>
      <c r="AY120" s="230"/>
      <c r="AZ120" s="258"/>
      <c r="BA120" s="258"/>
      <c r="BB120" s="258"/>
      <c r="BC120" s="258"/>
      <c r="BD120" s="258"/>
      <c r="BE120" s="258"/>
      <c r="BF120" s="258"/>
      <c r="BG120" s="258"/>
      <c r="BH120" s="258"/>
      <c r="BI120" s="258"/>
      <c r="BJ120" s="258"/>
      <c r="BK120" s="258"/>
      <c r="BL120" s="258"/>
      <c r="BM120" s="258"/>
      <c r="BN120" s="258"/>
      <c r="BO120" s="258"/>
      <c r="BP120" s="258"/>
      <c r="BQ120" s="258"/>
      <c r="BR120" s="258"/>
      <c r="BS120" s="258"/>
      <c r="BT120" s="258"/>
      <c r="BU120" s="258"/>
      <c r="BV120" s="258"/>
      <c r="BW120" s="258"/>
      <c r="BX120" s="258"/>
      <c r="BY120" s="258"/>
      <c r="BZ120" s="258"/>
      <c r="CA120" s="258"/>
      <c r="CB120" s="258"/>
      <c r="CC120" s="258"/>
      <c r="CD120" s="258"/>
      <c r="CE120" s="258"/>
      <c r="CF120" s="258"/>
      <c r="CG120" s="258"/>
      <c r="CH120" s="258"/>
      <c r="CI120" s="258"/>
      <c r="CJ120" s="258"/>
      <c r="CK120" s="258"/>
      <c r="CL120" s="258"/>
      <c r="CM120" s="258"/>
      <c r="CN120" s="258"/>
      <c r="CO120" s="258"/>
      <c r="CP120" s="258"/>
      <c r="CQ120" s="258"/>
      <c r="CR120" s="258"/>
      <c r="CS120" s="258"/>
      <c r="CT120" s="258"/>
      <c r="CU120" s="258"/>
      <c r="CV120" s="258"/>
      <c r="CW120" s="258"/>
      <c r="CX120" s="258"/>
      <c r="CY120" s="258"/>
      <c r="CZ120" s="258"/>
      <c r="DA120" s="258"/>
      <c r="DB120" s="258"/>
      <c r="DC120" s="258"/>
      <c r="DD120" s="258"/>
      <c r="DE120" s="258"/>
      <c r="DF120" s="258"/>
      <c r="DG120" s="258"/>
      <c r="DH120" s="258"/>
      <c r="DI120" s="258"/>
      <c r="DJ120" s="258"/>
      <c r="DK120" s="258"/>
      <c r="DL120" s="258"/>
      <c r="DM120" s="258"/>
      <c r="DN120" s="258"/>
      <c r="DO120" s="258"/>
      <c r="DP120" s="258"/>
      <c r="DQ120" s="258"/>
      <c r="DR120" s="258"/>
      <c r="DS120" s="258"/>
      <c r="DT120" s="258"/>
      <c r="DU120" s="258"/>
      <c r="DV120" s="258"/>
      <c r="DW120" s="258"/>
      <c r="DX120" s="258"/>
      <c r="DY120" s="258"/>
      <c r="DZ120" s="258"/>
      <c r="EA120" s="258"/>
      <c r="EB120" s="258"/>
      <c r="EC120" s="258"/>
      <c r="ED120" s="258"/>
      <c r="EE120" s="258"/>
      <c r="EF120" s="258"/>
      <c r="EG120" s="258"/>
      <c r="EH120" s="258"/>
      <c r="EI120" s="258"/>
      <c r="EJ120" s="258"/>
      <c r="EK120" s="258"/>
      <c r="EL120" s="258"/>
      <c r="EM120" s="258"/>
      <c r="EN120" s="258"/>
      <c r="EO120" s="258"/>
      <c r="EP120" s="258"/>
      <c r="EQ120" s="258"/>
      <c r="ER120" s="258"/>
      <c r="ES120" s="258"/>
      <c r="ET120" s="258"/>
      <c r="EU120" s="258"/>
      <c r="EV120" s="258"/>
      <c r="EW120" s="258"/>
      <c r="EX120" s="258"/>
      <c r="EY120" s="258"/>
      <c r="EZ120" s="258"/>
      <c r="FA120" s="258"/>
      <c r="FB120" s="258"/>
      <c r="FC120" s="258"/>
      <c r="FD120" s="258"/>
      <c r="FE120" s="258"/>
    </row>
    <row r="121" spans="1:16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232"/>
      <c r="AD121" s="238"/>
      <c r="AE121" s="239" t="str">
        <f>AQ135</f>
        <v>DRY MATERIALS: Abrasives (non-chemical) applied (tons)</v>
      </c>
      <c r="AF121" s="240"/>
      <c r="AG121" s="240"/>
      <c r="AH121" s="240"/>
      <c r="AI121" s="235"/>
      <c r="AJ121" s="235"/>
      <c r="AK121" s="235"/>
      <c r="AL121" s="230"/>
      <c r="AM121" s="230"/>
      <c r="AN121" s="230"/>
      <c r="AO121" s="230"/>
      <c r="AP121" s="230"/>
      <c r="AQ121" s="230"/>
      <c r="AR121" s="230"/>
      <c r="AS121" s="230"/>
      <c r="AT121" s="230"/>
      <c r="AU121" s="230"/>
      <c r="AV121" s="230"/>
      <c r="AW121" s="230"/>
      <c r="AX121" s="230"/>
      <c r="AY121" s="230"/>
      <c r="AZ121" s="258"/>
      <c r="BA121" s="258"/>
      <c r="BB121" s="258"/>
      <c r="BC121" s="258"/>
      <c r="BD121" s="258"/>
      <c r="BE121" s="258"/>
      <c r="BF121" s="258"/>
      <c r="BG121" s="258"/>
      <c r="BH121" s="258"/>
      <c r="BI121" s="258"/>
      <c r="BJ121" s="258"/>
      <c r="BK121" s="258"/>
      <c r="BL121" s="258"/>
      <c r="BM121" s="258"/>
      <c r="BN121" s="258"/>
      <c r="BO121" s="258"/>
      <c r="BP121" s="258"/>
      <c r="BQ121" s="258"/>
      <c r="BR121" s="258"/>
      <c r="BS121" s="258"/>
      <c r="BT121" s="258"/>
      <c r="BU121" s="258"/>
      <c r="BV121" s="258"/>
      <c r="BW121" s="258"/>
      <c r="BX121" s="258"/>
      <c r="BY121" s="258"/>
      <c r="BZ121" s="258"/>
      <c r="CA121" s="258"/>
      <c r="CB121" s="258"/>
      <c r="CC121" s="258"/>
      <c r="CD121" s="258"/>
      <c r="CE121" s="258"/>
      <c r="CF121" s="258"/>
      <c r="CG121" s="258"/>
      <c r="CH121" s="258"/>
      <c r="CI121" s="258"/>
      <c r="CJ121" s="258"/>
      <c r="CK121" s="258"/>
      <c r="CL121" s="258"/>
      <c r="CM121" s="258"/>
      <c r="CN121" s="258"/>
      <c r="CO121" s="258"/>
      <c r="CP121" s="258"/>
      <c r="CQ121" s="258"/>
      <c r="CR121" s="258"/>
      <c r="CS121" s="258"/>
      <c r="CT121" s="258"/>
      <c r="CU121" s="258"/>
      <c r="CV121" s="258"/>
      <c r="CW121" s="258"/>
      <c r="CX121" s="258"/>
      <c r="CY121" s="258"/>
      <c r="CZ121" s="258"/>
      <c r="DA121" s="258"/>
      <c r="DB121" s="258"/>
      <c r="DC121" s="258"/>
      <c r="DD121" s="258"/>
      <c r="DE121" s="258"/>
      <c r="DF121" s="258"/>
      <c r="DG121" s="258"/>
      <c r="DH121" s="258"/>
      <c r="DI121" s="258"/>
      <c r="DJ121" s="258"/>
      <c r="DK121" s="258"/>
      <c r="DL121" s="258"/>
      <c r="DM121" s="258"/>
      <c r="DN121" s="258"/>
      <c r="DO121" s="258"/>
      <c r="DP121" s="258"/>
      <c r="DQ121" s="258"/>
      <c r="DR121" s="258"/>
      <c r="DS121" s="258"/>
      <c r="DT121" s="258"/>
      <c r="DU121" s="258"/>
      <c r="DV121" s="258"/>
      <c r="DW121" s="258"/>
      <c r="DX121" s="258"/>
      <c r="DY121" s="258"/>
      <c r="DZ121" s="258"/>
      <c r="EA121" s="258"/>
      <c r="EB121" s="258"/>
      <c r="EC121" s="258"/>
      <c r="ED121" s="258"/>
      <c r="EE121" s="258"/>
      <c r="EF121" s="258"/>
      <c r="EG121" s="258"/>
      <c r="EH121" s="258"/>
      <c r="EI121" s="258"/>
      <c r="EJ121" s="258"/>
      <c r="EK121" s="258"/>
      <c r="EL121" s="258"/>
      <c r="EM121" s="258"/>
      <c r="EN121" s="258"/>
      <c r="EO121" s="258"/>
      <c r="EP121" s="258"/>
      <c r="EQ121" s="258"/>
      <c r="ER121" s="258"/>
      <c r="ES121" s="258"/>
      <c r="ET121" s="258"/>
      <c r="EU121" s="258"/>
      <c r="EV121" s="258"/>
      <c r="EW121" s="258"/>
      <c r="EX121" s="258"/>
      <c r="EY121" s="258"/>
      <c r="EZ121" s="258"/>
      <c r="FA121" s="258"/>
      <c r="FB121" s="258"/>
      <c r="FC121" s="258"/>
      <c r="FD121" s="258"/>
      <c r="FE121" s="258"/>
    </row>
    <row r="122" spans="1:16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232"/>
      <c r="AD122" s="238"/>
      <c r="AE122" s="239" t="str">
        <f>AR135</f>
        <v>LIQUID MATERIALS: Salt brine applied (gallons)</v>
      </c>
      <c r="AF122" s="240"/>
      <c r="AG122" s="240"/>
      <c r="AH122" s="240"/>
      <c r="AI122" s="235"/>
      <c r="AJ122" s="235"/>
      <c r="AK122" s="235"/>
      <c r="AL122" s="230"/>
      <c r="AM122" s="230"/>
      <c r="AN122" s="230"/>
      <c r="AO122" s="230"/>
      <c r="AP122" s="230"/>
      <c r="AQ122" s="230"/>
      <c r="AR122" s="230"/>
      <c r="AS122" s="230"/>
      <c r="AT122" s="230"/>
      <c r="AU122" s="230"/>
      <c r="AV122" s="230"/>
      <c r="AW122" s="230"/>
      <c r="AX122" s="230"/>
      <c r="AY122" s="230"/>
      <c r="AZ122" s="258"/>
      <c r="BA122" s="258"/>
      <c r="BB122" s="258"/>
      <c r="BC122" s="258"/>
      <c r="BD122" s="258"/>
      <c r="BE122" s="258"/>
      <c r="BF122" s="258"/>
      <c r="BG122" s="258"/>
      <c r="BH122" s="258"/>
      <c r="BI122" s="258"/>
      <c r="BJ122" s="258"/>
      <c r="BK122" s="258"/>
      <c r="BL122" s="258"/>
      <c r="BM122" s="258"/>
      <c r="BN122" s="258"/>
      <c r="BO122" s="258"/>
      <c r="BP122" s="258"/>
      <c r="BQ122" s="258"/>
      <c r="BR122" s="258"/>
      <c r="BS122" s="258"/>
      <c r="BT122" s="258"/>
      <c r="BU122" s="258"/>
      <c r="BV122" s="258"/>
      <c r="BW122" s="258"/>
      <c r="BX122" s="258"/>
      <c r="BY122" s="258"/>
      <c r="BZ122" s="258"/>
      <c r="CA122" s="258"/>
      <c r="CB122" s="258"/>
      <c r="CC122" s="258"/>
      <c r="CD122" s="258"/>
      <c r="CE122" s="258"/>
      <c r="CF122" s="258"/>
      <c r="CG122" s="258"/>
      <c r="CH122" s="258"/>
      <c r="CI122" s="258"/>
      <c r="CJ122" s="258"/>
      <c r="CK122" s="258"/>
      <c r="CL122" s="258"/>
      <c r="CM122" s="258"/>
      <c r="CN122" s="258"/>
      <c r="CO122" s="258"/>
      <c r="CP122" s="258"/>
      <c r="CQ122" s="258"/>
      <c r="CR122" s="258"/>
      <c r="CS122" s="258"/>
      <c r="CT122" s="258"/>
      <c r="CU122" s="258"/>
      <c r="CV122" s="258"/>
      <c r="CW122" s="258"/>
      <c r="CX122" s="258"/>
      <c r="CY122" s="258"/>
      <c r="CZ122" s="258"/>
      <c r="DA122" s="258"/>
      <c r="DB122" s="258"/>
      <c r="DC122" s="258"/>
      <c r="DD122" s="258"/>
      <c r="DE122" s="258"/>
      <c r="DF122" s="258"/>
      <c r="DG122" s="258"/>
      <c r="DH122" s="258"/>
      <c r="DI122" s="258"/>
      <c r="DJ122" s="258"/>
      <c r="DK122" s="258"/>
      <c r="DL122" s="258"/>
      <c r="DM122" s="258"/>
      <c r="DN122" s="258"/>
      <c r="DO122" s="258"/>
      <c r="DP122" s="258"/>
      <c r="DQ122" s="258"/>
      <c r="DR122" s="258"/>
      <c r="DS122" s="258"/>
      <c r="DT122" s="258"/>
      <c r="DU122" s="258"/>
      <c r="DV122" s="258"/>
      <c r="DW122" s="258"/>
      <c r="DX122" s="258"/>
      <c r="DY122" s="258"/>
      <c r="DZ122" s="258"/>
      <c r="EA122" s="258"/>
      <c r="EB122" s="258"/>
      <c r="EC122" s="258"/>
      <c r="ED122" s="258"/>
      <c r="EE122" s="258"/>
      <c r="EF122" s="258"/>
      <c r="EG122" s="258"/>
      <c r="EH122" s="258"/>
      <c r="EI122" s="258"/>
      <c r="EJ122" s="258"/>
      <c r="EK122" s="258"/>
      <c r="EL122" s="258"/>
      <c r="EM122" s="258"/>
      <c r="EN122" s="258"/>
      <c r="EO122" s="258"/>
      <c r="EP122" s="258"/>
      <c r="EQ122" s="258"/>
      <c r="ER122" s="258"/>
      <c r="ES122" s="258"/>
      <c r="ET122" s="258"/>
      <c r="EU122" s="258"/>
      <c r="EV122" s="258"/>
      <c r="EW122" s="258"/>
      <c r="EX122" s="258"/>
      <c r="EY122" s="258"/>
      <c r="EZ122" s="258"/>
      <c r="FA122" s="258"/>
      <c r="FB122" s="258"/>
      <c r="FC122" s="258"/>
      <c r="FD122" s="258"/>
      <c r="FE122" s="258"/>
    </row>
    <row r="123" spans="1:16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232"/>
      <c r="AD123" s="238"/>
      <c r="AE123" s="239" t="str">
        <f>AS135</f>
        <v>LIQUID MATERIALS: Total liquid applied (gallons)</v>
      </c>
      <c r="AF123" s="240"/>
      <c r="AG123" s="240"/>
      <c r="AH123" s="240"/>
      <c r="AI123" s="235"/>
      <c r="AJ123" s="235"/>
      <c r="AK123" s="235"/>
      <c r="AL123" s="230"/>
      <c r="AM123" s="230"/>
      <c r="AN123" s="230"/>
      <c r="AO123" s="230"/>
      <c r="AP123" s="230"/>
      <c r="AQ123" s="230"/>
      <c r="AR123" s="230"/>
      <c r="AS123" s="230"/>
      <c r="AT123" s="230"/>
      <c r="AU123" s="230"/>
      <c r="AV123" s="230"/>
      <c r="AW123" s="230"/>
      <c r="AX123" s="230"/>
      <c r="AY123" s="230"/>
      <c r="AZ123" s="258"/>
      <c r="BA123" s="258"/>
      <c r="BB123" s="258"/>
      <c r="BC123" s="258"/>
      <c r="BD123" s="258"/>
      <c r="BE123" s="258"/>
      <c r="BF123" s="258"/>
      <c r="BG123" s="258"/>
      <c r="BH123" s="258"/>
      <c r="BI123" s="258"/>
      <c r="BJ123" s="258"/>
      <c r="BK123" s="258"/>
      <c r="BL123" s="258"/>
      <c r="BM123" s="258"/>
      <c r="BN123" s="258"/>
      <c r="BO123" s="258"/>
      <c r="BP123" s="258"/>
      <c r="BQ123" s="258"/>
      <c r="BR123" s="258"/>
      <c r="BS123" s="258"/>
      <c r="BT123" s="258"/>
      <c r="BU123" s="258"/>
      <c r="BV123" s="258"/>
      <c r="BW123" s="258"/>
      <c r="BX123" s="258"/>
      <c r="BY123" s="258"/>
      <c r="BZ123" s="258"/>
      <c r="CA123" s="258"/>
      <c r="CB123" s="258"/>
      <c r="CC123" s="258"/>
      <c r="CD123" s="258"/>
      <c r="CE123" s="258"/>
      <c r="CF123" s="258"/>
      <c r="CG123" s="258"/>
      <c r="CH123" s="258"/>
      <c r="CI123" s="258"/>
      <c r="CJ123" s="258"/>
      <c r="CK123" s="258"/>
      <c r="CL123" s="258"/>
      <c r="CM123" s="258"/>
      <c r="CN123" s="258"/>
      <c r="CO123" s="258"/>
      <c r="CP123" s="258"/>
      <c r="CQ123" s="258"/>
      <c r="CR123" s="258"/>
      <c r="CS123" s="258"/>
      <c r="CT123" s="258"/>
      <c r="CU123" s="258"/>
      <c r="CV123" s="258"/>
      <c r="CW123" s="258"/>
      <c r="CX123" s="258"/>
      <c r="CY123" s="258"/>
      <c r="CZ123" s="258"/>
      <c r="DA123" s="258"/>
      <c r="DB123" s="258"/>
      <c r="DC123" s="258"/>
      <c r="DD123" s="258"/>
      <c r="DE123" s="258"/>
      <c r="DF123" s="258"/>
      <c r="DG123" s="258"/>
      <c r="DH123" s="258"/>
      <c r="DI123" s="258"/>
      <c r="DJ123" s="258"/>
      <c r="DK123" s="258"/>
      <c r="DL123" s="258"/>
      <c r="DM123" s="258"/>
      <c r="DN123" s="258"/>
      <c r="DO123" s="258"/>
      <c r="DP123" s="258"/>
      <c r="DQ123" s="258"/>
      <c r="DR123" s="258"/>
      <c r="DS123" s="258"/>
      <c r="DT123" s="258"/>
      <c r="DU123" s="258"/>
      <c r="DV123" s="258"/>
      <c r="DW123" s="258"/>
      <c r="DX123" s="258"/>
      <c r="DY123" s="258"/>
      <c r="DZ123" s="258"/>
      <c r="EA123" s="258"/>
      <c r="EB123" s="258"/>
      <c r="EC123" s="258"/>
      <c r="ED123" s="258"/>
      <c r="EE123" s="258"/>
      <c r="EF123" s="258"/>
      <c r="EG123" s="258"/>
      <c r="EH123" s="258"/>
      <c r="EI123" s="258"/>
      <c r="EJ123" s="258"/>
      <c r="EK123" s="258"/>
      <c r="EL123" s="258"/>
      <c r="EM123" s="258"/>
      <c r="EN123" s="258"/>
      <c r="EO123" s="258"/>
      <c r="EP123" s="258"/>
      <c r="EQ123" s="258"/>
      <c r="ER123" s="258"/>
      <c r="ES123" s="258"/>
      <c r="ET123" s="258"/>
      <c r="EU123" s="258"/>
      <c r="EV123" s="258"/>
      <c r="EW123" s="258"/>
      <c r="EX123" s="258"/>
      <c r="EY123" s="258"/>
      <c r="EZ123" s="258"/>
      <c r="FA123" s="258"/>
      <c r="FB123" s="258"/>
      <c r="FC123" s="258"/>
      <c r="FD123" s="258"/>
      <c r="FE123" s="258"/>
    </row>
    <row r="124" spans="1:16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232"/>
      <c r="AD124" s="238"/>
      <c r="AE124" s="241" t="str">
        <f>AT135</f>
        <v>COST: Total labor cost ($)</v>
      </c>
      <c r="AF124" s="240"/>
      <c r="AG124" s="240"/>
      <c r="AH124" s="240"/>
      <c r="AI124" s="235"/>
      <c r="AJ124" s="235"/>
      <c r="AK124" s="235"/>
      <c r="AL124" s="230"/>
      <c r="AM124" s="230"/>
      <c r="AN124" s="230"/>
      <c r="AO124" s="230"/>
      <c r="AP124" s="230"/>
      <c r="AQ124" s="230"/>
      <c r="AR124" s="230"/>
      <c r="AS124" s="230"/>
      <c r="AT124" s="230"/>
      <c r="AU124" s="230"/>
      <c r="AV124" s="230"/>
      <c r="AW124" s="230"/>
      <c r="AX124" s="230"/>
      <c r="AY124" s="230"/>
      <c r="AZ124" s="258"/>
      <c r="BA124" s="258"/>
      <c r="BB124" s="258"/>
      <c r="BC124" s="258"/>
      <c r="BD124" s="258"/>
      <c r="BE124" s="258"/>
      <c r="BF124" s="258"/>
      <c r="BG124" s="258"/>
      <c r="BH124" s="258"/>
      <c r="BI124" s="258"/>
      <c r="BJ124" s="258"/>
      <c r="BK124" s="258"/>
      <c r="BL124" s="258"/>
      <c r="BM124" s="258"/>
      <c r="BN124" s="258"/>
      <c r="BO124" s="258"/>
      <c r="BP124" s="258"/>
      <c r="BQ124" s="258"/>
      <c r="BR124" s="258"/>
      <c r="BS124" s="258"/>
      <c r="BT124" s="258"/>
      <c r="BU124" s="258"/>
      <c r="BV124" s="258"/>
      <c r="BW124" s="258"/>
      <c r="BX124" s="258"/>
      <c r="BY124" s="258"/>
      <c r="BZ124" s="258"/>
      <c r="CA124" s="258"/>
      <c r="CB124" s="258"/>
      <c r="CC124" s="258"/>
      <c r="CD124" s="258"/>
      <c r="CE124" s="258"/>
      <c r="CF124" s="258"/>
      <c r="CG124" s="258"/>
      <c r="CH124" s="258"/>
      <c r="CI124" s="258"/>
      <c r="CJ124" s="258"/>
      <c r="CK124" s="258"/>
      <c r="CL124" s="258"/>
      <c r="CM124" s="258"/>
      <c r="CN124" s="258"/>
      <c r="CO124" s="258"/>
      <c r="CP124" s="258"/>
      <c r="CQ124" s="258"/>
      <c r="CR124" s="258"/>
      <c r="CS124" s="258"/>
      <c r="CT124" s="258"/>
      <c r="CU124" s="258"/>
      <c r="CV124" s="258"/>
      <c r="CW124" s="258"/>
      <c r="CX124" s="258"/>
      <c r="CY124" s="258"/>
      <c r="CZ124" s="258"/>
      <c r="DA124" s="258"/>
      <c r="DB124" s="258"/>
      <c r="DC124" s="258"/>
      <c r="DD124" s="258"/>
      <c r="DE124" s="258"/>
      <c r="DF124" s="258"/>
      <c r="DG124" s="258"/>
      <c r="DH124" s="258"/>
      <c r="DI124" s="258"/>
      <c r="DJ124" s="258"/>
      <c r="DK124" s="258"/>
      <c r="DL124" s="258"/>
      <c r="DM124" s="258"/>
      <c r="DN124" s="258"/>
      <c r="DO124" s="258"/>
      <c r="DP124" s="258"/>
      <c r="DQ124" s="258"/>
      <c r="DR124" s="258"/>
      <c r="DS124" s="258"/>
      <c r="DT124" s="258"/>
      <c r="DU124" s="258"/>
      <c r="DV124" s="258"/>
      <c r="DW124" s="258"/>
      <c r="DX124" s="258"/>
      <c r="DY124" s="258"/>
      <c r="DZ124" s="258"/>
      <c r="EA124" s="258"/>
      <c r="EB124" s="258"/>
      <c r="EC124" s="258"/>
      <c r="ED124" s="258"/>
      <c r="EE124" s="258"/>
      <c r="EF124" s="258"/>
      <c r="EG124" s="258"/>
      <c r="EH124" s="258"/>
      <c r="EI124" s="258"/>
      <c r="EJ124" s="258"/>
      <c r="EK124" s="258"/>
      <c r="EL124" s="258"/>
      <c r="EM124" s="258"/>
      <c r="EN124" s="258"/>
      <c r="EO124" s="258"/>
      <c r="EP124" s="258"/>
      <c r="EQ124" s="258"/>
      <c r="ER124" s="258"/>
      <c r="ES124" s="258"/>
      <c r="ET124" s="258"/>
      <c r="EU124" s="258"/>
      <c r="EV124" s="258"/>
      <c r="EW124" s="258"/>
      <c r="EX124" s="258"/>
      <c r="EY124" s="258"/>
      <c r="EZ124" s="258"/>
      <c r="FA124" s="258"/>
      <c r="FB124" s="258"/>
      <c r="FC124" s="258"/>
      <c r="FD124" s="258"/>
      <c r="FE124" s="258"/>
    </row>
    <row r="125" spans="1:16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232"/>
      <c r="AD125" s="238"/>
      <c r="AE125" s="241" t="str">
        <f>AU135</f>
        <v>COST: Total equipment cost ($)</v>
      </c>
      <c r="AF125" s="240"/>
      <c r="AG125" s="240"/>
      <c r="AH125" s="240"/>
      <c r="AI125" s="235"/>
      <c r="AJ125" s="235"/>
      <c r="AK125" s="235"/>
      <c r="AL125" s="230"/>
      <c r="AM125" s="230"/>
      <c r="AN125" s="230"/>
      <c r="AO125" s="230"/>
      <c r="AP125" s="230"/>
      <c r="AQ125" s="230"/>
      <c r="AR125" s="230"/>
      <c r="AS125" s="230"/>
      <c r="AT125" s="230"/>
      <c r="AU125" s="230"/>
      <c r="AV125" s="230"/>
      <c r="AW125" s="230"/>
      <c r="AX125" s="230"/>
      <c r="AY125" s="230"/>
      <c r="AZ125" s="258"/>
      <c r="BA125" s="258"/>
      <c r="BB125" s="258"/>
      <c r="BC125" s="258"/>
      <c r="BD125" s="258"/>
      <c r="BE125" s="258"/>
      <c r="BF125" s="258"/>
      <c r="BG125" s="258"/>
      <c r="BH125" s="258"/>
      <c r="BI125" s="258"/>
      <c r="BJ125" s="258"/>
      <c r="BK125" s="258"/>
      <c r="BL125" s="258"/>
      <c r="BM125" s="258"/>
      <c r="BN125" s="258"/>
      <c r="BO125" s="258"/>
      <c r="BP125" s="258"/>
      <c r="BQ125" s="258"/>
      <c r="BR125" s="258"/>
      <c r="BS125" s="258"/>
      <c r="BT125" s="258"/>
      <c r="BU125" s="258"/>
      <c r="BV125" s="258"/>
      <c r="BW125" s="258"/>
      <c r="BX125" s="258"/>
      <c r="BY125" s="258"/>
      <c r="BZ125" s="258"/>
      <c r="CA125" s="258"/>
      <c r="CB125" s="258"/>
      <c r="CC125" s="258"/>
      <c r="CD125" s="258"/>
      <c r="CE125" s="258"/>
      <c r="CF125" s="258"/>
      <c r="CG125" s="258"/>
      <c r="CH125" s="258"/>
      <c r="CI125" s="258"/>
      <c r="CJ125" s="258"/>
      <c r="CK125" s="258"/>
      <c r="CL125" s="258"/>
      <c r="CM125" s="258"/>
      <c r="CN125" s="258"/>
      <c r="CO125" s="258"/>
      <c r="CP125" s="258"/>
      <c r="CQ125" s="258"/>
      <c r="CR125" s="258"/>
      <c r="CS125" s="258"/>
      <c r="CT125" s="258"/>
      <c r="CU125" s="258"/>
      <c r="CV125" s="258"/>
      <c r="CW125" s="258"/>
      <c r="CX125" s="258"/>
      <c r="CY125" s="258"/>
      <c r="CZ125" s="258"/>
      <c r="DA125" s="258"/>
      <c r="DB125" s="258"/>
      <c r="DC125" s="258"/>
      <c r="DD125" s="258"/>
      <c r="DE125" s="258"/>
      <c r="DF125" s="258"/>
      <c r="DG125" s="258"/>
      <c r="DH125" s="258"/>
      <c r="DI125" s="258"/>
      <c r="DJ125" s="258"/>
      <c r="DK125" s="258"/>
      <c r="DL125" s="258"/>
      <c r="DM125" s="258"/>
      <c r="DN125" s="258"/>
      <c r="DO125" s="258"/>
      <c r="DP125" s="258"/>
      <c r="DQ125" s="258"/>
      <c r="DR125" s="258"/>
      <c r="DS125" s="258"/>
      <c r="DT125" s="258"/>
      <c r="DU125" s="258"/>
      <c r="DV125" s="258"/>
      <c r="DW125" s="258"/>
      <c r="DX125" s="258"/>
      <c r="DY125" s="258"/>
      <c r="DZ125" s="258"/>
      <c r="EA125" s="258"/>
      <c r="EB125" s="258"/>
      <c r="EC125" s="258"/>
      <c r="ED125" s="258"/>
      <c r="EE125" s="258"/>
      <c r="EF125" s="258"/>
      <c r="EG125" s="258"/>
      <c r="EH125" s="258"/>
      <c r="EI125" s="258"/>
      <c r="EJ125" s="258"/>
      <c r="EK125" s="258"/>
      <c r="EL125" s="258"/>
      <c r="EM125" s="258"/>
      <c r="EN125" s="258"/>
      <c r="EO125" s="258"/>
      <c r="EP125" s="258"/>
      <c r="EQ125" s="258"/>
      <c r="ER125" s="258"/>
      <c r="ES125" s="258"/>
      <c r="ET125" s="258"/>
      <c r="EU125" s="258"/>
      <c r="EV125" s="258"/>
      <c r="EW125" s="258"/>
      <c r="EX125" s="258"/>
      <c r="EY125" s="258"/>
      <c r="EZ125" s="258"/>
      <c r="FA125" s="258"/>
      <c r="FB125" s="258"/>
      <c r="FC125" s="258"/>
      <c r="FD125" s="258"/>
      <c r="FE125" s="258"/>
    </row>
    <row r="126" spans="1:16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232"/>
      <c r="AD126" s="238"/>
      <c r="AE126" s="241" t="str">
        <f>AV135</f>
        <v>COST: Total materials cost ($)</v>
      </c>
      <c r="AF126" s="240"/>
      <c r="AG126" s="240"/>
      <c r="AH126" s="240"/>
      <c r="AI126" s="235"/>
      <c r="AJ126" s="235"/>
      <c r="AK126" s="235"/>
      <c r="AL126" s="230"/>
      <c r="AM126" s="230"/>
      <c r="AN126" s="230"/>
      <c r="AO126" s="230"/>
      <c r="AP126" s="230"/>
      <c r="AQ126" s="230"/>
      <c r="AR126" s="230"/>
      <c r="AS126" s="230"/>
      <c r="AT126" s="230"/>
      <c r="AU126" s="230"/>
      <c r="AV126" s="230"/>
      <c r="AW126" s="230"/>
      <c r="AX126" s="230"/>
      <c r="AY126" s="230"/>
      <c r="AZ126" s="258"/>
      <c r="BA126" s="258"/>
      <c r="BB126" s="258"/>
      <c r="BC126" s="258"/>
      <c r="BD126" s="258"/>
      <c r="BE126" s="258"/>
      <c r="BF126" s="258"/>
      <c r="BG126" s="258"/>
      <c r="BH126" s="258"/>
      <c r="BI126" s="258"/>
      <c r="BJ126" s="258"/>
      <c r="BK126" s="258"/>
      <c r="BL126" s="258"/>
      <c r="BM126" s="258"/>
      <c r="BN126" s="258"/>
      <c r="BO126" s="258"/>
      <c r="BP126" s="258"/>
      <c r="BQ126" s="258"/>
      <c r="BR126" s="258"/>
      <c r="BS126" s="258"/>
      <c r="BT126" s="258"/>
      <c r="BU126" s="258"/>
      <c r="BV126" s="258"/>
      <c r="BW126" s="258"/>
      <c r="BX126" s="258"/>
      <c r="BY126" s="258"/>
      <c r="BZ126" s="258"/>
      <c r="CA126" s="258"/>
      <c r="CB126" s="258"/>
      <c r="CC126" s="258"/>
      <c r="CD126" s="258"/>
      <c r="CE126" s="258"/>
      <c r="CF126" s="258"/>
      <c r="CG126" s="258"/>
      <c r="CH126" s="258"/>
      <c r="CI126" s="258"/>
      <c r="CJ126" s="258"/>
      <c r="CK126" s="258"/>
      <c r="CL126" s="258"/>
      <c r="CM126" s="258"/>
      <c r="CN126" s="258"/>
      <c r="CO126" s="258"/>
      <c r="CP126" s="258"/>
      <c r="CQ126" s="258"/>
      <c r="CR126" s="258"/>
      <c r="CS126" s="258"/>
      <c r="CT126" s="258"/>
      <c r="CU126" s="258"/>
      <c r="CV126" s="258"/>
      <c r="CW126" s="258"/>
      <c r="CX126" s="258"/>
      <c r="CY126" s="258"/>
      <c r="CZ126" s="258"/>
      <c r="DA126" s="258"/>
      <c r="DB126" s="258"/>
      <c r="DC126" s="258"/>
      <c r="DD126" s="258"/>
      <c r="DE126" s="258"/>
      <c r="DF126" s="258"/>
      <c r="DG126" s="258"/>
      <c r="DH126" s="258"/>
      <c r="DI126" s="258"/>
      <c r="DJ126" s="258"/>
      <c r="DK126" s="258"/>
      <c r="DL126" s="258"/>
      <c r="DM126" s="258"/>
      <c r="DN126" s="258"/>
      <c r="DO126" s="258"/>
      <c r="DP126" s="258"/>
      <c r="DQ126" s="258"/>
      <c r="DR126" s="258"/>
      <c r="DS126" s="258"/>
      <c r="DT126" s="258"/>
      <c r="DU126" s="258"/>
      <c r="DV126" s="258"/>
      <c r="DW126" s="258"/>
      <c r="DX126" s="258"/>
      <c r="DY126" s="258"/>
      <c r="DZ126" s="258"/>
      <c r="EA126" s="258"/>
      <c r="EB126" s="258"/>
      <c r="EC126" s="258"/>
      <c r="ED126" s="258"/>
      <c r="EE126" s="258"/>
      <c r="EF126" s="258"/>
      <c r="EG126" s="258"/>
      <c r="EH126" s="258"/>
      <c r="EI126" s="258"/>
      <c r="EJ126" s="258"/>
      <c r="EK126" s="258"/>
      <c r="EL126" s="258"/>
      <c r="EM126" s="258"/>
      <c r="EN126" s="258"/>
      <c r="EO126" s="258"/>
      <c r="EP126" s="258"/>
      <c r="EQ126" s="258"/>
      <c r="ER126" s="258"/>
      <c r="ES126" s="258"/>
      <c r="ET126" s="258"/>
      <c r="EU126" s="258"/>
      <c r="EV126" s="258"/>
      <c r="EW126" s="258"/>
      <c r="EX126" s="258"/>
      <c r="EY126" s="258"/>
      <c r="EZ126" s="258"/>
      <c r="FA126" s="258"/>
      <c r="FB126" s="258"/>
      <c r="FC126" s="258"/>
      <c r="FD126" s="258"/>
      <c r="FE126" s="258"/>
    </row>
    <row r="127" spans="1:16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232"/>
      <c r="AD127" s="238"/>
      <c r="AE127" s="241" t="str">
        <f>AW135</f>
        <v>COSTS: Snow and ice total expenditure ($)</v>
      </c>
      <c r="AF127" s="240"/>
      <c r="AG127" s="240"/>
      <c r="AH127" s="240"/>
      <c r="AI127" s="235"/>
      <c r="AJ127" s="235"/>
      <c r="AK127" s="235"/>
      <c r="AL127" s="230"/>
      <c r="AM127" s="230"/>
      <c r="AN127" s="230"/>
      <c r="AO127" s="230"/>
      <c r="AP127" s="230"/>
      <c r="AQ127" s="230"/>
      <c r="AR127" s="230"/>
      <c r="AS127" s="230"/>
      <c r="AT127" s="230"/>
      <c r="AU127" s="230"/>
      <c r="AV127" s="230"/>
      <c r="AW127" s="230"/>
      <c r="AX127" s="230"/>
      <c r="AY127" s="230"/>
      <c r="AZ127" s="258"/>
      <c r="BA127" s="258"/>
      <c r="BB127" s="258"/>
      <c r="BC127" s="258"/>
      <c r="BD127" s="258"/>
      <c r="BE127" s="258"/>
      <c r="BF127" s="258"/>
      <c r="BG127" s="258"/>
      <c r="BH127" s="258"/>
      <c r="BI127" s="258"/>
      <c r="BJ127" s="258"/>
      <c r="BK127" s="258"/>
      <c r="BL127" s="258"/>
      <c r="BM127" s="258"/>
      <c r="BN127" s="258"/>
      <c r="BO127" s="258"/>
      <c r="BP127" s="258"/>
      <c r="BQ127" s="258"/>
      <c r="BR127" s="258"/>
      <c r="BS127" s="258"/>
      <c r="BT127" s="258"/>
      <c r="BU127" s="258"/>
      <c r="BV127" s="258"/>
      <c r="BW127" s="258"/>
      <c r="BX127" s="258"/>
      <c r="BY127" s="258"/>
      <c r="BZ127" s="258"/>
      <c r="CA127" s="258"/>
      <c r="CB127" s="258"/>
      <c r="CC127" s="258"/>
      <c r="CD127" s="258"/>
      <c r="CE127" s="258"/>
      <c r="CF127" s="258"/>
      <c r="CG127" s="258"/>
      <c r="CH127" s="258"/>
      <c r="CI127" s="258"/>
      <c r="CJ127" s="258"/>
      <c r="CK127" s="258"/>
      <c r="CL127" s="258"/>
      <c r="CM127" s="258"/>
      <c r="CN127" s="258"/>
      <c r="CO127" s="258"/>
      <c r="CP127" s="258"/>
      <c r="CQ127" s="258"/>
      <c r="CR127" s="258"/>
      <c r="CS127" s="258"/>
      <c r="CT127" s="258"/>
      <c r="CU127" s="258"/>
      <c r="CV127" s="258"/>
      <c r="CW127" s="258"/>
      <c r="CX127" s="258"/>
      <c r="CY127" s="258"/>
      <c r="CZ127" s="258"/>
      <c r="DA127" s="258"/>
      <c r="DB127" s="258"/>
      <c r="DC127" s="258"/>
      <c r="DD127" s="258"/>
      <c r="DE127" s="258"/>
      <c r="DF127" s="258"/>
      <c r="DG127" s="258"/>
      <c r="DH127" s="258"/>
      <c r="DI127" s="258"/>
      <c r="DJ127" s="258"/>
      <c r="DK127" s="258"/>
      <c r="DL127" s="258"/>
      <c r="DM127" s="258"/>
      <c r="DN127" s="258"/>
      <c r="DO127" s="258"/>
      <c r="DP127" s="258"/>
      <c r="DQ127" s="258"/>
      <c r="DR127" s="258"/>
      <c r="DS127" s="258"/>
      <c r="DT127" s="258"/>
      <c r="DU127" s="258"/>
      <c r="DV127" s="258"/>
      <c r="DW127" s="258"/>
      <c r="DX127" s="258"/>
      <c r="DY127" s="258"/>
      <c r="DZ127" s="258"/>
      <c r="EA127" s="258"/>
      <c r="EB127" s="258"/>
      <c r="EC127" s="258"/>
      <c r="ED127" s="258"/>
      <c r="EE127" s="258"/>
      <c r="EF127" s="258"/>
      <c r="EG127" s="258"/>
      <c r="EH127" s="258"/>
      <c r="EI127" s="258"/>
      <c r="EJ127" s="258"/>
      <c r="EK127" s="258"/>
      <c r="EL127" s="258"/>
      <c r="EM127" s="258"/>
      <c r="EN127" s="258"/>
      <c r="EO127" s="258"/>
      <c r="EP127" s="258"/>
      <c r="EQ127" s="258"/>
      <c r="ER127" s="258"/>
      <c r="ES127" s="258"/>
      <c r="ET127" s="258"/>
      <c r="EU127" s="258"/>
      <c r="EV127" s="258"/>
      <c r="EW127" s="258"/>
      <c r="EX127" s="258"/>
      <c r="EY127" s="258"/>
      <c r="EZ127" s="258"/>
      <c r="FA127" s="258"/>
      <c r="FB127" s="258"/>
      <c r="FC127" s="258"/>
      <c r="FD127" s="258"/>
      <c r="FE127" s="258"/>
    </row>
    <row r="128" spans="1:16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232"/>
      <c r="AD128" s="238"/>
      <c r="AE128" s="241" t="str">
        <f>AX135</f>
        <v>COSTS: Average salt price mid-winter (Jan. 1) ($/ton)</v>
      </c>
      <c r="AF128" s="240"/>
      <c r="AG128" s="240"/>
      <c r="AH128" s="240"/>
      <c r="AI128" s="235"/>
      <c r="AJ128" s="235"/>
      <c r="AK128" s="235"/>
      <c r="AL128" s="230"/>
      <c r="AM128" s="230"/>
      <c r="AN128" s="230"/>
      <c r="AO128" s="230"/>
      <c r="AP128" s="230"/>
      <c r="AQ128" s="230"/>
      <c r="AR128" s="230"/>
      <c r="AS128" s="230"/>
      <c r="AT128" s="230"/>
      <c r="AU128" s="230"/>
      <c r="AV128" s="230"/>
      <c r="AW128" s="230"/>
      <c r="AX128" s="230"/>
      <c r="AY128" s="230"/>
      <c r="AZ128" s="258"/>
      <c r="BA128" s="258"/>
      <c r="BB128" s="258"/>
      <c r="BC128" s="258"/>
      <c r="BD128" s="258"/>
      <c r="BE128" s="258"/>
      <c r="BF128" s="258"/>
      <c r="BG128" s="258"/>
      <c r="BH128" s="258"/>
      <c r="BI128" s="258"/>
      <c r="BJ128" s="258"/>
      <c r="BK128" s="258"/>
      <c r="BL128" s="258"/>
      <c r="BM128" s="258"/>
      <c r="BN128" s="258"/>
      <c r="BO128" s="258"/>
      <c r="BP128" s="258"/>
      <c r="BQ128" s="258"/>
      <c r="BR128" s="258"/>
      <c r="BS128" s="258"/>
      <c r="BT128" s="258"/>
      <c r="BU128" s="258"/>
      <c r="BV128" s="258"/>
      <c r="BW128" s="258"/>
      <c r="BX128" s="258"/>
      <c r="BY128" s="258"/>
      <c r="BZ128" s="258"/>
      <c r="CA128" s="258"/>
      <c r="CB128" s="258"/>
      <c r="CC128" s="258"/>
      <c r="CD128" s="258"/>
      <c r="CE128" s="258"/>
      <c r="CF128" s="258"/>
      <c r="CG128" s="258"/>
      <c r="CH128" s="258"/>
      <c r="CI128" s="258"/>
      <c r="CJ128" s="258"/>
      <c r="CK128" s="258"/>
      <c r="CL128" s="258"/>
      <c r="CM128" s="258"/>
      <c r="CN128" s="258"/>
      <c r="CO128" s="258"/>
      <c r="CP128" s="258"/>
      <c r="CQ128" s="258"/>
      <c r="CR128" s="258"/>
      <c r="CS128" s="258"/>
      <c r="CT128" s="258"/>
      <c r="CU128" s="258"/>
      <c r="CV128" s="258"/>
      <c r="CW128" s="258"/>
      <c r="CX128" s="258"/>
      <c r="CY128" s="258"/>
      <c r="CZ128" s="258"/>
      <c r="DA128" s="258"/>
      <c r="DB128" s="258"/>
      <c r="DC128" s="258"/>
      <c r="DD128" s="258"/>
      <c r="DE128" s="258"/>
      <c r="DF128" s="258"/>
      <c r="DG128" s="258"/>
      <c r="DH128" s="258"/>
      <c r="DI128" s="258"/>
      <c r="DJ128" s="258"/>
      <c r="DK128" s="258"/>
      <c r="DL128" s="258"/>
      <c r="DM128" s="258"/>
      <c r="DN128" s="258"/>
      <c r="DO128" s="258"/>
      <c r="DP128" s="258"/>
      <c r="DQ128" s="258"/>
      <c r="DR128" s="258"/>
      <c r="DS128" s="258"/>
      <c r="DT128" s="258"/>
      <c r="DU128" s="258"/>
      <c r="DV128" s="258"/>
      <c r="DW128" s="258"/>
      <c r="DX128" s="258"/>
      <c r="DY128" s="258"/>
      <c r="DZ128" s="258"/>
      <c r="EA128" s="258"/>
      <c r="EB128" s="258"/>
      <c r="EC128" s="258"/>
      <c r="ED128" s="258"/>
      <c r="EE128" s="258"/>
      <c r="EF128" s="258"/>
      <c r="EG128" s="258"/>
      <c r="EH128" s="258"/>
      <c r="EI128" s="258"/>
      <c r="EJ128" s="258"/>
      <c r="EK128" s="258"/>
      <c r="EL128" s="258"/>
      <c r="EM128" s="258"/>
      <c r="EN128" s="258"/>
      <c r="EO128" s="258"/>
      <c r="EP128" s="258"/>
      <c r="EQ128" s="258"/>
      <c r="ER128" s="258"/>
      <c r="ES128" s="258"/>
      <c r="ET128" s="258"/>
      <c r="EU128" s="258"/>
      <c r="EV128" s="258"/>
      <c r="EW128" s="258"/>
      <c r="EX128" s="258"/>
      <c r="EY128" s="258"/>
      <c r="EZ128" s="258"/>
      <c r="FA128" s="258"/>
      <c r="FB128" s="258"/>
      <c r="FC128" s="258"/>
      <c r="FD128" s="258"/>
      <c r="FE128" s="258"/>
    </row>
    <row r="129" spans="1:204"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232"/>
      <c r="AD129" s="238"/>
      <c r="AE129" s="241" t="s">
        <v>627</v>
      </c>
      <c r="AF129" s="240"/>
      <c r="AG129" s="240"/>
      <c r="AH129" s="240"/>
      <c r="AI129" s="235"/>
      <c r="AJ129" s="235"/>
      <c r="AK129" s="235"/>
      <c r="AL129" s="230"/>
      <c r="AM129" s="230"/>
      <c r="AN129" s="230"/>
      <c r="AO129" s="230"/>
      <c r="AP129" s="230"/>
      <c r="AQ129" s="230"/>
      <c r="AR129" s="230"/>
      <c r="AS129" s="230"/>
      <c r="AT129" s="230"/>
      <c r="AU129" s="230"/>
      <c r="AV129" s="230"/>
      <c r="AW129" s="230"/>
      <c r="AX129" s="230"/>
      <c r="AY129" s="230"/>
      <c r="AZ129" s="258"/>
      <c r="BA129" s="258"/>
      <c r="BB129" s="258"/>
      <c r="BC129" s="258"/>
      <c r="BD129" s="258"/>
      <c r="BE129" s="258"/>
      <c r="BF129" s="258"/>
      <c r="BG129" s="258"/>
      <c r="BH129" s="258"/>
      <c r="BI129" s="258"/>
      <c r="BJ129" s="258"/>
      <c r="BK129" s="258"/>
      <c r="BL129" s="258"/>
      <c r="BM129" s="258"/>
      <c r="BN129" s="258"/>
      <c r="BO129" s="258"/>
      <c r="BP129" s="258"/>
      <c r="BQ129" s="258"/>
      <c r="BR129" s="258"/>
      <c r="BS129" s="258"/>
      <c r="BT129" s="258"/>
      <c r="BU129" s="258"/>
      <c r="BV129" s="258"/>
      <c r="BW129" s="258"/>
      <c r="BX129" s="258"/>
      <c r="BY129" s="258"/>
      <c r="BZ129" s="258"/>
      <c r="CA129" s="258"/>
      <c r="CB129" s="258"/>
      <c r="CC129" s="258"/>
      <c r="CD129" s="258"/>
      <c r="CE129" s="258"/>
      <c r="CF129" s="258"/>
      <c r="CG129" s="258"/>
      <c r="CH129" s="258"/>
      <c r="CI129" s="258"/>
      <c r="CJ129" s="258"/>
      <c r="CK129" s="258"/>
      <c r="CL129" s="258"/>
      <c r="CM129" s="258"/>
      <c r="CN129" s="258"/>
      <c r="CO129" s="258"/>
      <c r="CP129" s="258"/>
      <c r="CQ129" s="258"/>
      <c r="CR129" s="258"/>
      <c r="CS129" s="258"/>
      <c r="CT129" s="258"/>
      <c r="CU129" s="258"/>
      <c r="CV129" s="258"/>
      <c r="CW129" s="258"/>
      <c r="CX129" s="258"/>
      <c r="CY129" s="258"/>
      <c r="CZ129" s="258"/>
      <c r="DA129" s="258"/>
      <c r="DB129" s="258"/>
      <c r="DC129" s="258"/>
      <c r="DD129" s="258"/>
      <c r="DE129" s="258"/>
      <c r="DF129" s="258"/>
      <c r="DG129" s="258"/>
      <c r="DH129" s="258"/>
      <c r="DI129" s="258"/>
      <c r="DJ129" s="258"/>
      <c r="DK129" s="258"/>
      <c r="DL129" s="258"/>
      <c r="DM129" s="258"/>
      <c r="DN129" s="258"/>
      <c r="DO129" s="258"/>
      <c r="DP129" s="258"/>
      <c r="DQ129" s="258"/>
      <c r="DR129" s="258"/>
      <c r="DS129" s="258"/>
      <c r="DT129" s="258"/>
      <c r="DU129" s="258"/>
      <c r="DV129" s="258"/>
      <c r="DW129" s="258"/>
      <c r="DX129" s="258"/>
      <c r="DY129" s="258"/>
      <c r="DZ129" s="258"/>
      <c r="EA129" s="258"/>
      <c r="EB129" s="258"/>
      <c r="EC129" s="258"/>
      <c r="ED129" s="258"/>
      <c r="EE129" s="258"/>
      <c r="EF129" s="258"/>
      <c r="EG129" s="258"/>
      <c r="EH129" s="258"/>
      <c r="EI129" s="258"/>
      <c r="EJ129" s="258"/>
      <c r="EK129" s="258"/>
      <c r="EL129" s="258"/>
      <c r="EM129" s="258"/>
      <c r="EN129" s="258"/>
      <c r="EO129" s="258"/>
      <c r="EP129" s="258"/>
      <c r="EQ129" s="258"/>
      <c r="ER129" s="258"/>
      <c r="ES129" s="258"/>
      <c r="ET129" s="258"/>
      <c r="EU129" s="258"/>
      <c r="EV129" s="258"/>
      <c r="EW129" s="258"/>
      <c r="EX129" s="258"/>
      <c r="EY129" s="258"/>
      <c r="EZ129" s="258"/>
      <c r="FA129" s="258"/>
      <c r="FB129" s="258"/>
      <c r="FC129" s="258"/>
      <c r="FD129" s="258"/>
      <c r="FE129" s="258"/>
    </row>
    <row r="130" spans="1:204"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232"/>
      <c r="AD130" s="238"/>
      <c r="AE130" s="241">
        <f>AZ135</f>
        <v>0</v>
      </c>
      <c r="AF130" s="240"/>
      <c r="AG130" s="240"/>
      <c r="AH130" s="240"/>
      <c r="AI130" s="235"/>
      <c r="AJ130" s="235"/>
      <c r="AK130" s="235"/>
      <c r="AL130" s="230"/>
      <c r="AM130" s="230"/>
      <c r="AN130" s="230"/>
      <c r="AO130" s="230"/>
      <c r="AP130" s="230"/>
      <c r="AQ130" s="230"/>
      <c r="AR130" s="230"/>
      <c r="AS130" s="230"/>
      <c r="AT130" s="230"/>
      <c r="AU130" s="230"/>
      <c r="AV130" s="230"/>
      <c r="AW130" s="230"/>
      <c r="AX130" s="230"/>
      <c r="AY130" s="230"/>
      <c r="AZ130" s="258"/>
      <c r="BA130" s="258"/>
      <c r="BB130" s="258"/>
      <c r="BC130" s="258"/>
      <c r="BD130" s="258"/>
      <c r="BE130" s="258"/>
      <c r="BF130" s="258"/>
      <c r="BG130" s="258"/>
      <c r="BH130" s="258"/>
      <c r="BI130" s="258"/>
      <c r="BJ130" s="258"/>
      <c r="BK130" s="258"/>
      <c r="BL130" s="258"/>
      <c r="BM130" s="258"/>
      <c r="BN130" s="258"/>
      <c r="BO130" s="258"/>
      <c r="BP130" s="258"/>
      <c r="BQ130" s="258"/>
      <c r="BR130" s="258"/>
      <c r="BS130" s="258"/>
      <c r="BT130" s="258"/>
      <c r="BU130" s="258"/>
      <c r="BV130" s="258"/>
      <c r="BW130" s="258"/>
      <c r="BX130" s="258"/>
      <c r="BY130" s="258"/>
      <c r="BZ130" s="258"/>
      <c r="CA130" s="258"/>
      <c r="CB130" s="258"/>
      <c r="CC130" s="258"/>
      <c r="CD130" s="258"/>
      <c r="CE130" s="258"/>
      <c r="CF130" s="258"/>
      <c r="CG130" s="258"/>
      <c r="CH130" s="258"/>
      <c r="CI130" s="258"/>
      <c r="CJ130" s="258"/>
      <c r="CK130" s="258"/>
      <c r="CL130" s="258"/>
      <c r="CM130" s="258"/>
      <c r="CN130" s="258"/>
      <c r="CO130" s="258"/>
      <c r="CP130" s="258"/>
      <c r="CQ130" s="258"/>
      <c r="CR130" s="258"/>
      <c r="CS130" s="258"/>
      <c r="CT130" s="258"/>
      <c r="CU130" s="258"/>
      <c r="CV130" s="258"/>
      <c r="CW130" s="258"/>
      <c r="CX130" s="258"/>
      <c r="CY130" s="258"/>
      <c r="CZ130" s="258"/>
      <c r="DA130" s="258"/>
      <c r="DB130" s="258"/>
      <c r="DC130" s="258"/>
      <c r="DD130" s="258"/>
      <c r="DE130" s="258"/>
      <c r="DF130" s="258"/>
      <c r="DG130" s="258"/>
      <c r="DH130" s="258"/>
      <c r="DI130" s="258"/>
      <c r="DJ130" s="258"/>
      <c r="DK130" s="258"/>
      <c r="DL130" s="258"/>
      <c r="DM130" s="258"/>
      <c r="DN130" s="258"/>
      <c r="DO130" s="258"/>
      <c r="DP130" s="258"/>
      <c r="DQ130" s="258"/>
      <c r="DR130" s="258"/>
      <c r="DS130" s="258"/>
      <c r="DT130" s="258"/>
      <c r="DU130" s="258"/>
      <c r="DV130" s="258"/>
      <c r="DW130" s="258"/>
      <c r="DX130" s="258"/>
      <c r="DY130" s="258"/>
      <c r="DZ130" s="258"/>
      <c r="EA130" s="258"/>
      <c r="EB130" s="258"/>
      <c r="EC130" s="258"/>
      <c r="ED130" s="258"/>
      <c r="EE130" s="258"/>
      <c r="EF130" s="258"/>
      <c r="EG130" s="258"/>
      <c r="EH130" s="258"/>
      <c r="EI130" s="258"/>
      <c r="EJ130" s="258"/>
      <c r="EK130" s="258"/>
      <c r="EL130" s="258"/>
      <c r="EM130" s="258"/>
      <c r="EN130" s="258"/>
      <c r="EO130" s="258"/>
      <c r="EP130" s="258"/>
      <c r="EQ130" s="258"/>
      <c r="ER130" s="258"/>
      <c r="ES130" s="258"/>
      <c r="ET130" s="258"/>
      <c r="EU130" s="258"/>
      <c r="EV130" s="258"/>
      <c r="EW130" s="258"/>
      <c r="EX130" s="258"/>
      <c r="EY130" s="258"/>
      <c r="EZ130" s="258"/>
      <c r="FA130" s="258"/>
      <c r="FB130" s="258"/>
      <c r="FC130" s="258"/>
      <c r="FD130" s="258"/>
      <c r="FE130" s="258"/>
    </row>
    <row r="131" spans="1:204"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232"/>
      <c r="AD131" s="238"/>
      <c r="AE131" s="239"/>
      <c r="AF131" s="240"/>
      <c r="AG131" s="240"/>
      <c r="AH131" s="240"/>
      <c r="AI131" s="235"/>
      <c r="AJ131" s="235"/>
      <c r="AK131" s="235"/>
      <c r="AL131" s="230"/>
      <c r="AM131" s="230"/>
      <c r="AN131" s="230"/>
      <c r="AO131" s="230"/>
      <c r="AP131" s="230"/>
      <c r="AQ131" s="230"/>
      <c r="AR131" s="230"/>
      <c r="AS131" s="230"/>
      <c r="AT131" s="230"/>
      <c r="AU131" s="230"/>
      <c r="AV131" s="230"/>
      <c r="AW131" s="230"/>
      <c r="AX131" s="230"/>
      <c r="AY131" s="230"/>
      <c r="AZ131" s="258"/>
      <c r="BA131" s="258"/>
      <c r="BB131" s="258"/>
      <c r="BC131" s="258"/>
      <c r="BD131" s="258"/>
      <c r="BE131" s="258"/>
      <c r="BF131" s="258"/>
      <c r="BG131" s="258"/>
      <c r="BH131" s="258"/>
      <c r="BI131" s="258"/>
      <c r="BJ131" s="258"/>
      <c r="BK131" s="258"/>
      <c r="BL131" s="258"/>
      <c r="BM131" s="258"/>
      <c r="BN131" s="258"/>
      <c r="BO131" s="258"/>
      <c r="BP131" s="258"/>
      <c r="BQ131" s="258"/>
      <c r="BR131" s="258"/>
      <c r="BS131" s="258"/>
      <c r="BT131" s="258"/>
      <c r="BU131" s="258"/>
      <c r="BV131" s="258"/>
      <c r="BW131" s="258"/>
      <c r="BX131" s="258"/>
      <c r="BY131" s="258"/>
      <c r="BZ131" s="258"/>
      <c r="CA131" s="258"/>
      <c r="CB131" s="258"/>
      <c r="CC131" s="258"/>
      <c r="CD131" s="258"/>
      <c r="CE131" s="258"/>
      <c r="CF131" s="258"/>
      <c r="CG131" s="258"/>
      <c r="CH131" s="258"/>
      <c r="CI131" s="258"/>
      <c r="CJ131" s="258"/>
      <c r="CK131" s="258"/>
      <c r="CL131" s="258"/>
      <c r="CM131" s="258"/>
      <c r="CN131" s="258"/>
      <c r="CO131" s="258"/>
      <c r="CP131" s="258"/>
      <c r="CQ131" s="258"/>
      <c r="CR131" s="258"/>
      <c r="CS131" s="258"/>
      <c r="CT131" s="258"/>
      <c r="CU131" s="258"/>
      <c r="CV131" s="258"/>
      <c r="CW131" s="258"/>
      <c r="CX131" s="258"/>
      <c r="CY131" s="258"/>
      <c r="CZ131" s="258"/>
      <c r="DA131" s="258"/>
      <c r="DB131" s="258"/>
      <c r="DC131" s="258"/>
      <c r="DD131" s="258"/>
      <c r="DE131" s="258"/>
      <c r="DF131" s="258"/>
      <c r="DG131" s="258"/>
      <c r="DH131" s="258"/>
      <c r="DI131" s="258"/>
      <c r="DJ131" s="258"/>
      <c r="DK131" s="258"/>
      <c r="DL131" s="258"/>
      <c r="DM131" s="258"/>
      <c r="DN131" s="258"/>
      <c r="DO131" s="258"/>
      <c r="DP131" s="258"/>
      <c r="DQ131" s="258"/>
      <c r="DR131" s="258"/>
      <c r="DS131" s="258"/>
      <c r="DT131" s="258"/>
      <c r="DU131" s="258"/>
      <c r="DV131" s="258"/>
      <c r="DW131" s="258"/>
      <c r="DX131" s="258"/>
      <c r="DY131" s="258"/>
      <c r="DZ131" s="258"/>
      <c r="EA131" s="258"/>
      <c r="EB131" s="258"/>
      <c r="EC131" s="258"/>
      <c r="ED131" s="258"/>
      <c r="EE131" s="258"/>
      <c r="EF131" s="258"/>
      <c r="EG131" s="258"/>
      <c r="EH131" s="258"/>
      <c r="EI131" s="258"/>
      <c r="EJ131" s="258"/>
      <c r="EK131" s="258"/>
      <c r="EL131" s="258"/>
      <c r="EM131" s="258"/>
      <c r="EN131" s="258"/>
      <c r="EO131" s="258"/>
      <c r="EP131" s="258"/>
      <c r="EQ131" s="258"/>
      <c r="ER131" s="258"/>
      <c r="ES131" s="258"/>
      <c r="ET131" s="258"/>
      <c r="EU131" s="258"/>
      <c r="EV131" s="258"/>
      <c r="EW131" s="258"/>
      <c r="EX131" s="258"/>
      <c r="EY131" s="258"/>
      <c r="EZ131" s="258"/>
      <c r="FA131" s="258"/>
      <c r="FB131" s="258"/>
      <c r="FC131" s="258"/>
      <c r="FD131" s="258"/>
      <c r="FE131" s="258"/>
    </row>
    <row r="132" spans="1:204"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232"/>
      <c r="AD132" s="243"/>
      <c r="AE132" s="244"/>
      <c r="AF132" s="234"/>
      <c r="AG132" s="229"/>
      <c r="AH132" s="229"/>
      <c r="AI132" s="229"/>
      <c r="AJ132" s="229"/>
      <c r="AK132" s="245"/>
      <c r="AL132" s="230"/>
      <c r="AM132" s="230"/>
      <c r="AN132" s="230"/>
      <c r="AO132" s="230"/>
      <c r="AP132" s="230"/>
      <c r="AQ132" s="230"/>
      <c r="AR132" s="230"/>
      <c r="AS132" s="230"/>
      <c r="AT132" s="230"/>
      <c r="AU132" s="230"/>
      <c r="AV132" s="230"/>
      <c r="AW132" s="230"/>
      <c r="AX132" s="230"/>
      <c r="AY132" s="230"/>
      <c r="AZ132" s="258"/>
      <c r="BA132" s="258"/>
      <c r="BB132" s="258"/>
      <c r="BC132" s="258"/>
      <c r="BD132" s="258"/>
      <c r="BE132" s="258"/>
      <c r="BF132" s="258"/>
      <c r="BG132" s="258"/>
      <c r="BH132" s="258"/>
      <c r="BI132" s="258"/>
      <c r="BJ132" s="258"/>
      <c r="BK132" s="258"/>
      <c r="BL132" s="258"/>
      <c r="BM132" s="258"/>
      <c r="BN132" s="258"/>
      <c r="BO132" s="258"/>
      <c r="BP132" s="258"/>
      <c r="BQ132" s="258"/>
      <c r="BR132" s="258"/>
      <c r="BS132" s="258"/>
      <c r="BT132" s="258"/>
      <c r="BU132" s="258"/>
      <c r="BV132" s="258"/>
      <c r="BW132" s="258"/>
      <c r="BX132" s="258"/>
      <c r="BY132" s="258"/>
      <c r="BZ132" s="258"/>
      <c r="CA132" s="258"/>
      <c r="CB132" s="258"/>
      <c r="CC132" s="258"/>
      <c r="CD132" s="258"/>
      <c r="CE132" s="258"/>
      <c r="CF132" s="258"/>
      <c r="CG132" s="258"/>
      <c r="CH132" s="258"/>
      <c r="CI132" s="258"/>
      <c r="CJ132" s="258"/>
      <c r="CK132" s="258"/>
      <c r="CL132" s="258"/>
      <c r="CM132" s="258"/>
      <c r="CN132" s="258"/>
      <c r="CO132" s="258"/>
      <c r="CP132" s="258"/>
      <c r="CQ132" s="258"/>
      <c r="CR132" s="258"/>
      <c r="CS132" s="258"/>
      <c r="CT132" s="258"/>
      <c r="CU132" s="258"/>
      <c r="CV132" s="258"/>
      <c r="CW132" s="258"/>
      <c r="CX132" s="258"/>
      <c r="CY132" s="258"/>
      <c r="CZ132" s="258"/>
      <c r="DA132" s="258"/>
      <c r="DB132" s="258"/>
      <c r="DC132" s="258"/>
      <c r="DD132" s="258"/>
      <c r="DE132" s="258"/>
      <c r="DF132" s="258"/>
      <c r="DG132" s="258"/>
      <c r="DH132" s="258"/>
      <c r="DI132" s="258"/>
      <c r="DJ132" s="258"/>
      <c r="DK132" s="258"/>
      <c r="DL132" s="258"/>
      <c r="DM132" s="258"/>
      <c r="DN132" s="258"/>
      <c r="DO132" s="258"/>
      <c r="DP132" s="258"/>
      <c r="DQ132" s="258"/>
      <c r="DR132" s="258"/>
      <c r="DS132" s="258"/>
      <c r="DT132" s="258"/>
      <c r="DU132" s="258"/>
      <c r="DV132" s="258"/>
      <c r="DW132" s="258"/>
      <c r="DX132" s="258"/>
      <c r="DY132" s="258"/>
      <c r="DZ132" s="258"/>
      <c r="EA132" s="258"/>
      <c r="EB132" s="258"/>
      <c r="EC132" s="258"/>
      <c r="ED132" s="258"/>
      <c r="EE132" s="258"/>
      <c r="EF132" s="258"/>
      <c r="EG132" s="258"/>
      <c r="EH132" s="258"/>
      <c r="EI132" s="258"/>
      <c r="EJ132" s="258"/>
      <c r="EK132" s="258"/>
      <c r="EL132" s="258"/>
      <c r="EM132" s="258"/>
      <c r="EN132" s="258"/>
      <c r="EO132" s="258"/>
      <c r="EP132" s="258"/>
      <c r="EQ132" s="258"/>
      <c r="ER132" s="258"/>
      <c r="ES132" s="258"/>
      <c r="ET132" s="258"/>
      <c r="EU132" s="258"/>
      <c r="EV132" s="258"/>
      <c r="EW132" s="258"/>
      <c r="EX132" s="258"/>
      <c r="EY132" s="258"/>
      <c r="EZ132" s="258"/>
      <c r="FA132" s="258"/>
      <c r="FB132" s="258"/>
      <c r="FC132" s="258"/>
      <c r="FD132" s="258"/>
      <c r="FE132" s="258"/>
    </row>
    <row r="133" spans="1:204"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246"/>
      <c r="AD133" s="250"/>
      <c r="AE133" s="248"/>
      <c r="AF133" s="249"/>
      <c r="AG133" s="249"/>
      <c r="AH133" s="249"/>
      <c r="AI133" s="249"/>
      <c r="AJ133" s="249"/>
      <c r="AK133" s="249"/>
      <c r="AL133" s="249"/>
      <c r="AM133" s="249"/>
      <c r="AN133" s="249"/>
      <c r="AO133" s="249"/>
      <c r="AP133" s="249"/>
      <c r="AQ133" s="249"/>
      <c r="AR133" s="249"/>
      <c r="AS133" s="249"/>
      <c r="AT133" s="249"/>
      <c r="AU133" s="249"/>
      <c r="AV133" s="249"/>
      <c r="AW133" s="249"/>
      <c r="AX133" s="249"/>
      <c r="AY133" s="249"/>
      <c r="AZ133" s="258"/>
      <c r="BA133" s="258"/>
      <c r="BB133" s="258"/>
      <c r="BC133" s="258"/>
      <c r="BD133" s="258"/>
      <c r="BE133" s="258"/>
      <c r="BF133" s="258"/>
      <c r="BG133" s="258"/>
      <c r="BH133" s="258"/>
      <c r="BI133" s="258"/>
      <c r="BJ133" s="258"/>
      <c r="BK133" s="258"/>
      <c r="BL133" s="258"/>
      <c r="BM133" s="258"/>
      <c r="BN133" s="258"/>
      <c r="BO133" s="258"/>
      <c r="BP133" s="258"/>
      <c r="BQ133" s="258"/>
      <c r="BR133" s="258"/>
      <c r="BS133" s="258"/>
      <c r="BT133" s="258"/>
      <c r="BU133" s="258"/>
      <c r="BV133" s="258"/>
      <c r="BW133" s="258"/>
      <c r="BX133" s="258"/>
      <c r="BY133" s="258"/>
      <c r="BZ133" s="258"/>
      <c r="CA133" s="258"/>
      <c r="CB133" s="258"/>
      <c r="CC133" s="258"/>
      <c r="CD133" s="258"/>
      <c r="CE133" s="258"/>
      <c r="CF133" s="258"/>
      <c r="CG133" s="258"/>
      <c r="CH133" s="258"/>
      <c r="CI133" s="258"/>
      <c r="CJ133" s="258"/>
      <c r="CK133" s="258"/>
      <c r="CL133" s="258"/>
      <c r="CM133" s="258"/>
      <c r="CN133" s="258"/>
      <c r="CO133" s="258"/>
      <c r="CP133" s="258"/>
      <c r="CQ133" s="258"/>
      <c r="CR133" s="258"/>
      <c r="CS133" s="258"/>
      <c r="CT133" s="258"/>
      <c r="CU133" s="258"/>
      <c r="CV133" s="258"/>
      <c r="CW133" s="258"/>
      <c r="CX133" s="258"/>
      <c r="CY133" s="258"/>
      <c r="CZ133" s="258"/>
      <c r="DA133" s="258"/>
      <c r="DB133" s="258"/>
      <c r="DC133" s="258"/>
      <c r="DD133" s="258"/>
      <c r="DE133" s="258"/>
      <c r="DF133" s="258"/>
      <c r="DG133" s="258"/>
      <c r="DH133" s="258"/>
      <c r="DI133" s="258"/>
      <c r="DJ133" s="258"/>
      <c r="DK133" s="258"/>
      <c r="DL133" s="258"/>
      <c r="DM133" s="258"/>
      <c r="DN133" s="258"/>
      <c r="DO133" s="258"/>
      <c r="DP133" s="258"/>
      <c r="DQ133" s="258"/>
      <c r="DR133" s="258"/>
      <c r="DS133" s="258"/>
      <c r="DT133" s="258"/>
      <c r="DU133" s="258"/>
      <c r="DV133" s="258"/>
      <c r="DW133" s="258"/>
      <c r="DX133" s="258"/>
      <c r="DY133" s="258"/>
      <c r="DZ133" s="258"/>
      <c r="EA133" s="258"/>
      <c r="EB133" s="258"/>
      <c r="EC133" s="258"/>
      <c r="ED133" s="258"/>
      <c r="EE133" s="258"/>
      <c r="EF133" s="258"/>
      <c r="EG133" s="258"/>
      <c r="EH133" s="258"/>
      <c r="EI133" s="258"/>
      <c r="EJ133" s="258"/>
      <c r="EK133" s="258"/>
      <c r="EL133" s="258"/>
      <c r="EM133" s="258"/>
      <c r="EN133" s="258"/>
      <c r="EO133" s="258"/>
      <c r="EP133" s="258"/>
      <c r="EQ133" s="258"/>
      <c r="ER133" s="258"/>
      <c r="ES133" s="258"/>
      <c r="ET133" s="258"/>
      <c r="EU133" s="258"/>
      <c r="EV133" s="258"/>
      <c r="EW133" s="258"/>
      <c r="EX133" s="258"/>
      <c r="EY133" s="258"/>
      <c r="EZ133" s="258"/>
      <c r="FA133" s="258"/>
      <c r="FB133" s="258"/>
      <c r="FC133" s="258"/>
      <c r="FD133" s="258"/>
      <c r="FE133" s="258"/>
    </row>
    <row r="134" spans="1:204"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246"/>
      <c r="AD134" s="255" t="str">
        <f ca="1">IF(ISBLANK(OFFSET(AC134,0,$AG$106)),"",OFFSET(AC134,0,$AG$106))</f>
        <v>Winter 2017-18</v>
      </c>
      <c r="AE134" s="237" t="str">
        <f>AE34</f>
        <v>Winter 2017-18</v>
      </c>
      <c r="AF134" s="237" t="str">
        <f t="shared" ref="AF134:AS134" si="12">AF34</f>
        <v>Winter 2017-18</v>
      </c>
      <c r="AG134" s="237" t="str">
        <f t="shared" si="12"/>
        <v>Winter 2017-18</v>
      </c>
      <c r="AH134" s="237" t="str">
        <f t="shared" si="12"/>
        <v>Winter 2017-18</v>
      </c>
      <c r="AI134" s="237" t="str">
        <f t="shared" si="12"/>
        <v>Winter 2017-18</v>
      </c>
      <c r="AJ134" s="237" t="str">
        <f t="shared" si="12"/>
        <v>Winter 2017-18</v>
      </c>
      <c r="AK134" s="237" t="str">
        <f t="shared" si="12"/>
        <v>Winter 2017-18</v>
      </c>
      <c r="AL134" s="237" t="str">
        <f t="shared" si="12"/>
        <v>Winter 2017-18</v>
      </c>
      <c r="AM134" s="237" t="str">
        <f t="shared" si="12"/>
        <v>Winter 2017-18</v>
      </c>
      <c r="AN134" s="237" t="str">
        <f t="shared" si="12"/>
        <v>Winter 2017-18</v>
      </c>
      <c r="AO134" s="237" t="str">
        <f t="shared" si="12"/>
        <v>Winter 2017-18</v>
      </c>
      <c r="AP134" s="237" t="str">
        <f t="shared" si="12"/>
        <v>Winter 2017-18</v>
      </c>
      <c r="AQ134" s="237" t="str">
        <f t="shared" si="12"/>
        <v>Winter 2017-18</v>
      </c>
      <c r="AR134" s="237" t="str">
        <f t="shared" si="12"/>
        <v>Winter 2017-18</v>
      </c>
      <c r="AS134" s="237" t="str">
        <f t="shared" si="12"/>
        <v>Winter 2017-18</v>
      </c>
      <c r="AT134" s="237" t="str">
        <f t="shared" ref="AT134:AX135" si="13">AT34</f>
        <v>Winter 2017-18</v>
      </c>
      <c r="AU134" s="237" t="str">
        <f t="shared" si="13"/>
        <v>Winter 2017-18</v>
      </c>
      <c r="AV134" s="237" t="str">
        <f t="shared" si="13"/>
        <v>Winter 2017-18</v>
      </c>
      <c r="AW134" s="237" t="str">
        <f t="shared" si="13"/>
        <v>Winter 2017-18</v>
      </c>
      <c r="AX134" s="237" t="str">
        <f t="shared" si="13"/>
        <v>Winter 2017-18</v>
      </c>
      <c r="AY134" s="258"/>
      <c r="AZ134" s="258"/>
      <c r="BA134" s="237" t="str">
        <f>BA34</f>
        <v>Winter 2016-17</v>
      </c>
      <c r="BB134" s="237" t="str">
        <f t="shared" ref="BB134:BT134" si="14">BB34</f>
        <v>Winter 2016-17</v>
      </c>
      <c r="BC134" s="237" t="str">
        <f t="shared" si="14"/>
        <v>Winter 2016-17</v>
      </c>
      <c r="BD134" s="237" t="str">
        <f t="shared" si="14"/>
        <v>Winter 2016-17</v>
      </c>
      <c r="BE134" s="237" t="str">
        <f t="shared" si="14"/>
        <v>Winter 2016-17</v>
      </c>
      <c r="BF134" s="237" t="str">
        <f t="shared" si="14"/>
        <v>Winter 2016-17</v>
      </c>
      <c r="BG134" s="237" t="str">
        <f t="shared" si="14"/>
        <v>Winter 2016-17</v>
      </c>
      <c r="BH134" s="237" t="str">
        <f t="shared" si="14"/>
        <v>Winter 2016-17</v>
      </c>
      <c r="BI134" s="237" t="str">
        <f t="shared" si="14"/>
        <v>Winter 2016-17</v>
      </c>
      <c r="BJ134" s="237" t="str">
        <f t="shared" si="14"/>
        <v>Winter 2016-17</v>
      </c>
      <c r="BK134" s="237" t="str">
        <f t="shared" si="14"/>
        <v>Winter 2016-17</v>
      </c>
      <c r="BL134" s="237" t="str">
        <f t="shared" si="14"/>
        <v>Winter 2016-17</v>
      </c>
      <c r="BM134" s="237" t="str">
        <f t="shared" si="14"/>
        <v>Winter 2016-17</v>
      </c>
      <c r="BN134" s="237" t="str">
        <f t="shared" si="14"/>
        <v>Winter 2016-17</v>
      </c>
      <c r="BO134" s="237" t="str">
        <f t="shared" si="14"/>
        <v>Winter 2016-17</v>
      </c>
      <c r="BP134" s="237" t="str">
        <f t="shared" si="14"/>
        <v>Winter 2016-17</v>
      </c>
      <c r="BQ134" s="237" t="str">
        <f t="shared" si="14"/>
        <v>Winter 2016-17</v>
      </c>
      <c r="BR134" s="237" t="str">
        <f t="shared" si="14"/>
        <v>Winter 2016-17</v>
      </c>
      <c r="BS134" s="237" t="str">
        <f t="shared" si="14"/>
        <v>Winter 2016-17</v>
      </c>
      <c r="BT134" s="237" t="str">
        <f t="shared" si="14"/>
        <v>Winter 2016-17</v>
      </c>
      <c r="BU134" s="237"/>
      <c r="BV134" s="258"/>
      <c r="BW134" s="237" t="str">
        <f>BW34</f>
        <v>Winter 2015-16</v>
      </c>
      <c r="BX134" s="237" t="str">
        <f t="shared" ref="BX134:CP134" si="15">BX34</f>
        <v>Winter 2015-16</v>
      </c>
      <c r="BY134" s="237" t="str">
        <f t="shared" si="15"/>
        <v>Winter 2015-16</v>
      </c>
      <c r="BZ134" s="237" t="str">
        <f t="shared" si="15"/>
        <v>Winter 2015-16</v>
      </c>
      <c r="CA134" s="237" t="str">
        <f t="shared" si="15"/>
        <v>Winter 2015-16</v>
      </c>
      <c r="CB134" s="237" t="str">
        <f t="shared" si="15"/>
        <v>Winter 2015-16</v>
      </c>
      <c r="CC134" s="237" t="str">
        <f t="shared" si="15"/>
        <v>Winter 2015-16</v>
      </c>
      <c r="CD134" s="237" t="str">
        <f t="shared" si="15"/>
        <v>Winter 2015-16</v>
      </c>
      <c r="CE134" s="237" t="str">
        <f t="shared" si="15"/>
        <v>Winter 2015-16</v>
      </c>
      <c r="CF134" s="237" t="str">
        <f t="shared" si="15"/>
        <v>Winter 2015-16</v>
      </c>
      <c r="CG134" s="237" t="str">
        <f t="shared" si="15"/>
        <v>Winter 2015-16</v>
      </c>
      <c r="CH134" s="237" t="str">
        <f t="shared" si="15"/>
        <v>Winter 2015-16</v>
      </c>
      <c r="CI134" s="237" t="str">
        <f t="shared" si="15"/>
        <v>Winter 2015-16</v>
      </c>
      <c r="CJ134" s="237" t="str">
        <f t="shared" si="15"/>
        <v>Winter 2015-16</v>
      </c>
      <c r="CK134" s="237" t="str">
        <f t="shared" si="15"/>
        <v>Winter 2015-16</v>
      </c>
      <c r="CL134" s="237" t="str">
        <f t="shared" si="15"/>
        <v>Winter 2015-16</v>
      </c>
      <c r="CM134" s="237" t="str">
        <f t="shared" si="15"/>
        <v>Winter 2015-16</v>
      </c>
      <c r="CN134" s="237" t="str">
        <f t="shared" si="15"/>
        <v>Winter 2015-16</v>
      </c>
      <c r="CO134" s="237" t="str">
        <f t="shared" si="15"/>
        <v>Winter 2015-16</v>
      </c>
      <c r="CP134" s="237" t="str">
        <f t="shared" si="15"/>
        <v>Winter 2015-16</v>
      </c>
      <c r="CQ134" s="237"/>
      <c r="CR134" s="258"/>
      <c r="CS134" s="237" t="str">
        <f>CS34</f>
        <v>Winter 2014-15</v>
      </c>
      <c r="CT134" s="237" t="str">
        <f t="shared" ref="CT134:DL134" si="16">CT34</f>
        <v>Winter 2014-15</v>
      </c>
      <c r="CU134" s="237" t="str">
        <f t="shared" si="16"/>
        <v>Winter 2014-15</v>
      </c>
      <c r="CV134" s="237" t="str">
        <f t="shared" si="16"/>
        <v>Winter 2014-15</v>
      </c>
      <c r="CW134" s="237" t="str">
        <f t="shared" si="16"/>
        <v>Winter 2014-15</v>
      </c>
      <c r="CX134" s="237" t="str">
        <f t="shared" si="16"/>
        <v>Winter 2014-15</v>
      </c>
      <c r="CY134" s="237" t="str">
        <f t="shared" si="16"/>
        <v>Winter 2014-15</v>
      </c>
      <c r="CZ134" s="237" t="str">
        <f t="shared" si="16"/>
        <v>Winter 2014-15</v>
      </c>
      <c r="DA134" s="237" t="str">
        <f t="shared" si="16"/>
        <v>Winter 2014-15</v>
      </c>
      <c r="DB134" s="237" t="str">
        <f t="shared" si="16"/>
        <v>Winter 2014-15</v>
      </c>
      <c r="DC134" s="237" t="str">
        <f t="shared" si="16"/>
        <v>Winter 2014-15</v>
      </c>
      <c r="DD134" s="237" t="str">
        <f t="shared" si="16"/>
        <v>Winter 2014-15</v>
      </c>
      <c r="DE134" s="237" t="str">
        <f t="shared" si="16"/>
        <v>Winter 2014-15</v>
      </c>
      <c r="DF134" s="237" t="str">
        <f t="shared" si="16"/>
        <v>Winter 2014-15</v>
      </c>
      <c r="DG134" s="237" t="str">
        <f t="shared" si="16"/>
        <v>Winter 2014-15</v>
      </c>
      <c r="DH134" s="237" t="str">
        <f t="shared" si="16"/>
        <v>Winter 2014-15</v>
      </c>
      <c r="DI134" s="237" t="str">
        <f t="shared" si="16"/>
        <v>Winter 2014-15</v>
      </c>
      <c r="DJ134" s="237" t="str">
        <f t="shared" si="16"/>
        <v>Winter 2014-15</v>
      </c>
      <c r="DK134" s="237" t="str">
        <f t="shared" si="16"/>
        <v>Winter 2014-15</v>
      </c>
      <c r="DL134" s="237" t="str">
        <f t="shared" si="16"/>
        <v>Winter 2014-15</v>
      </c>
      <c r="DM134" s="237"/>
      <c r="DN134" s="258"/>
      <c r="DO134" s="237" t="str">
        <f>DO34</f>
        <v>4-Year Average (2014-15 to 2017-18)</v>
      </c>
      <c r="DP134" s="237" t="str">
        <f t="shared" ref="DP134:EH134" si="17">DP34</f>
        <v>4-Year Average (2014-15 to 2017-18)</v>
      </c>
      <c r="DQ134" s="237" t="str">
        <f t="shared" si="17"/>
        <v>4-Year Average (2014-15 to 2017-18)</v>
      </c>
      <c r="DR134" s="237" t="str">
        <f t="shared" si="17"/>
        <v>4-Year Average (2014-15 to 2017-18)</v>
      </c>
      <c r="DS134" s="237" t="str">
        <f t="shared" si="17"/>
        <v>4-Year Average (2014-15 to 2017-18)</v>
      </c>
      <c r="DT134" s="237" t="str">
        <f t="shared" si="17"/>
        <v>4-Year Average (2014-15 to 2017-18)</v>
      </c>
      <c r="DU134" s="237" t="str">
        <f t="shared" si="17"/>
        <v>4-Year Average (2014-15 to 2017-18)</v>
      </c>
      <c r="DV134" s="237" t="str">
        <f t="shared" si="17"/>
        <v>4-Year Average (2014-15 to 2017-18)</v>
      </c>
      <c r="DW134" s="237" t="str">
        <f t="shared" si="17"/>
        <v>4-Year Average (2014-15 to 2017-18)</v>
      </c>
      <c r="DX134" s="237" t="str">
        <f t="shared" si="17"/>
        <v>4-Year Average (2014-15 to 2017-18)</v>
      </c>
      <c r="DY134" s="237" t="str">
        <f t="shared" si="17"/>
        <v>4-Year Average (2014-15 to 2017-18)</v>
      </c>
      <c r="DZ134" s="237" t="str">
        <f t="shared" si="17"/>
        <v>4-Year Average (2014-15 to 2017-18)</v>
      </c>
      <c r="EA134" s="237" t="str">
        <f t="shared" si="17"/>
        <v>4-Year Average (2014-15 to 2017-18)</v>
      </c>
      <c r="EB134" s="237" t="str">
        <f t="shared" si="17"/>
        <v>4-Year Average (2014-15 to 2017-18)</v>
      </c>
      <c r="EC134" s="237" t="str">
        <f t="shared" si="17"/>
        <v>4-Year Average (2014-15 to 2017-18)</v>
      </c>
      <c r="ED134" s="237" t="str">
        <f t="shared" si="17"/>
        <v>4-Year Average (2014-15 to 2017-18)</v>
      </c>
      <c r="EE134" s="237" t="str">
        <f t="shared" si="17"/>
        <v>4-Year Average (2014-15 to 2017-18)</v>
      </c>
      <c r="EF134" s="237" t="str">
        <f t="shared" si="17"/>
        <v>4-Year Average (2014-15 to 2017-18)</v>
      </c>
      <c r="EG134" s="237" t="str">
        <f t="shared" si="17"/>
        <v>4-Year Average (2014-15 to 2017-18)</v>
      </c>
      <c r="EH134" s="237" t="str">
        <f t="shared" si="17"/>
        <v>4-Year Average (2014-15 to 2017-18)</v>
      </c>
      <c r="EI134" s="237"/>
      <c r="EJ134" s="237"/>
      <c r="EK134" s="237" t="str">
        <f>EK34</f>
        <v>Change 2016-17 to 2017-18</v>
      </c>
      <c r="EL134" s="237" t="str">
        <f t="shared" ref="EL134:FD134" si="18">EL34</f>
        <v>Change 2016-17 to 2017-18</v>
      </c>
      <c r="EM134" s="237" t="str">
        <f t="shared" si="18"/>
        <v>Change 2016-17 to 2017-18</v>
      </c>
      <c r="EN134" s="237" t="str">
        <f t="shared" si="18"/>
        <v>Change 2016-17 to 2017-18</v>
      </c>
      <c r="EO134" s="237" t="str">
        <f t="shared" si="18"/>
        <v>Change 2016-17 to 2017-18</v>
      </c>
      <c r="EP134" s="237" t="str">
        <f t="shared" si="18"/>
        <v>Change 2016-17 to 2017-18</v>
      </c>
      <c r="EQ134" s="237" t="str">
        <f t="shared" si="18"/>
        <v>Change 2016-17 to 2017-18</v>
      </c>
      <c r="ER134" s="237" t="str">
        <f t="shared" si="18"/>
        <v>Change 2016-17 to 2017-18</v>
      </c>
      <c r="ES134" s="237" t="str">
        <f t="shared" si="18"/>
        <v>Change 2016-17 to 2017-18</v>
      </c>
      <c r="ET134" s="237" t="str">
        <f t="shared" si="18"/>
        <v>Change 2016-17 to 2017-18</v>
      </c>
      <c r="EU134" s="237" t="str">
        <f t="shared" si="18"/>
        <v>Change 2016-17 to 2017-18</v>
      </c>
      <c r="EV134" s="237" t="str">
        <f t="shared" si="18"/>
        <v>Change 2016-17 to 2017-18</v>
      </c>
      <c r="EW134" s="237" t="str">
        <f t="shared" si="18"/>
        <v>Change 2016-17 to 2017-18</v>
      </c>
      <c r="EX134" s="237" t="str">
        <f t="shared" si="18"/>
        <v>Change 2016-17 to 2017-18</v>
      </c>
      <c r="EY134" s="237" t="str">
        <f t="shared" si="18"/>
        <v>Change 2016-17 to 2017-18</v>
      </c>
      <c r="EZ134" s="237" t="str">
        <f t="shared" si="18"/>
        <v>Change 2016-17 to 2017-18</v>
      </c>
      <c r="FA134" s="237" t="str">
        <f t="shared" si="18"/>
        <v>Change 2016-17 to 2017-18</v>
      </c>
      <c r="FB134" s="237" t="str">
        <f t="shared" si="18"/>
        <v>Change 2016-17 to 2017-18</v>
      </c>
      <c r="FC134" s="237" t="str">
        <f t="shared" si="18"/>
        <v>Change 2016-17 to 2017-18</v>
      </c>
      <c r="FD134" s="237" t="str">
        <f t="shared" si="18"/>
        <v>Change 2016-17 to 2017-18</v>
      </c>
      <c r="FE134" s="237"/>
      <c r="FF134" s="237"/>
      <c r="FG134" s="237" t="str">
        <f>FG34</f>
        <v>Change 2015-16 to 2016-17</v>
      </c>
      <c r="FH134" s="237" t="str">
        <f t="shared" ref="FH134:FZ134" si="19">FH34</f>
        <v>Change 2015-16 to 2016-17</v>
      </c>
      <c r="FI134" s="237" t="str">
        <f t="shared" si="19"/>
        <v>Change 2015-16 to 2016-17</v>
      </c>
      <c r="FJ134" s="237" t="str">
        <f t="shared" si="19"/>
        <v>Change 2015-16 to 2016-17</v>
      </c>
      <c r="FK134" s="237" t="str">
        <f t="shared" si="19"/>
        <v>Change 2015-16 to 2016-17</v>
      </c>
      <c r="FL134" s="237" t="str">
        <f t="shared" si="19"/>
        <v>Change 2015-16 to 2016-17</v>
      </c>
      <c r="FM134" s="237" t="str">
        <f t="shared" si="19"/>
        <v>Change 2015-16 to 2016-17</v>
      </c>
      <c r="FN134" s="237" t="str">
        <f t="shared" si="19"/>
        <v>Change 2015-16 to 2016-17</v>
      </c>
      <c r="FO134" s="237" t="str">
        <f t="shared" si="19"/>
        <v>Change 2015-16 to 2016-17</v>
      </c>
      <c r="FP134" s="237" t="str">
        <f t="shared" si="19"/>
        <v>Change 2015-16 to 2016-17</v>
      </c>
      <c r="FQ134" s="237" t="str">
        <f t="shared" si="19"/>
        <v>Change 2015-16 to 2016-17</v>
      </c>
      <c r="FR134" s="237" t="str">
        <f t="shared" si="19"/>
        <v>Change 2015-16 to 2016-17</v>
      </c>
      <c r="FS134" s="237" t="str">
        <f t="shared" si="19"/>
        <v>Change 2015-16 to 2016-17</v>
      </c>
      <c r="FT134" s="237" t="str">
        <f t="shared" si="19"/>
        <v>Change 2015-16 to 2016-17</v>
      </c>
      <c r="FU134" s="237" t="str">
        <f t="shared" si="19"/>
        <v>Change 2015-16 to 2016-17</v>
      </c>
      <c r="FV134" s="237" t="str">
        <f t="shared" si="19"/>
        <v>Change 2015-16 to 2016-17</v>
      </c>
      <c r="FW134" s="237" t="str">
        <f t="shared" si="19"/>
        <v>Change 2015-16 to 2016-17</v>
      </c>
      <c r="FX134" s="237" t="str">
        <f t="shared" si="19"/>
        <v>Change 2015-16 to 2016-17</v>
      </c>
      <c r="FY134" s="237" t="str">
        <f t="shared" si="19"/>
        <v>Change 2015-16 to 2016-17</v>
      </c>
      <c r="FZ134" s="237" t="str">
        <f t="shared" si="19"/>
        <v>Change 2015-16 to 2016-17</v>
      </c>
      <c r="GA134" s="237"/>
      <c r="GB134" s="237"/>
      <c r="GC134" s="237" t="str">
        <f>GC34</f>
        <v>Change 2014-15 to 2015-16</v>
      </c>
      <c r="GD134" s="237" t="str">
        <f t="shared" ref="GD134:GV134" si="20">GD34</f>
        <v>Change 2014-15 to 2015-16</v>
      </c>
      <c r="GE134" s="237" t="str">
        <f t="shared" si="20"/>
        <v>Change 2014-15 to 2015-16</v>
      </c>
      <c r="GF134" s="237" t="str">
        <f t="shared" si="20"/>
        <v>Change 2014-15 to 2015-16</v>
      </c>
      <c r="GG134" s="237" t="str">
        <f t="shared" si="20"/>
        <v>Change 2014-15 to 2015-16</v>
      </c>
      <c r="GH134" s="237" t="str">
        <f t="shared" si="20"/>
        <v>Change 2014-15 to 2015-16</v>
      </c>
      <c r="GI134" s="237" t="str">
        <f t="shared" si="20"/>
        <v>Change 2014-15 to 2015-16</v>
      </c>
      <c r="GJ134" s="237" t="str">
        <f t="shared" si="20"/>
        <v>Change 2014-15 to 2015-16</v>
      </c>
      <c r="GK134" s="237" t="str">
        <f t="shared" si="20"/>
        <v>Change 2014-15 to 2015-16</v>
      </c>
      <c r="GL134" s="237" t="str">
        <f t="shared" si="20"/>
        <v>Change 2014-15 to 2015-16</v>
      </c>
      <c r="GM134" s="237" t="str">
        <f t="shared" si="20"/>
        <v>Change 2014-15 to 2015-16</v>
      </c>
      <c r="GN134" s="237" t="str">
        <f t="shared" si="20"/>
        <v>Change 2014-15 to 2015-16</v>
      </c>
      <c r="GO134" s="237" t="str">
        <f t="shared" si="20"/>
        <v>Change 2014-15 to 2015-16</v>
      </c>
      <c r="GP134" s="237" t="str">
        <f t="shared" si="20"/>
        <v>Change 2014-15 to 2015-16</v>
      </c>
      <c r="GQ134" s="237" t="str">
        <f t="shared" si="20"/>
        <v>Change 2014-15 to 2015-16</v>
      </c>
      <c r="GR134" s="237" t="str">
        <f t="shared" si="20"/>
        <v>Change 2014-15 to 2015-16</v>
      </c>
      <c r="GS134" s="237" t="str">
        <f t="shared" si="20"/>
        <v>Change 2014-15 to 2015-16</v>
      </c>
      <c r="GT134" s="237" t="str">
        <f t="shared" si="20"/>
        <v>Change 2014-15 to 2015-16</v>
      </c>
      <c r="GU134" s="237" t="str">
        <f t="shared" si="20"/>
        <v>Change 2014-15 to 2015-16</v>
      </c>
      <c r="GV134" s="237" t="str">
        <f t="shared" si="20"/>
        <v>Change 2014-15 to 2015-16</v>
      </c>
    </row>
    <row r="135" spans="1:204"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246"/>
      <c r="AD135" s="255" t="str">
        <f ca="1">IF(ISBLANK(OFFSET(AC135,0,$AG$106)),"",OFFSET(AC135,0,$AG$106))</f>
        <v>COSTS: Average salt price mid-winter (Jan. 1) ($/ton)</v>
      </c>
      <c r="AE135" s="254" t="str">
        <f t="shared" ref="AE135:AS135" si="21">AE35</f>
        <v>SYSTEM: Total lane miles</v>
      </c>
      <c r="AF135" s="253" t="str">
        <f t="shared" si="21"/>
        <v>HUMAN RESOURCES: State workers (full-time)</v>
      </c>
      <c r="AG135" s="253" t="str">
        <f t="shared" si="21"/>
        <v>HUMAN RESOURCES: State workers (part-time and seasonal)</v>
      </c>
      <c r="AH135" s="253" t="str">
        <f t="shared" si="21"/>
        <v>VEHICLE RESOURCES: Plow trucks (owned and contracted units)</v>
      </c>
      <c r="AI135" s="253" t="str">
        <f t="shared" si="21"/>
        <v>VEHICLE RESOURCES: Road graders (owned and contracted units)</v>
      </c>
      <c r="AJ135" s="253" t="str">
        <f t="shared" si="21"/>
        <v>VEHICLE RESOURCES: Blowers (owned and contracted units)</v>
      </c>
      <c r="AK135" s="253" t="str">
        <f t="shared" si="21"/>
        <v>FACILITY RESOURCES: Salt storage facilities (count)</v>
      </c>
      <c r="AL135" s="253" t="str">
        <f t="shared" si="21"/>
        <v>FACILITY RESOURCES: Salt storage capacity (tons)</v>
      </c>
      <c r="AM135" s="253" t="str">
        <f t="shared" si="21"/>
        <v>FACILITY RESOURCES: Liquid storage facilities (count)</v>
      </c>
      <c r="AN135" s="253" t="str">
        <f t="shared" si="21"/>
        <v>FACILITY RESOURCES: Liquid storage capacity (gallons)</v>
      </c>
      <c r="AO135" s="253" t="str">
        <f t="shared" si="21"/>
        <v>DRY MATERIALS: Salt applied (tons)</v>
      </c>
      <c r="AP135" s="253" t="str">
        <f t="shared" si="21"/>
        <v>DRY MATERIALS: Total chemicals applied (tons)</v>
      </c>
      <c r="AQ135" s="253" t="str">
        <f t="shared" si="21"/>
        <v>DRY MATERIALS: Abrasives (non-chemical) applied (tons)</v>
      </c>
      <c r="AR135" s="253" t="str">
        <f t="shared" si="21"/>
        <v>LIQUID MATERIALS: Salt brine applied (gallons)</v>
      </c>
      <c r="AS135" s="253" t="str">
        <f t="shared" si="21"/>
        <v>LIQUID MATERIALS: Total liquid applied (gallons)</v>
      </c>
      <c r="AT135" s="253" t="str">
        <f t="shared" si="13"/>
        <v>COST: Total labor cost ($)</v>
      </c>
      <c r="AU135" s="253" t="str">
        <f t="shared" si="13"/>
        <v>COST: Total equipment cost ($)</v>
      </c>
      <c r="AV135" s="253" t="str">
        <f t="shared" si="13"/>
        <v>COST: Total materials cost ($)</v>
      </c>
      <c r="AW135" s="253" t="str">
        <f t="shared" si="13"/>
        <v>COSTS: Snow and ice total expenditure ($)</v>
      </c>
      <c r="AX135" s="253" t="str">
        <f t="shared" si="13"/>
        <v>COSTS: Average salt price mid-winter (Jan. 1) ($/ton)</v>
      </c>
      <c r="AY135" s="253"/>
      <c r="AZ135" s="253"/>
      <c r="BA135" s="254" t="str">
        <f t="shared" ref="BA135:BT135" si="22">BA35</f>
        <v>SYSTEM: Total lane miles</v>
      </c>
      <c r="BB135" s="253" t="str">
        <f t="shared" si="22"/>
        <v>HUMAN RESOURCES: State workers (full-time)</v>
      </c>
      <c r="BC135" s="253" t="str">
        <f t="shared" si="22"/>
        <v>HUMAN RESOURCES: State workers (part-time and seasonal)</v>
      </c>
      <c r="BD135" s="253" t="str">
        <f t="shared" si="22"/>
        <v>VEHICLE RESOURCES: Plow trucks (owned and contracted units)</v>
      </c>
      <c r="BE135" s="253" t="str">
        <f t="shared" si="22"/>
        <v>VEHICLE RESOURCES: Road graders (owned and contracted units)</v>
      </c>
      <c r="BF135" s="253" t="str">
        <f t="shared" si="22"/>
        <v>VEHICLE RESOURCES: Blowers (owned and contracted units)</v>
      </c>
      <c r="BG135" s="253" t="str">
        <f t="shared" si="22"/>
        <v>FACILITY RESOURCES: Salt storage facilities (count)</v>
      </c>
      <c r="BH135" s="253" t="str">
        <f t="shared" si="22"/>
        <v>FACILITY RESOURCES: Salt storage capacity (tons)</v>
      </c>
      <c r="BI135" s="253" t="str">
        <f t="shared" si="22"/>
        <v>FACILITY RESOURCES: Liquid storage facilities (count)</v>
      </c>
      <c r="BJ135" s="253" t="str">
        <f t="shared" si="22"/>
        <v>FACILITY RESOURCES: Liquid storage capacity (gallons)</v>
      </c>
      <c r="BK135" s="253" t="str">
        <f t="shared" si="22"/>
        <v>DRY MATERIALS: Salt applied (tons)</v>
      </c>
      <c r="BL135" s="253" t="str">
        <f t="shared" si="22"/>
        <v>DRY MATERIALS: Total chemicals applied (tons)</v>
      </c>
      <c r="BM135" s="253" t="str">
        <f t="shared" si="22"/>
        <v>DRY MATERIALS: Abrasives (non-chemical) applied (tons)</v>
      </c>
      <c r="BN135" s="253" t="str">
        <f t="shared" si="22"/>
        <v>LIQUID MATERIALS: Salt brine applied (gallons)</v>
      </c>
      <c r="BO135" s="253" t="str">
        <f t="shared" si="22"/>
        <v>LIQUID MATERIALS: Total liquid applied (gallons)</v>
      </c>
      <c r="BP135" s="253" t="str">
        <f t="shared" si="22"/>
        <v>COST: Total labor cost ($)</v>
      </c>
      <c r="BQ135" s="253" t="str">
        <f t="shared" si="22"/>
        <v>COST: Total equipment cost ($)</v>
      </c>
      <c r="BR135" s="253" t="str">
        <f t="shared" si="22"/>
        <v>COST: Total materials cost ($)</v>
      </c>
      <c r="BS135" s="253" t="str">
        <f t="shared" si="22"/>
        <v>COSTS: Snow and ice total expenditure ($)</v>
      </c>
      <c r="BT135" s="253" t="str">
        <f t="shared" si="22"/>
        <v>COSTS: Average salt price mid-winter (Jan. 1) ($/ton)</v>
      </c>
      <c r="BU135" s="253"/>
      <c r="BV135" s="253"/>
      <c r="BW135" s="254" t="str">
        <f t="shared" ref="BW135:CP135" si="23">BW35</f>
        <v>SYSTEM: Total lane miles</v>
      </c>
      <c r="BX135" s="253" t="str">
        <f t="shared" si="23"/>
        <v>HUMAN RESOURCES: State workers (full-time)</v>
      </c>
      <c r="BY135" s="253" t="str">
        <f t="shared" si="23"/>
        <v>HUMAN RESOURCES: State workers (part-time and seasonal)</v>
      </c>
      <c r="BZ135" s="253" t="str">
        <f t="shared" si="23"/>
        <v>VEHICLE RESOURCES: Plow trucks (owned and contracted units)</v>
      </c>
      <c r="CA135" s="253" t="str">
        <f t="shared" si="23"/>
        <v>VEHICLE RESOURCES: Road graders (owned and contracted units)</v>
      </c>
      <c r="CB135" s="253" t="str">
        <f t="shared" si="23"/>
        <v>VEHICLE RESOURCES: Blowers (owned and contracted units)</v>
      </c>
      <c r="CC135" s="253" t="str">
        <f t="shared" si="23"/>
        <v>FACILITY RESOURCES: Salt storage facilities (count)</v>
      </c>
      <c r="CD135" s="253" t="str">
        <f t="shared" si="23"/>
        <v>FACILITY RESOURCES: Salt storage capacity (tons)</v>
      </c>
      <c r="CE135" s="253" t="str">
        <f t="shared" si="23"/>
        <v>FACILITY RESOURCES: Liquid storage facilities (count)</v>
      </c>
      <c r="CF135" s="253" t="str">
        <f t="shared" si="23"/>
        <v>FACILITY RESOURCES: Liquid storage capacity (gallons)</v>
      </c>
      <c r="CG135" s="253" t="str">
        <f t="shared" si="23"/>
        <v>DRY MATERIALS: Salt applied (tons)</v>
      </c>
      <c r="CH135" s="253" t="str">
        <f t="shared" si="23"/>
        <v>DRY MATERIALS: Total chemicals applied (tons)</v>
      </c>
      <c r="CI135" s="253" t="str">
        <f t="shared" si="23"/>
        <v>DRY MATERIALS: Abrasives (non-chemical) applied (tons)</v>
      </c>
      <c r="CJ135" s="253" t="str">
        <f t="shared" si="23"/>
        <v>LIQUID MATERIALS: Salt brine applied (gallons)</v>
      </c>
      <c r="CK135" s="253" t="str">
        <f t="shared" si="23"/>
        <v>LIQUID MATERIALS: Total liquid applied (gallons)</v>
      </c>
      <c r="CL135" s="253" t="str">
        <f t="shared" si="23"/>
        <v>COST: Total labor cost ($)</v>
      </c>
      <c r="CM135" s="253" t="str">
        <f t="shared" si="23"/>
        <v>COST: Total equipment cost ($)</v>
      </c>
      <c r="CN135" s="253" t="str">
        <f t="shared" si="23"/>
        <v>COST: Total materials cost ($)</v>
      </c>
      <c r="CO135" s="253" t="str">
        <f t="shared" si="23"/>
        <v>COSTS: Snow and ice total expenditure ($)</v>
      </c>
      <c r="CP135" s="253" t="str">
        <f t="shared" si="23"/>
        <v>COSTS: Average salt price mid-winter (Jan. 1) ($/ton)</v>
      </c>
      <c r="CQ135" s="253"/>
      <c r="CR135" s="253"/>
      <c r="CS135" s="254" t="str">
        <f t="shared" ref="CS135:DL135" si="24">CS35</f>
        <v>SYSTEM: Total lane miles</v>
      </c>
      <c r="CT135" s="253" t="str">
        <f t="shared" si="24"/>
        <v>HUMAN RESOURCES: State workers (full-time)</v>
      </c>
      <c r="CU135" s="253" t="str">
        <f t="shared" si="24"/>
        <v>HUMAN RESOURCES: State workers (part-time and seasonal)</v>
      </c>
      <c r="CV135" s="253" t="str">
        <f t="shared" si="24"/>
        <v>VEHICLE RESOURCES: Plow trucks (owned and contracted units)</v>
      </c>
      <c r="CW135" s="253" t="str">
        <f t="shared" si="24"/>
        <v>VEHICLE RESOURCES: Road graders (owned and contracted units)</v>
      </c>
      <c r="CX135" s="253" t="str">
        <f t="shared" si="24"/>
        <v>VEHICLE RESOURCES: Blowers (owned and contracted units)</v>
      </c>
      <c r="CY135" s="253" t="str">
        <f t="shared" si="24"/>
        <v>FACILITY RESOURCES: Salt storage facilities (count)</v>
      </c>
      <c r="CZ135" s="253" t="str">
        <f t="shared" si="24"/>
        <v>FACILITY RESOURCES: Salt storage capacity (tons)</v>
      </c>
      <c r="DA135" s="253" t="str">
        <f t="shared" si="24"/>
        <v>FACILITY RESOURCES: Liquid storage facilities (count)</v>
      </c>
      <c r="DB135" s="253" t="str">
        <f t="shared" si="24"/>
        <v>FACILITY RESOURCES: Liquid storage capacity (gallons)</v>
      </c>
      <c r="DC135" s="253" t="str">
        <f t="shared" si="24"/>
        <v>DRY MATERIALS: Salt applied (tons)</v>
      </c>
      <c r="DD135" s="253" t="str">
        <f t="shared" si="24"/>
        <v>DRY MATERIALS: Total chemicals applied (tons)</v>
      </c>
      <c r="DE135" s="253" t="str">
        <f t="shared" si="24"/>
        <v>DRY MATERIALS: Abrasives (non-chemical) applied (tons)</v>
      </c>
      <c r="DF135" s="253" t="str">
        <f t="shared" si="24"/>
        <v>LIQUID MATERIALS: Salt brine applied (gallons)</v>
      </c>
      <c r="DG135" s="253" t="str">
        <f t="shared" si="24"/>
        <v>LIQUID MATERIALS: Total liquid applied (gallons)</v>
      </c>
      <c r="DH135" s="253" t="str">
        <f t="shared" si="24"/>
        <v>COST: Total labor cost ($)</v>
      </c>
      <c r="DI135" s="253" t="str">
        <f t="shared" si="24"/>
        <v>COST: Total equipment cost ($)</v>
      </c>
      <c r="DJ135" s="253" t="str">
        <f t="shared" si="24"/>
        <v>COST: Total materials cost ($)</v>
      </c>
      <c r="DK135" s="253" t="str">
        <f t="shared" si="24"/>
        <v>COSTS: Snow and ice total expenditure ($)</v>
      </c>
      <c r="DL135" s="253" t="str">
        <f t="shared" si="24"/>
        <v>COSTS: Average salt price mid-winter (Jan. 1) ($/ton)</v>
      </c>
      <c r="DM135" s="253"/>
      <c r="DN135" s="253"/>
      <c r="DO135" s="254" t="str">
        <f t="shared" ref="DO135:EH135" si="25">DO35</f>
        <v>SYSTEM: Total lane miles</v>
      </c>
      <c r="DP135" s="253" t="str">
        <f t="shared" si="25"/>
        <v>HUMAN RESOURCES: State workers (full-time)</v>
      </c>
      <c r="DQ135" s="253" t="str">
        <f t="shared" si="25"/>
        <v>HUMAN RESOURCES: State workers (part-time and seasonal)</v>
      </c>
      <c r="DR135" s="253" t="str">
        <f t="shared" si="25"/>
        <v>VEHICLE RESOURCES: Plow trucks (owned and contracted units)</v>
      </c>
      <c r="DS135" s="253" t="str">
        <f t="shared" si="25"/>
        <v>VEHICLE RESOURCES: Road graders (owned and contracted units)</v>
      </c>
      <c r="DT135" s="253" t="str">
        <f t="shared" si="25"/>
        <v>VEHICLE RESOURCES: Blowers (owned and contracted units)</v>
      </c>
      <c r="DU135" s="253" t="str">
        <f t="shared" si="25"/>
        <v>FACILITY RESOURCES: Salt storage facilities (count)</v>
      </c>
      <c r="DV135" s="253" t="str">
        <f t="shared" si="25"/>
        <v>FACILITY RESOURCES: Salt storage capacity (tons)</v>
      </c>
      <c r="DW135" s="253" t="str">
        <f t="shared" si="25"/>
        <v>FACILITY RESOURCES: Liquid storage facilities (count)</v>
      </c>
      <c r="DX135" s="253" t="str">
        <f t="shared" si="25"/>
        <v>FACILITY RESOURCES: Liquid storage capacity (gallons)</v>
      </c>
      <c r="DY135" s="253" t="str">
        <f t="shared" si="25"/>
        <v>DRY MATERIALS: Salt applied (tons)</v>
      </c>
      <c r="DZ135" s="253" t="str">
        <f t="shared" si="25"/>
        <v>DRY MATERIALS: Total chemicals applied (tons)</v>
      </c>
      <c r="EA135" s="253" t="str">
        <f t="shared" si="25"/>
        <v>DRY MATERIALS: Abrasives (non-chemical) applied (tons)</v>
      </c>
      <c r="EB135" s="253" t="str">
        <f t="shared" si="25"/>
        <v>LIQUID MATERIALS: Salt brine applied (gallons)</v>
      </c>
      <c r="EC135" s="253" t="str">
        <f t="shared" si="25"/>
        <v>LIQUID MATERIALS: Total liquid applied (gallons)</v>
      </c>
      <c r="ED135" s="253" t="str">
        <f t="shared" si="25"/>
        <v>COST: Total labor cost ($)</v>
      </c>
      <c r="EE135" s="253" t="str">
        <f t="shared" si="25"/>
        <v>COST: Total equipment cost ($)</v>
      </c>
      <c r="EF135" s="253" t="str">
        <f t="shared" si="25"/>
        <v>COST: Total materials cost ($)</v>
      </c>
      <c r="EG135" s="253" t="str">
        <f t="shared" si="25"/>
        <v>COSTS: Snow and ice total expenditure ($)</v>
      </c>
      <c r="EH135" s="253" t="str">
        <f t="shared" si="25"/>
        <v>COSTS: Average salt price mid-winter (Jan. 1) ($/ton)</v>
      </c>
      <c r="EI135" s="253"/>
      <c r="EJ135" s="253"/>
      <c r="EK135" s="254" t="str">
        <f t="shared" ref="EK135:FD135" si="26">EK35</f>
        <v>SYSTEM: Total lane miles</v>
      </c>
      <c r="EL135" s="253" t="str">
        <f t="shared" si="26"/>
        <v>HUMAN RESOURCES: State workers (full-time)</v>
      </c>
      <c r="EM135" s="253" t="str">
        <f t="shared" si="26"/>
        <v>HUMAN RESOURCES: State workers (part-time and seasonal)</v>
      </c>
      <c r="EN135" s="253" t="str">
        <f t="shared" si="26"/>
        <v>VEHICLE RESOURCES: Plow trucks (owned and contracted units)</v>
      </c>
      <c r="EO135" s="253" t="str">
        <f t="shared" si="26"/>
        <v>VEHICLE RESOURCES: Road graders (owned and contracted units)</v>
      </c>
      <c r="EP135" s="253" t="str">
        <f t="shared" si="26"/>
        <v>VEHICLE RESOURCES: Blowers (owned and contracted units)</v>
      </c>
      <c r="EQ135" s="253" t="str">
        <f t="shared" si="26"/>
        <v>FACILITY RESOURCES: Salt storage facilities (count)</v>
      </c>
      <c r="ER135" s="253" t="str">
        <f t="shared" si="26"/>
        <v>FACILITY RESOURCES: Salt storage capacity (tons)</v>
      </c>
      <c r="ES135" s="253" t="str">
        <f t="shared" si="26"/>
        <v>FACILITY RESOURCES: Liquid storage facilities (count)</v>
      </c>
      <c r="ET135" s="253" t="str">
        <f t="shared" si="26"/>
        <v>FACILITY RESOURCES: Liquid storage capacity (gallons)</v>
      </c>
      <c r="EU135" s="253" t="str">
        <f t="shared" si="26"/>
        <v>DRY MATERIALS: Salt applied (tons)</v>
      </c>
      <c r="EV135" s="253" t="str">
        <f t="shared" si="26"/>
        <v>DRY MATERIALS: Total chemicals applied (tons)</v>
      </c>
      <c r="EW135" s="253" t="str">
        <f t="shared" si="26"/>
        <v>DRY MATERIALS: Abrasives (non-chemical) applied (tons)</v>
      </c>
      <c r="EX135" s="253" t="str">
        <f t="shared" si="26"/>
        <v>LIQUID MATERIALS: Salt brine applied (gallons)</v>
      </c>
      <c r="EY135" s="253" t="str">
        <f t="shared" si="26"/>
        <v>LIQUID MATERIALS: Total liquid applied (gallons)</v>
      </c>
      <c r="EZ135" s="253" t="str">
        <f t="shared" si="26"/>
        <v>COST: Total labor cost ($)</v>
      </c>
      <c r="FA135" s="253" t="str">
        <f t="shared" si="26"/>
        <v>COST: Total equipment cost ($)</v>
      </c>
      <c r="FB135" s="253" t="str">
        <f t="shared" si="26"/>
        <v>COST: Total materials cost ($)</v>
      </c>
      <c r="FC135" s="253" t="str">
        <f t="shared" si="26"/>
        <v>COSTS: Snow and ice total expenditure ($)</v>
      </c>
      <c r="FD135" s="253" t="str">
        <f t="shared" si="26"/>
        <v>COSTS: Average salt price mid-winter (Jan. 1) ($/ton)</v>
      </c>
      <c r="FE135" s="253"/>
      <c r="FF135" s="253"/>
      <c r="FG135" s="254" t="str">
        <f t="shared" ref="FG135:FZ135" si="27">FG35</f>
        <v>SYSTEM: Total lane miles</v>
      </c>
      <c r="FH135" s="253" t="str">
        <f t="shared" si="27"/>
        <v>HUMAN RESOURCES: State workers (full-time)</v>
      </c>
      <c r="FI135" s="253" t="str">
        <f t="shared" si="27"/>
        <v>HUMAN RESOURCES: State workers (part-time and seasonal)</v>
      </c>
      <c r="FJ135" s="253" t="str">
        <f t="shared" si="27"/>
        <v>VEHICLE RESOURCES: Plow trucks (owned and contracted units)</v>
      </c>
      <c r="FK135" s="253" t="str">
        <f t="shared" si="27"/>
        <v>VEHICLE RESOURCES: Road graders (owned and contracted units)</v>
      </c>
      <c r="FL135" s="253" t="str">
        <f t="shared" si="27"/>
        <v>VEHICLE RESOURCES: Blowers (owned and contracted units)</v>
      </c>
      <c r="FM135" s="253" t="str">
        <f t="shared" si="27"/>
        <v>FACILITY RESOURCES: Salt storage facilities (count)</v>
      </c>
      <c r="FN135" s="253" t="str">
        <f t="shared" si="27"/>
        <v>FACILITY RESOURCES: Salt storage capacity (tons)</v>
      </c>
      <c r="FO135" s="253" t="str">
        <f t="shared" si="27"/>
        <v>FACILITY RESOURCES: Liquid storage facilities (count)</v>
      </c>
      <c r="FP135" s="253" t="str">
        <f t="shared" si="27"/>
        <v>FACILITY RESOURCES: Liquid storage capacity (gallons)</v>
      </c>
      <c r="FQ135" s="253" t="str">
        <f t="shared" si="27"/>
        <v>DRY MATERIALS: Salt applied (tons)</v>
      </c>
      <c r="FR135" s="253" t="str">
        <f t="shared" si="27"/>
        <v>DRY MATERIALS: Total chemicals applied (tons)</v>
      </c>
      <c r="FS135" s="253" t="str">
        <f t="shared" si="27"/>
        <v>DRY MATERIALS: Abrasives (non-chemical) applied (tons)</v>
      </c>
      <c r="FT135" s="253" t="str">
        <f t="shared" si="27"/>
        <v>LIQUID MATERIALS: Salt brine applied (gallons)</v>
      </c>
      <c r="FU135" s="253" t="str">
        <f t="shared" si="27"/>
        <v>LIQUID MATERIALS: Total liquid applied (gallons)</v>
      </c>
      <c r="FV135" s="253" t="str">
        <f t="shared" si="27"/>
        <v>COST: Total labor cost ($)</v>
      </c>
      <c r="FW135" s="253" t="str">
        <f t="shared" si="27"/>
        <v>COST: Total equipment cost ($)</v>
      </c>
      <c r="FX135" s="253" t="str">
        <f t="shared" si="27"/>
        <v>COST: Total materials cost ($)</v>
      </c>
      <c r="FY135" s="253" t="str">
        <f t="shared" si="27"/>
        <v>COSTS: Snow and ice total expenditure ($)</v>
      </c>
      <c r="FZ135" s="253" t="str">
        <f t="shared" si="27"/>
        <v>COSTS: Average salt price mid-winter (Jan. 1) ($/ton)</v>
      </c>
      <c r="GA135" s="253"/>
      <c r="GB135" s="253"/>
      <c r="GC135" s="254" t="str">
        <f t="shared" ref="GC135:GV135" si="28">GC35</f>
        <v>SYSTEM: Total lane miles</v>
      </c>
      <c r="GD135" s="253" t="str">
        <f t="shared" si="28"/>
        <v>HUMAN RESOURCES: State workers (full-time)</v>
      </c>
      <c r="GE135" s="253" t="str">
        <f t="shared" si="28"/>
        <v>HUMAN RESOURCES: State workers (part-time and seasonal)</v>
      </c>
      <c r="GF135" s="253" t="str">
        <f t="shared" si="28"/>
        <v>VEHICLE RESOURCES: Plow trucks (owned and contracted units)</v>
      </c>
      <c r="GG135" s="253" t="str">
        <f t="shared" si="28"/>
        <v>VEHICLE RESOURCES: Road graders (owned and contracted units)</v>
      </c>
      <c r="GH135" s="253" t="str">
        <f t="shared" si="28"/>
        <v>VEHICLE RESOURCES: Blowers (owned and contracted units)</v>
      </c>
      <c r="GI135" s="253" t="str">
        <f t="shared" si="28"/>
        <v>FACILITY RESOURCES: Salt storage facilities (count)</v>
      </c>
      <c r="GJ135" s="253" t="str">
        <f t="shared" si="28"/>
        <v>FACILITY RESOURCES: Salt storage capacity (tons)</v>
      </c>
      <c r="GK135" s="253" t="str">
        <f t="shared" si="28"/>
        <v>FACILITY RESOURCES: Liquid storage facilities (count)</v>
      </c>
      <c r="GL135" s="253" t="str">
        <f t="shared" si="28"/>
        <v>FACILITY RESOURCES: Liquid storage capacity (gallons)</v>
      </c>
      <c r="GM135" s="253" t="str">
        <f t="shared" si="28"/>
        <v>DRY MATERIALS: Salt applied (tons)</v>
      </c>
      <c r="GN135" s="253" t="str">
        <f t="shared" si="28"/>
        <v>DRY MATERIALS: Total chemicals applied (tons)</v>
      </c>
      <c r="GO135" s="253" t="str">
        <f t="shared" si="28"/>
        <v>DRY MATERIALS: Abrasives (non-chemical) applied (tons)</v>
      </c>
      <c r="GP135" s="253" t="str">
        <f t="shared" si="28"/>
        <v>LIQUID MATERIALS: Salt brine applied (gallons)</v>
      </c>
      <c r="GQ135" s="253" t="str">
        <f t="shared" si="28"/>
        <v>LIQUID MATERIALS: Total liquid applied (gallons)</v>
      </c>
      <c r="GR135" s="253" t="str">
        <f t="shared" si="28"/>
        <v>COST: Total labor cost ($)</v>
      </c>
      <c r="GS135" s="253" t="str">
        <f t="shared" si="28"/>
        <v>COST: Total equipment cost ($)</v>
      </c>
      <c r="GT135" s="253" t="str">
        <f t="shared" si="28"/>
        <v>COST: Total materials cost ($)</v>
      </c>
      <c r="GU135" s="253" t="str">
        <f t="shared" si="28"/>
        <v>COSTS: Snow and ice total expenditure ($)</v>
      </c>
      <c r="GV135" s="253" t="str">
        <f t="shared" si="28"/>
        <v>COSTS: Average salt price mid-winter (Jan. 1) ($/ton)</v>
      </c>
    </row>
    <row r="136" spans="1:204"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246" t="s">
        <v>346</v>
      </c>
      <c r="AD136" s="255" t="str">
        <f t="shared" ref="AD136:AD167" ca="1" si="29">IF(ISBLANK(OFFSET(AC136,0,$AG$106)),"-",OFFSET(AC136,0,$AG$106))</f>
        <v>$135</v>
      </c>
      <c r="AE136" s="257" t="str">
        <f t="shared" ref="AE136:AX136" si="30">AE36</f>
        <v>29,273</v>
      </c>
      <c r="AF136" s="257" t="str">
        <f t="shared" si="30"/>
        <v>815</v>
      </c>
      <c r="AG136" s="257" t="str">
        <f t="shared" si="30"/>
        <v>0</v>
      </c>
      <c r="AH136" s="257" t="str">
        <f t="shared" si="30"/>
        <v>105</v>
      </c>
      <c r="AI136" s="257" t="str">
        <f t="shared" si="30"/>
        <v>45</v>
      </c>
      <c r="AJ136" s="257" t="str">
        <f t="shared" si="30"/>
        <v>0</v>
      </c>
      <c r="AK136" s="257" t="str">
        <f t="shared" si="30"/>
        <v>30</v>
      </c>
      <c r="AL136" s="257" t="str">
        <f t="shared" si="30"/>
        <v>20,000</v>
      </c>
      <c r="AM136" s="257" t="str">
        <f t="shared" si="30"/>
        <v>23</v>
      </c>
      <c r="AN136" s="257" t="str">
        <f t="shared" si="30"/>
        <v>742,300</v>
      </c>
      <c r="AO136" s="257" t="str">
        <f t="shared" si="30"/>
        <v>8,050</v>
      </c>
      <c r="AP136" s="257" t="str">
        <f t="shared" si="30"/>
        <v>26,260</v>
      </c>
      <c r="AQ136" s="257" t="str">
        <f t="shared" si="30"/>
        <v>550</v>
      </c>
      <c r="AR136" s="257" t="str">
        <f t="shared" si="30"/>
        <v>310,000</v>
      </c>
      <c r="AS136" s="257" t="str">
        <f t="shared" si="30"/>
        <v>383,500</v>
      </c>
      <c r="AT136" s="257" t="str">
        <f t="shared" si="30"/>
        <v>$1,744,374</v>
      </c>
      <c r="AU136" s="257" t="str">
        <f t="shared" si="30"/>
        <v>$938,461</v>
      </c>
      <c r="AV136" s="257" t="str">
        <f t="shared" si="30"/>
        <v>$1,203,719</v>
      </c>
      <c r="AW136" s="257" t="str">
        <f t="shared" si="30"/>
        <v>$4,009,810</v>
      </c>
      <c r="AX136" s="257" t="str">
        <f t="shared" si="30"/>
        <v>$135</v>
      </c>
      <c r="AY136" s="267" t="s">
        <v>275</v>
      </c>
      <c r="AZ136" s="267"/>
      <c r="BA136" s="246" t="str">
        <f t="shared" ref="BA136:BT138" si="31">BA36</f>
        <v>29,273</v>
      </c>
      <c r="BB136" s="257" t="str">
        <f t="shared" si="31"/>
        <v>825</v>
      </c>
      <c r="BC136" s="257" t="str">
        <f t="shared" si="31"/>
        <v>0</v>
      </c>
      <c r="BD136" s="257" t="str">
        <f t="shared" si="31"/>
        <v>102</v>
      </c>
      <c r="BE136" s="257" t="str">
        <f t="shared" si="31"/>
        <v>34</v>
      </c>
      <c r="BF136" s="257" t="str">
        <f t="shared" si="31"/>
        <v>0</v>
      </c>
      <c r="BG136" s="257" t="str">
        <f t="shared" si="31"/>
        <v>26</v>
      </c>
      <c r="BH136" s="257" t="str">
        <f t="shared" si="31"/>
        <v>18,300</v>
      </c>
      <c r="BI136" s="257" t="str">
        <f t="shared" si="31"/>
        <v>23</v>
      </c>
      <c r="BJ136" s="257" t="str">
        <f t="shared" si="31"/>
        <v>742,300</v>
      </c>
      <c r="BK136" s="257" t="str">
        <f t="shared" si="31"/>
        <v>7,720</v>
      </c>
      <c r="BL136" s="257" t="str">
        <f t="shared" si="31"/>
        <v>25,235</v>
      </c>
      <c r="BM136" s="257" t="str">
        <f t="shared" si="31"/>
        <v>584</v>
      </c>
      <c r="BN136" s="257" t="str">
        <f t="shared" si="31"/>
        <v>232,650</v>
      </c>
      <c r="BO136" s="257" t="str">
        <f t="shared" si="31"/>
        <v>280,590</v>
      </c>
      <c r="BP136" s="257" t="str">
        <f t="shared" si="31"/>
        <v>$1,467,504</v>
      </c>
      <c r="BQ136" s="257" t="str">
        <f t="shared" si="31"/>
        <v>$302,174</v>
      </c>
      <c r="BR136" s="257" t="str">
        <f t="shared" si="31"/>
        <v>$579,474</v>
      </c>
      <c r="BS136" s="257" t="str">
        <f t="shared" si="31"/>
        <v>$2,349,152</v>
      </c>
      <c r="BT136" s="257" t="str">
        <f t="shared" si="31"/>
        <v>$134</v>
      </c>
      <c r="BU136" s="267" t="s">
        <v>275</v>
      </c>
      <c r="BV136" s="267" t="s">
        <v>275</v>
      </c>
      <c r="BW136" s="246" t="str">
        <f t="shared" ref="BW136:CP136" si="32">BW36</f>
        <v>29,273</v>
      </c>
      <c r="BX136" s="257" t="str">
        <f t="shared" si="32"/>
        <v>350</v>
      </c>
      <c r="BY136" s="257">
        <f t="shared" si="32"/>
        <v>0</v>
      </c>
      <c r="BZ136" s="257" t="str">
        <f t="shared" si="32"/>
        <v>43</v>
      </c>
      <c r="CA136" s="257" t="str">
        <f t="shared" si="32"/>
        <v>9</v>
      </c>
      <c r="CB136" s="257">
        <f t="shared" si="32"/>
        <v>0</v>
      </c>
      <c r="CC136" s="257">
        <f t="shared" si="32"/>
        <v>0</v>
      </c>
      <c r="CD136" s="257">
        <f t="shared" si="32"/>
        <v>0</v>
      </c>
      <c r="CE136" s="257" t="str">
        <f t="shared" si="32"/>
        <v>7</v>
      </c>
      <c r="CF136" s="257" t="str">
        <f t="shared" si="32"/>
        <v>12,174</v>
      </c>
      <c r="CG136" s="257">
        <f t="shared" si="32"/>
        <v>0</v>
      </c>
      <c r="CH136" s="257">
        <f t="shared" si="32"/>
        <v>0</v>
      </c>
      <c r="CI136" s="257" t="str">
        <f t="shared" si="32"/>
        <v>2,326</v>
      </c>
      <c r="CJ136" s="257">
        <f t="shared" si="32"/>
        <v>0</v>
      </c>
      <c r="CK136" s="257" t="str">
        <f t="shared" si="32"/>
        <v>22,276</v>
      </c>
      <c r="CL136" s="257" t="str">
        <f t="shared" si="32"/>
        <v>-</v>
      </c>
      <c r="CM136" s="257" t="str">
        <f t="shared" si="32"/>
        <v>-</v>
      </c>
      <c r="CN136" s="257" t="str">
        <f t="shared" si="32"/>
        <v>-</v>
      </c>
      <c r="CO136" s="257" t="str">
        <f t="shared" si="32"/>
        <v>-</v>
      </c>
      <c r="CP136" s="257" t="str">
        <f t="shared" si="32"/>
        <v>$207</v>
      </c>
      <c r="CQ136" s="267" t="s">
        <v>275</v>
      </c>
      <c r="CR136" s="267" t="s">
        <v>275</v>
      </c>
      <c r="CS136" s="246" t="str">
        <f t="shared" ref="CS136:DL136" si="33">CS36</f>
        <v>-</v>
      </c>
      <c r="CT136" s="257" t="str">
        <f t="shared" si="33"/>
        <v>-</v>
      </c>
      <c r="CU136" s="257" t="str">
        <f t="shared" si="33"/>
        <v>-</v>
      </c>
      <c r="CV136" s="257" t="str">
        <f t="shared" si="33"/>
        <v>-</v>
      </c>
      <c r="CW136" s="257" t="str">
        <f t="shared" si="33"/>
        <v>-</v>
      </c>
      <c r="CX136" s="257" t="str">
        <f t="shared" si="33"/>
        <v>-</v>
      </c>
      <c r="CY136" s="257" t="str">
        <f t="shared" si="33"/>
        <v>-</v>
      </c>
      <c r="CZ136" s="257" t="str">
        <f t="shared" si="33"/>
        <v>-</v>
      </c>
      <c r="DA136" s="257" t="str">
        <f t="shared" si="33"/>
        <v>-</v>
      </c>
      <c r="DB136" s="257" t="str">
        <f t="shared" si="33"/>
        <v>-</v>
      </c>
      <c r="DC136" s="257" t="str">
        <f t="shared" si="33"/>
        <v>-</v>
      </c>
      <c r="DD136" s="257" t="str">
        <f t="shared" si="33"/>
        <v>-</v>
      </c>
      <c r="DE136" s="257" t="str">
        <f t="shared" si="33"/>
        <v>-</v>
      </c>
      <c r="DF136" s="257" t="str">
        <f t="shared" si="33"/>
        <v>-</v>
      </c>
      <c r="DG136" s="257" t="str">
        <f t="shared" si="33"/>
        <v>-</v>
      </c>
      <c r="DH136" s="257" t="str">
        <f t="shared" si="33"/>
        <v>-</v>
      </c>
      <c r="DI136" s="257" t="str">
        <f t="shared" si="33"/>
        <v>-</v>
      </c>
      <c r="DJ136" s="257" t="str">
        <f t="shared" si="33"/>
        <v>-</v>
      </c>
      <c r="DK136" s="257" t="str">
        <f t="shared" si="33"/>
        <v>-</v>
      </c>
      <c r="DL136" s="257" t="str">
        <f t="shared" si="33"/>
        <v>-</v>
      </c>
      <c r="DM136" s="267" t="s">
        <v>275</v>
      </c>
      <c r="DN136" s="267" t="s">
        <v>275</v>
      </c>
      <c r="DO136" s="246" t="str">
        <f t="shared" ref="DO136:EH136" si="34">DO36</f>
        <v>29,273</v>
      </c>
      <c r="DP136" s="257" t="str">
        <f t="shared" si="34"/>
        <v>663</v>
      </c>
      <c r="DQ136" s="257" t="str">
        <f t="shared" si="34"/>
        <v>0</v>
      </c>
      <c r="DR136" s="257" t="str">
        <f t="shared" si="34"/>
        <v>83</v>
      </c>
      <c r="DS136" s="257" t="str">
        <f t="shared" si="34"/>
        <v>33</v>
      </c>
      <c r="DT136" s="257" t="str">
        <f t="shared" si="34"/>
        <v>0</v>
      </c>
      <c r="DU136" s="257" t="str">
        <f t="shared" si="34"/>
        <v>19</v>
      </c>
      <c r="DV136" s="257" t="str">
        <f t="shared" si="34"/>
        <v>12,767</v>
      </c>
      <c r="DW136" s="257" t="str">
        <f t="shared" si="34"/>
        <v>18</v>
      </c>
      <c r="DX136" s="257" t="str">
        <f t="shared" si="34"/>
        <v>498,925</v>
      </c>
      <c r="DY136" s="257" t="str">
        <f t="shared" si="34"/>
        <v>5,257</v>
      </c>
      <c r="DZ136" s="257" t="str">
        <f t="shared" si="34"/>
        <v>17,165</v>
      </c>
      <c r="EA136" s="257" t="str">
        <f t="shared" si="34"/>
        <v>1,153</v>
      </c>
      <c r="EB136" s="257" t="str">
        <f t="shared" si="34"/>
        <v>180,883</v>
      </c>
      <c r="EC136" s="257" t="str">
        <f t="shared" si="34"/>
        <v>228,789</v>
      </c>
      <c r="ED136" s="257" t="str">
        <f t="shared" si="34"/>
        <v>$1,605,939</v>
      </c>
      <c r="EE136" s="257" t="str">
        <f t="shared" si="34"/>
        <v>$620,318</v>
      </c>
      <c r="EF136" s="257" t="str">
        <f t="shared" si="34"/>
        <v>$891,597</v>
      </c>
      <c r="EG136" s="257" t="str">
        <f t="shared" si="34"/>
        <v>$3,179,481</v>
      </c>
      <c r="EH136" s="257" t="str">
        <f t="shared" si="34"/>
        <v>$159</v>
      </c>
      <c r="EI136" s="267" t="s">
        <v>275</v>
      </c>
      <c r="EJ136" s="267" t="s">
        <v>275</v>
      </c>
      <c r="EK136" s="246" t="str">
        <f t="shared" ref="EK136:FD136" si="35">EK36</f>
        <v>0</v>
      </c>
      <c r="EL136" s="257" t="str">
        <f t="shared" si="35"/>
        <v>-10</v>
      </c>
      <c r="EM136" s="257" t="str">
        <f t="shared" si="35"/>
        <v>0</v>
      </c>
      <c r="EN136" s="257" t="str">
        <f t="shared" si="35"/>
        <v>3</v>
      </c>
      <c r="EO136" s="257" t="str">
        <f t="shared" si="35"/>
        <v>0</v>
      </c>
      <c r="EP136" s="257" t="str">
        <f t="shared" si="35"/>
        <v>0</v>
      </c>
      <c r="EQ136" s="257" t="str">
        <f t="shared" si="35"/>
        <v>4</v>
      </c>
      <c r="ER136" s="257" t="str">
        <f t="shared" si="35"/>
        <v>1,700</v>
      </c>
      <c r="ES136" s="257" t="str">
        <f t="shared" si="35"/>
        <v>0</v>
      </c>
      <c r="ET136" s="257" t="str">
        <f t="shared" si="35"/>
        <v>0</v>
      </c>
      <c r="EU136" s="257" t="str">
        <f t="shared" si="35"/>
        <v>330</v>
      </c>
      <c r="EV136" s="257" t="str">
        <f t="shared" si="35"/>
        <v>1,025</v>
      </c>
      <c r="EW136" s="257" t="str">
        <f t="shared" si="35"/>
        <v>-34</v>
      </c>
      <c r="EX136" s="257" t="str">
        <f t="shared" si="35"/>
        <v>77,350</v>
      </c>
      <c r="EY136" s="257" t="str">
        <f t="shared" si="35"/>
        <v>102,910</v>
      </c>
      <c r="EZ136" s="257" t="str">
        <f t="shared" si="35"/>
        <v>$276,870</v>
      </c>
      <c r="FA136" s="257" t="str">
        <f t="shared" si="35"/>
        <v>$636,287</v>
      </c>
      <c r="FB136" s="257" t="str">
        <f t="shared" si="35"/>
        <v>$624,245</v>
      </c>
      <c r="FC136" s="257" t="str">
        <f t="shared" si="35"/>
        <v>$1,660,658</v>
      </c>
      <c r="FD136" s="257" t="str">
        <f t="shared" si="35"/>
        <v>$1</v>
      </c>
      <c r="FE136" s="267" t="s">
        <v>275</v>
      </c>
      <c r="FF136" s="267" t="s">
        <v>275</v>
      </c>
      <c r="FG136" s="246" t="str">
        <f t="shared" ref="FG136:FZ136" si="36">FG36</f>
        <v>0</v>
      </c>
      <c r="FH136" s="257" t="str">
        <f t="shared" si="36"/>
        <v>475</v>
      </c>
      <c r="FI136" s="257" t="str">
        <f t="shared" si="36"/>
        <v>0</v>
      </c>
      <c r="FJ136" s="257" t="str">
        <f t="shared" si="36"/>
        <v>59</v>
      </c>
      <c r="FK136" s="257" t="str">
        <f t="shared" si="36"/>
        <v>25</v>
      </c>
      <c r="FL136" s="257" t="str">
        <f t="shared" si="36"/>
        <v>0</v>
      </c>
      <c r="FM136" s="257" t="str">
        <f t="shared" si="36"/>
        <v>26</v>
      </c>
      <c r="FN136" s="257" t="str">
        <f t="shared" si="36"/>
        <v>18,300</v>
      </c>
      <c r="FO136" s="257" t="str">
        <f t="shared" si="36"/>
        <v>16</v>
      </c>
      <c r="FP136" s="257" t="str">
        <f t="shared" si="36"/>
        <v>730,126</v>
      </c>
      <c r="FQ136" s="257" t="str">
        <f t="shared" si="36"/>
        <v>7,720</v>
      </c>
      <c r="FR136" s="257" t="str">
        <f t="shared" si="36"/>
        <v>-</v>
      </c>
      <c r="FS136" s="257" t="str">
        <f t="shared" si="36"/>
        <v>-1,742</v>
      </c>
      <c r="FT136" s="257" t="str">
        <f t="shared" si="36"/>
        <v>232,650</v>
      </c>
      <c r="FU136" s="257" t="str">
        <f t="shared" si="36"/>
        <v>258,314</v>
      </c>
      <c r="FV136" s="257" t="str">
        <f t="shared" si="36"/>
        <v>-</v>
      </c>
      <c r="FW136" s="257" t="str">
        <f t="shared" si="36"/>
        <v>-</v>
      </c>
      <c r="FX136" s="257" t="str">
        <f t="shared" si="36"/>
        <v>-</v>
      </c>
      <c r="FY136" s="257" t="str">
        <f t="shared" si="36"/>
        <v>-</v>
      </c>
      <c r="FZ136" s="257" t="str">
        <f t="shared" si="36"/>
        <v>-$73</v>
      </c>
      <c r="GA136" s="267" t="s">
        <v>275</v>
      </c>
      <c r="GB136" s="267" t="s">
        <v>275</v>
      </c>
      <c r="GC136" s="246" t="str">
        <f t="shared" ref="GC136:GV136" si="37">GC36</f>
        <v>-</v>
      </c>
      <c r="GD136" s="257" t="str">
        <f t="shared" si="37"/>
        <v>-</v>
      </c>
      <c r="GE136" s="257" t="str">
        <f t="shared" si="37"/>
        <v>-</v>
      </c>
      <c r="GF136" s="257" t="str">
        <f t="shared" si="37"/>
        <v>-</v>
      </c>
      <c r="GG136" s="257" t="str">
        <f t="shared" si="37"/>
        <v>-</v>
      </c>
      <c r="GH136" s="257" t="str">
        <f t="shared" si="37"/>
        <v>-</v>
      </c>
      <c r="GI136" s="257" t="str">
        <f t="shared" si="37"/>
        <v>-</v>
      </c>
      <c r="GJ136" s="257" t="str">
        <f t="shared" si="37"/>
        <v>-</v>
      </c>
      <c r="GK136" s="257" t="str">
        <f t="shared" si="37"/>
        <v>-</v>
      </c>
      <c r="GL136" s="257" t="str">
        <f t="shared" si="37"/>
        <v>-</v>
      </c>
      <c r="GM136" s="257" t="str">
        <f t="shared" si="37"/>
        <v>-</v>
      </c>
      <c r="GN136" s="257" t="str">
        <f t="shared" si="37"/>
        <v>-</v>
      </c>
      <c r="GO136" s="257" t="str">
        <f t="shared" si="37"/>
        <v>-</v>
      </c>
      <c r="GP136" s="257" t="str">
        <f t="shared" si="37"/>
        <v>-</v>
      </c>
      <c r="GQ136" s="257" t="str">
        <f t="shared" si="37"/>
        <v>-</v>
      </c>
      <c r="GR136" s="257" t="str">
        <f t="shared" si="37"/>
        <v>-</v>
      </c>
      <c r="GS136" s="257" t="str">
        <f t="shared" si="37"/>
        <v>-</v>
      </c>
      <c r="GT136" s="257" t="str">
        <f t="shared" si="37"/>
        <v>-</v>
      </c>
      <c r="GU136" s="257" t="str">
        <f t="shared" si="37"/>
        <v>-</v>
      </c>
      <c r="GV136" s="257" t="str">
        <f t="shared" si="37"/>
        <v>-</v>
      </c>
    </row>
    <row r="137" spans="1:204"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246" t="s">
        <v>345</v>
      </c>
      <c r="AD137" s="255" t="str">
        <f t="shared" ca="1" si="29"/>
        <v>$160</v>
      </c>
      <c r="AE137" s="257" t="str">
        <f t="shared" ref="AE137:AX137" si="38">AE37</f>
        <v>11,766</v>
      </c>
      <c r="AF137" s="257" t="str">
        <f t="shared" si="38"/>
        <v>549</v>
      </c>
      <c r="AG137" s="257" t="str">
        <f t="shared" si="38"/>
        <v>41</v>
      </c>
      <c r="AH137" s="257" t="str">
        <f t="shared" si="38"/>
        <v>301</v>
      </c>
      <c r="AI137" s="257" t="str">
        <f t="shared" si="38"/>
        <v>284</v>
      </c>
      <c r="AJ137" s="257" t="str">
        <f t="shared" si="38"/>
        <v>83</v>
      </c>
      <c r="AK137" s="257" t="str">
        <f t="shared" si="38"/>
        <v>10</v>
      </c>
      <c r="AL137" s="257" t="str">
        <f t="shared" si="38"/>
        <v>6,000</v>
      </c>
      <c r="AM137" s="257" t="str">
        <f t="shared" si="38"/>
        <v>16</v>
      </c>
      <c r="AN137" s="257" t="str">
        <f t="shared" si="38"/>
        <v>215,000</v>
      </c>
      <c r="AO137" s="257" t="str">
        <f t="shared" si="38"/>
        <v>6,200</v>
      </c>
      <c r="AP137" s="257" t="str">
        <f t="shared" si="38"/>
        <v>6,203</v>
      </c>
      <c r="AQ137" s="257" t="str">
        <f t="shared" si="38"/>
        <v>114,500</v>
      </c>
      <c r="AR137" s="257" t="str">
        <f t="shared" si="38"/>
        <v>1,119,000</v>
      </c>
      <c r="AS137" s="257" t="str">
        <f t="shared" si="38"/>
        <v>1,219,000</v>
      </c>
      <c r="AT137" s="257" t="str">
        <f t="shared" si="38"/>
        <v>-</v>
      </c>
      <c r="AU137" s="257" t="str">
        <f t="shared" si="38"/>
        <v>-</v>
      </c>
      <c r="AV137" s="257" t="str">
        <f t="shared" si="38"/>
        <v>$2,685,082</v>
      </c>
      <c r="AW137" s="257" t="str">
        <f t="shared" si="38"/>
        <v>-</v>
      </c>
      <c r="AX137" s="257" t="str">
        <f t="shared" si="38"/>
        <v>$160</v>
      </c>
      <c r="AY137" s="267" t="s">
        <v>275</v>
      </c>
      <c r="AZ137" s="267"/>
      <c r="BA137" s="246" t="str">
        <f t="shared" si="31"/>
        <v>11,766</v>
      </c>
      <c r="BB137" s="257" t="str">
        <f t="shared" si="31"/>
        <v>194</v>
      </c>
      <c r="BC137" s="257" t="str">
        <f t="shared" si="31"/>
        <v>14</v>
      </c>
      <c r="BD137" s="257" t="str">
        <f t="shared" si="31"/>
        <v>279</v>
      </c>
      <c r="BE137" s="257" t="str">
        <f t="shared" si="31"/>
        <v>300</v>
      </c>
      <c r="BF137" s="257" t="str">
        <f t="shared" si="31"/>
        <v>86</v>
      </c>
      <c r="BG137" s="257" t="str">
        <f t="shared" si="31"/>
        <v>14</v>
      </c>
      <c r="BH137" s="257" t="str">
        <f t="shared" si="31"/>
        <v>8,814</v>
      </c>
      <c r="BI137" s="257" t="str">
        <f t="shared" si="31"/>
        <v>9</v>
      </c>
      <c r="BJ137" s="257" t="str">
        <f t="shared" si="31"/>
        <v>127,000</v>
      </c>
      <c r="BK137" s="257" t="str">
        <f t="shared" si="31"/>
        <v>-</v>
      </c>
      <c r="BL137" s="257" t="str">
        <f t="shared" si="31"/>
        <v>-</v>
      </c>
      <c r="BM137" s="257" t="str">
        <f t="shared" si="31"/>
        <v>-</v>
      </c>
      <c r="BN137" s="257">
        <f t="shared" si="31"/>
        <v>0</v>
      </c>
      <c r="BO137" s="257" t="str">
        <f t="shared" si="31"/>
        <v>0</v>
      </c>
      <c r="BP137" s="257" t="str">
        <f t="shared" si="31"/>
        <v>$0</v>
      </c>
      <c r="BQ137" s="257" t="str">
        <f t="shared" si="31"/>
        <v>$0</v>
      </c>
      <c r="BR137" s="257" t="str">
        <f t="shared" si="31"/>
        <v>$0</v>
      </c>
      <c r="BS137" s="257" t="str">
        <f t="shared" si="31"/>
        <v>$0</v>
      </c>
      <c r="BT137" s="257" t="str">
        <f t="shared" si="31"/>
        <v>$160</v>
      </c>
      <c r="BU137" s="267" t="s">
        <v>275</v>
      </c>
      <c r="BV137" s="267" t="s">
        <v>275</v>
      </c>
      <c r="BW137" s="246" t="str">
        <f t="shared" ref="BW137:CP137" si="39">BW37</f>
        <v>15,000</v>
      </c>
      <c r="BX137" s="257" t="str">
        <f t="shared" si="39"/>
        <v>195</v>
      </c>
      <c r="BY137" s="257" t="str">
        <f t="shared" si="39"/>
        <v>14</v>
      </c>
      <c r="BZ137" s="257" t="str">
        <f t="shared" si="39"/>
        <v>279</v>
      </c>
      <c r="CA137" s="257" t="str">
        <f t="shared" si="39"/>
        <v>300</v>
      </c>
      <c r="CB137" s="257" t="str">
        <f t="shared" si="39"/>
        <v>86</v>
      </c>
      <c r="CC137" s="257" t="str">
        <f t="shared" si="39"/>
        <v>14</v>
      </c>
      <c r="CD137" s="257" t="str">
        <f t="shared" si="39"/>
        <v>8,815</v>
      </c>
      <c r="CE137" s="257" t="str">
        <f t="shared" si="39"/>
        <v>9</v>
      </c>
      <c r="CF137" s="257" t="str">
        <f t="shared" si="39"/>
        <v>127,000</v>
      </c>
      <c r="CG137" s="257" t="str">
        <f t="shared" si="39"/>
        <v>-</v>
      </c>
      <c r="CH137" s="257">
        <f t="shared" si="39"/>
        <v>0</v>
      </c>
      <c r="CI137" s="257" t="str">
        <f t="shared" si="39"/>
        <v>-</v>
      </c>
      <c r="CJ137" s="257" t="str">
        <f t="shared" si="39"/>
        <v>-</v>
      </c>
      <c r="CK137" s="257">
        <f t="shared" si="39"/>
        <v>0</v>
      </c>
      <c r="CL137" s="257" t="str">
        <f t="shared" si="39"/>
        <v>-</v>
      </c>
      <c r="CM137" s="257" t="str">
        <f t="shared" si="39"/>
        <v>-</v>
      </c>
      <c r="CN137" s="257" t="str">
        <f t="shared" si="39"/>
        <v>-</v>
      </c>
      <c r="CO137" s="257" t="str">
        <f t="shared" si="39"/>
        <v>-</v>
      </c>
      <c r="CP137" s="257" t="str">
        <f t="shared" si="39"/>
        <v>$150</v>
      </c>
      <c r="CQ137" s="267" t="s">
        <v>275</v>
      </c>
      <c r="CR137" s="267" t="s">
        <v>275</v>
      </c>
      <c r="CS137" s="246" t="str">
        <f t="shared" ref="CS137:DL137" si="40">CS37</f>
        <v>-</v>
      </c>
      <c r="CT137" s="257" t="str">
        <f t="shared" si="40"/>
        <v>-</v>
      </c>
      <c r="CU137" s="257" t="str">
        <f t="shared" si="40"/>
        <v>-</v>
      </c>
      <c r="CV137" s="257" t="str">
        <f t="shared" si="40"/>
        <v>-</v>
      </c>
      <c r="CW137" s="257" t="str">
        <f t="shared" si="40"/>
        <v>-</v>
      </c>
      <c r="CX137" s="257" t="str">
        <f t="shared" si="40"/>
        <v>-</v>
      </c>
      <c r="CY137" s="257" t="str">
        <f t="shared" si="40"/>
        <v>-</v>
      </c>
      <c r="CZ137" s="257" t="str">
        <f t="shared" si="40"/>
        <v>-</v>
      </c>
      <c r="DA137" s="257" t="str">
        <f t="shared" si="40"/>
        <v>-</v>
      </c>
      <c r="DB137" s="257" t="str">
        <f t="shared" si="40"/>
        <v>-</v>
      </c>
      <c r="DC137" s="257" t="str">
        <f t="shared" si="40"/>
        <v>-</v>
      </c>
      <c r="DD137" s="257" t="str">
        <f t="shared" si="40"/>
        <v>-</v>
      </c>
      <c r="DE137" s="257" t="str">
        <f t="shared" si="40"/>
        <v>-</v>
      </c>
      <c r="DF137" s="257" t="str">
        <f t="shared" si="40"/>
        <v>-</v>
      </c>
      <c r="DG137" s="257" t="str">
        <f t="shared" si="40"/>
        <v>-</v>
      </c>
      <c r="DH137" s="257" t="str">
        <f t="shared" si="40"/>
        <v>-</v>
      </c>
      <c r="DI137" s="257" t="str">
        <f t="shared" si="40"/>
        <v>-</v>
      </c>
      <c r="DJ137" s="257" t="str">
        <f t="shared" si="40"/>
        <v>-</v>
      </c>
      <c r="DK137" s="257" t="str">
        <f t="shared" si="40"/>
        <v>-</v>
      </c>
      <c r="DL137" s="257" t="str">
        <f t="shared" si="40"/>
        <v>-</v>
      </c>
      <c r="DM137" s="267" t="s">
        <v>275</v>
      </c>
      <c r="DN137" s="267" t="s">
        <v>275</v>
      </c>
      <c r="DO137" s="246" t="str">
        <f t="shared" ref="DO137:EH137" si="41">DO37</f>
        <v>12,844</v>
      </c>
      <c r="DP137" s="257" t="str">
        <f t="shared" si="41"/>
        <v>313</v>
      </c>
      <c r="DQ137" s="257" t="str">
        <f t="shared" si="41"/>
        <v>23</v>
      </c>
      <c r="DR137" s="257" t="str">
        <f t="shared" si="41"/>
        <v>286</v>
      </c>
      <c r="DS137" s="257" t="str">
        <f t="shared" si="41"/>
        <v>295</v>
      </c>
      <c r="DT137" s="257" t="str">
        <f t="shared" si="41"/>
        <v>85</v>
      </c>
      <c r="DU137" s="257" t="str">
        <f t="shared" si="41"/>
        <v>13</v>
      </c>
      <c r="DV137" s="257" t="str">
        <f t="shared" si="41"/>
        <v>7,876</v>
      </c>
      <c r="DW137" s="257" t="str">
        <f t="shared" si="41"/>
        <v>11</v>
      </c>
      <c r="DX137" s="257" t="str">
        <f t="shared" si="41"/>
        <v>156,333</v>
      </c>
      <c r="DY137" s="257" t="str">
        <f t="shared" si="41"/>
        <v>-</v>
      </c>
      <c r="DZ137" s="257" t="str">
        <f t="shared" si="41"/>
        <v>0</v>
      </c>
      <c r="EA137" s="257" t="str">
        <f t="shared" si="41"/>
        <v>-</v>
      </c>
      <c r="EB137" s="257" t="str">
        <f t="shared" si="41"/>
        <v>-</v>
      </c>
      <c r="EC137" s="257" t="str">
        <f t="shared" si="41"/>
        <v>25,000</v>
      </c>
      <c r="ED137" s="257" t="str">
        <f t="shared" si="41"/>
        <v>-</v>
      </c>
      <c r="EE137" s="257" t="str">
        <f t="shared" si="41"/>
        <v>-</v>
      </c>
      <c r="EF137" s="257" t="str">
        <f t="shared" si="41"/>
        <v>$1,342,541</v>
      </c>
      <c r="EG137" s="257" t="str">
        <f t="shared" si="41"/>
        <v>-</v>
      </c>
      <c r="EH137" s="257" t="str">
        <f t="shared" si="41"/>
        <v>$157</v>
      </c>
      <c r="EI137" s="267" t="s">
        <v>275</v>
      </c>
      <c r="EJ137" s="267" t="s">
        <v>275</v>
      </c>
      <c r="EK137" s="246" t="str">
        <f t="shared" ref="EK137:FD137" si="42">EK37</f>
        <v>0</v>
      </c>
      <c r="EL137" s="257" t="str">
        <f t="shared" si="42"/>
        <v>355</v>
      </c>
      <c r="EM137" s="257" t="str">
        <f t="shared" si="42"/>
        <v>27</v>
      </c>
      <c r="EN137" s="257" t="str">
        <f t="shared" si="42"/>
        <v>22</v>
      </c>
      <c r="EO137" s="257" t="str">
        <f t="shared" si="42"/>
        <v>-16</v>
      </c>
      <c r="EP137" s="257" t="str">
        <f t="shared" si="42"/>
        <v>-3</v>
      </c>
      <c r="EQ137" s="257" t="str">
        <f t="shared" si="42"/>
        <v>-4</v>
      </c>
      <c r="ER137" s="257" t="str">
        <f t="shared" si="42"/>
        <v>-2,814</v>
      </c>
      <c r="ES137" s="257" t="str">
        <f t="shared" si="42"/>
        <v>7</v>
      </c>
      <c r="ET137" s="257" t="str">
        <f t="shared" si="42"/>
        <v>88,000</v>
      </c>
      <c r="EU137" s="257" t="str">
        <f t="shared" si="42"/>
        <v>-</v>
      </c>
      <c r="EV137" s="257" t="str">
        <f t="shared" si="42"/>
        <v>-</v>
      </c>
      <c r="EW137" s="257" t="str">
        <f t="shared" si="42"/>
        <v>-</v>
      </c>
      <c r="EX137" s="257" t="str">
        <f t="shared" si="42"/>
        <v>-</v>
      </c>
      <c r="EY137" s="257" t="str">
        <f t="shared" si="42"/>
        <v>-</v>
      </c>
      <c r="EZ137" s="257" t="str">
        <f t="shared" si="42"/>
        <v>-</v>
      </c>
      <c r="FA137" s="257" t="str">
        <f t="shared" si="42"/>
        <v>-</v>
      </c>
      <c r="FB137" s="257" t="str">
        <f t="shared" si="42"/>
        <v>$2,685,082</v>
      </c>
      <c r="FC137" s="257" t="str">
        <f t="shared" si="42"/>
        <v>-</v>
      </c>
      <c r="FD137" s="257" t="str">
        <f t="shared" si="42"/>
        <v>$0</v>
      </c>
      <c r="FE137" s="267" t="s">
        <v>275</v>
      </c>
      <c r="FF137" s="267" t="s">
        <v>275</v>
      </c>
      <c r="FG137" s="246" t="str">
        <f t="shared" ref="FG137:FZ137" si="43">FG37</f>
        <v>-3,234</v>
      </c>
      <c r="FH137" s="257" t="str">
        <f t="shared" si="43"/>
        <v>-1</v>
      </c>
      <c r="FI137" s="257" t="str">
        <f t="shared" si="43"/>
        <v>0</v>
      </c>
      <c r="FJ137" s="257" t="str">
        <f t="shared" si="43"/>
        <v>0</v>
      </c>
      <c r="FK137" s="257" t="str">
        <f t="shared" si="43"/>
        <v>0</v>
      </c>
      <c r="FL137" s="257" t="str">
        <f t="shared" si="43"/>
        <v>0</v>
      </c>
      <c r="FM137" s="257" t="str">
        <f t="shared" si="43"/>
        <v>0</v>
      </c>
      <c r="FN137" s="257" t="str">
        <f t="shared" si="43"/>
        <v>-1</v>
      </c>
      <c r="FO137" s="257" t="str">
        <f t="shared" si="43"/>
        <v>0</v>
      </c>
      <c r="FP137" s="257" t="str">
        <f t="shared" si="43"/>
        <v>0</v>
      </c>
      <c r="FQ137" s="257" t="str">
        <f t="shared" si="43"/>
        <v>-</v>
      </c>
      <c r="FR137" s="257" t="str">
        <f t="shared" si="43"/>
        <v>-</v>
      </c>
      <c r="FS137" s="257" t="str">
        <f t="shared" si="43"/>
        <v>-</v>
      </c>
      <c r="FT137" s="257" t="str">
        <f t="shared" si="43"/>
        <v>-</v>
      </c>
      <c r="FU137" s="257" t="str">
        <f t="shared" si="43"/>
        <v>-</v>
      </c>
      <c r="FV137" s="257" t="str">
        <f t="shared" si="43"/>
        <v>-</v>
      </c>
      <c r="FW137" s="257" t="str">
        <f t="shared" si="43"/>
        <v>-</v>
      </c>
      <c r="FX137" s="257" t="str">
        <f t="shared" si="43"/>
        <v>-</v>
      </c>
      <c r="FY137" s="257" t="str">
        <f t="shared" si="43"/>
        <v>-</v>
      </c>
      <c r="FZ137" s="257" t="str">
        <f t="shared" si="43"/>
        <v>$10</v>
      </c>
      <c r="GA137" s="267" t="s">
        <v>275</v>
      </c>
      <c r="GB137" s="267" t="s">
        <v>275</v>
      </c>
      <c r="GC137" s="246" t="str">
        <f t="shared" ref="GC137:GV137" si="44">GC37</f>
        <v>-</v>
      </c>
      <c r="GD137" s="257" t="str">
        <f t="shared" si="44"/>
        <v>-</v>
      </c>
      <c r="GE137" s="257" t="str">
        <f t="shared" si="44"/>
        <v>-</v>
      </c>
      <c r="GF137" s="257" t="str">
        <f t="shared" si="44"/>
        <v>-</v>
      </c>
      <c r="GG137" s="257" t="str">
        <f t="shared" si="44"/>
        <v>-</v>
      </c>
      <c r="GH137" s="257" t="str">
        <f t="shared" si="44"/>
        <v>-</v>
      </c>
      <c r="GI137" s="257" t="str">
        <f t="shared" si="44"/>
        <v>-</v>
      </c>
      <c r="GJ137" s="257" t="str">
        <f t="shared" si="44"/>
        <v>-</v>
      </c>
      <c r="GK137" s="257" t="str">
        <f t="shared" si="44"/>
        <v>-</v>
      </c>
      <c r="GL137" s="257" t="str">
        <f t="shared" si="44"/>
        <v>-</v>
      </c>
      <c r="GM137" s="257" t="str">
        <f t="shared" si="44"/>
        <v>-</v>
      </c>
      <c r="GN137" s="257" t="str">
        <f t="shared" si="44"/>
        <v>-</v>
      </c>
      <c r="GO137" s="257" t="str">
        <f t="shared" si="44"/>
        <v>-</v>
      </c>
      <c r="GP137" s="257" t="str">
        <f t="shared" si="44"/>
        <v>-</v>
      </c>
      <c r="GQ137" s="257" t="str">
        <f t="shared" si="44"/>
        <v>-</v>
      </c>
      <c r="GR137" s="257" t="str">
        <f t="shared" si="44"/>
        <v>-</v>
      </c>
      <c r="GS137" s="257" t="str">
        <f t="shared" si="44"/>
        <v>-</v>
      </c>
      <c r="GT137" s="257" t="str">
        <f t="shared" si="44"/>
        <v>-</v>
      </c>
      <c r="GU137" s="257" t="str">
        <f t="shared" si="44"/>
        <v>-</v>
      </c>
      <c r="GV137" s="257" t="str">
        <f t="shared" si="44"/>
        <v>-</v>
      </c>
    </row>
    <row r="138" spans="1:204"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246" t="s">
        <v>153</v>
      </c>
      <c r="AD138" s="255" t="str">
        <f t="shared" ca="1" si="29"/>
        <v>$125</v>
      </c>
      <c r="AE138" s="257" t="str">
        <f t="shared" ref="AE138:AE169" si="45">AE38</f>
        <v>14,000</v>
      </c>
      <c r="AF138" s="257" t="str">
        <f t="shared" ref="AF138:AS138" si="46">AF38</f>
        <v>548</v>
      </c>
      <c r="AG138" s="257" t="str">
        <f t="shared" si="46"/>
        <v>0</v>
      </c>
      <c r="AH138" s="257" t="str">
        <f t="shared" si="46"/>
        <v>193</v>
      </c>
      <c r="AI138" s="257" t="str">
        <f t="shared" si="46"/>
        <v>6</v>
      </c>
      <c r="AJ138" s="257" t="str">
        <f t="shared" si="46"/>
        <v>2</v>
      </c>
      <c r="AK138" s="257" t="str">
        <f t="shared" si="46"/>
        <v>41</v>
      </c>
      <c r="AL138" s="257" t="str">
        <f t="shared" si="46"/>
        <v>80,250</v>
      </c>
      <c r="AM138" s="257" t="str">
        <f t="shared" si="46"/>
        <v>37</v>
      </c>
      <c r="AN138" s="257" t="str">
        <f t="shared" si="46"/>
        <v>391,000</v>
      </c>
      <c r="AO138" s="257" t="str">
        <f t="shared" si="46"/>
        <v>19,000</v>
      </c>
      <c r="AP138" s="257" t="str">
        <f t="shared" si="46"/>
        <v>19,008</v>
      </c>
      <c r="AQ138" s="257" t="str">
        <f t="shared" si="46"/>
        <v>27</v>
      </c>
      <c r="AR138" s="257" t="str">
        <f t="shared" si="46"/>
        <v>160,493</v>
      </c>
      <c r="AS138" s="257" t="str">
        <f t="shared" si="46"/>
        <v>198,956</v>
      </c>
      <c r="AT138" s="257" t="str">
        <f t="shared" ref="AT138:AX147" si="47">AT38</f>
        <v>$1,030,539</v>
      </c>
      <c r="AU138" s="257" t="str">
        <f t="shared" si="47"/>
        <v>$1,720,717</v>
      </c>
      <c r="AV138" s="257" t="str">
        <f t="shared" si="47"/>
        <v>$1,420,645</v>
      </c>
      <c r="AW138" s="257" t="str">
        <f t="shared" si="47"/>
        <v>$4,171,902</v>
      </c>
      <c r="AX138" s="257" t="str">
        <f t="shared" si="47"/>
        <v>$125</v>
      </c>
      <c r="AY138" s="267" t="s">
        <v>275</v>
      </c>
      <c r="AZ138" s="267"/>
      <c r="BA138" s="246" t="str">
        <f t="shared" si="31"/>
        <v>14,000</v>
      </c>
      <c r="BB138" s="257" t="str">
        <f t="shared" si="31"/>
        <v>395</v>
      </c>
      <c r="BC138" s="257" t="str">
        <f t="shared" si="31"/>
        <v>-</v>
      </c>
      <c r="BD138" s="257" t="str">
        <f t="shared" si="31"/>
        <v>195</v>
      </c>
      <c r="BE138" s="257" t="str">
        <f t="shared" si="31"/>
        <v>7</v>
      </c>
      <c r="BF138" s="257" t="str">
        <f t="shared" si="31"/>
        <v>3</v>
      </c>
      <c r="BG138" s="257" t="str">
        <f t="shared" si="31"/>
        <v>32</v>
      </c>
      <c r="BH138" s="257" t="str">
        <f t="shared" si="31"/>
        <v>79,000</v>
      </c>
      <c r="BI138" s="257" t="str">
        <f t="shared" si="31"/>
        <v>34</v>
      </c>
      <c r="BJ138" s="257" t="str">
        <f t="shared" si="31"/>
        <v>381,000</v>
      </c>
      <c r="BK138" s="257" t="str">
        <f t="shared" si="31"/>
        <v>49,000</v>
      </c>
      <c r="BL138" s="257" t="str">
        <f t="shared" si="31"/>
        <v>49,005</v>
      </c>
      <c r="BM138" s="257" t="str">
        <f t="shared" si="31"/>
        <v>20</v>
      </c>
      <c r="BN138" s="257" t="str">
        <f t="shared" si="31"/>
        <v>210,000</v>
      </c>
      <c r="BO138" s="257" t="str">
        <f t="shared" si="31"/>
        <v>402,000</v>
      </c>
      <c r="BP138" s="257" t="str">
        <f t="shared" si="31"/>
        <v>$2,500,000</v>
      </c>
      <c r="BQ138" s="257" t="str">
        <f t="shared" si="31"/>
        <v>$3,157,000</v>
      </c>
      <c r="BR138" s="257" t="str">
        <f t="shared" si="31"/>
        <v>$3,022,000</v>
      </c>
      <c r="BS138" s="257" t="str">
        <f t="shared" si="31"/>
        <v>$8,679,000</v>
      </c>
      <c r="BT138" s="257" t="str">
        <f t="shared" si="31"/>
        <v>$125</v>
      </c>
      <c r="BU138" s="267" t="s">
        <v>275</v>
      </c>
      <c r="BV138" s="267" t="s">
        <v>275</v>
      </c>
      <c r="BW138" s="246" t="str">
        <f t="shared" ref="BW138:CP138" si="48">BW38</f>
        <v>14,000</v>
      </c>
      <c r="BX138" s="257" t="str">
        <f t="shared" si="48"/>
        <v>447</v>
      </c>
      <c r="BY138" s="257">
        <f t="shared" si="48"/>
        <v>0</v>
      </c>
      <c r="BZ138" s="257" t="str">
        <f t="shared" si="48"/>
        <v>197</v>
      </c>
      <c r="CA138" s="257" t="str">
        <f t="shared" si="48"/>
        <v>8</v>
      </c>
      <c r="CB138" s="257" t="str">
        <f t="shared" si="48"/>
        <v>2</v>
      </c>
      <c r="CC138" s="257" t="str">
        <f t="shared" si="48"/>
        <v>32</v>
      </c>
      <c r="CD138" s="257" t="str">
        <f t="shared" si="48"/>
        <v>80</v>
      </c>
      <c r="CE138" s="257" t="str">
        <f t="shared" si="48"/>
        <v>32</v>
      </c>
      <c r="CF138" s="257" t="str">
        <f t="shared" si="48"/>
        <v>361,000</v>
      </c>
      <c r="CG138" s="257" t="str">
        <f t="shared" si="48"/>
        <v>22</v>
      </c>
      <c r="CH138" s="257" t="str">
        <f t="shared" si="48"/>
        <v>29</v>
      </c>
      <c r="CI138" s="257" t="str">
        <f t="shared" si="48"/>
        <v>17</v>
      </c>
      <c r="CJ138" s="257" t="str">
        <f t="shared" si="48"/>
        <v>82,000</v>
      </c>
      <c r="CK138" s="257" t="str">
        <f t="shared" si="48"/>
        <v>194,000</v>
      </c>
      <c r="CL138" s="257" t="str">
        <f t="shared" si="48"/>
        <v>$2,500,000</v>
      </c>
      <c r="CM138" s="257" t="str">
        <f t="shared" si="48"/>
        <v>$2,800,000</v>
      </c>
      <c r="CN138" s="257" t="str">
        <f t="shared" si="48"/>
        <v>$2,800,000</v>
      </c>
      <c r="CO138" s="257" t="str">
        <f t="shared" si="48"/>
        <v>$7,800,000</v>
      </c>
      <c r="CP138" s="257" t="str">
        <f t="shared" si="48"/>
        <v>$125</v>
      </c>
      <c r="CQ138" s="267" t="s">
        <v>275</v>
      </c>
      <c r="CR138" s="267" t="s">
        <v>275</v>
      </c>
      <c r="CS138" s="246" t="str">
        <f t="shared" ref="CS138:DL138" si="49">CS38</f>
        <v>14,000</v>
      </c>
      <c r="CT138" s="257" t="str">
        <f t="shared" si="49"/>
        <v>315</v>
      </c>
      <c r="CU138" s="257" t="str">
        <f t="shared" si="49"/>
        <v>98</v>
      </c>
      <c r="CV138" s="257" t="str">
        <f t="shared" si="49"/>
        <v>200</v>
      </c>
      <c r="CW138" s="257" t="str">
        <f t="shared" si="49"/>
        <v>7</v>
      </c>
      <c r="CX138" s="257" t="str">
        <f t="shared" si="49"/>
        <v>2</v>
      </c>
      <c r="CY138" s="257" t="str">
        <f t="shared" si="49"/>
        <v>32</v>
      </c>
      <c r="CZ138" s="257" t="str">
        <f t="shared" si="49"/>
        <v>80</v>
      </c>
      <c r="DA138" s="257" t="str">
        <f t="shared" si="49"/>
        <v>32</v>
      </c>
      <c r="DB138" s="257" t="str">
        <f t="shared" si="49"/>
        <v>361,000</v>
      </c>
      <c r="DC138" s="257" t="str">
        <f t="shared" si="49"/>
        <v>13,000</v>
      </c>
      <c r="DD138" s="257" t="str">
        <f t="shared" si="49"/>
        <v>13,000</v>
      </c>
      <c r="DE138" s="257">
        <f t="shared" si="49"/>
        <v>0</v>
      </c>
      <c r="DF138" s="257" t="str">
        <f t="shared" si="49"/>
        <v>15,000</v>
      </c>
      <c r="DG138" s="257" t="str">
        <f t="shared" si="49"/>
        <v>95,000</v>
      </c>
      <c r="DH138" s="257" t="str">
        <f t="shared" si="49"/>
        <v>$1,900,000</v>
      </c>
      <c r="DI138" s="257" t="str">
        <f t="shared" si="49"/>
        <v>$2,300,000</v>
      </c>
      <c r="DJ138" s="257" t="str">
        <f t="shared" si="49"/>
        <v>$1,600,000</v>
      </c>
      <c r="DK138" s="257" t="str">
        <f t="shared" si="49"/>
        <v>$5,800,000</v>
      </c>
      <c r="DL138" s="257" t="str">
        <f t="shared" si="49"/>
        <v>$125</v>
      </c>
      <c r="DM138" s="267" t="s">
        <v>275</v>
      </c>
      <c r="DN138" s="267" t="s">
        <v>275</v>
      </c>
      <c r="DO138" s="246" t="str">
        <f t="shared" ref="DO138:EH138" si="50">DO38</f>
        <v>14,000</v>
      </c>
      <c r="DP138" s="257" t="str">
        <f t="shared" si="50"/>
        <v>426</v>
      </c>
      <c r="DQ138" s="257" t="str">
        <f t="shared" si="50"/>
        <v>33</v>
      </c>
      <c r="DR138" s="257" t="str">
        <f t="shared" si="50"/>
        <v>196</v>
      </c>
      <c r="DS138" s="257" t="str">
        <f t="shared" si="50"/>
        <v>7</v>
      </c>
      <c r="DT138" s="257" t="str">
        <f t="shared" si="50"/>
        <v>2</v>
      </c>
      <c r="DU138" s="257" t="str">
        <f t="shared" si="50"/>
        <v>34</v>
      </c>
      <c r="DV138" s="257" t="str">
        <f t="shared" si="50"/>
        <v>39,853</v>
      </c>
      <c r="DW138" s="257" t="str">
        <f t="shared" si="50"/>
        <v>34</v>
      </c>
      <c r="DX138" s="257" t="str">
        <f t="shared" si="50"/>
        <v>373,500</v>
      </c>
      <c r="DY138" s="257" t="str">
        <f t="shared" si="50"/>
        <v>20,256</v>
      </c>
      <c r="DZ138" s="257" t="str">
        <f t="shared" si="50"/>
        <v>20,261</v>
      </c>
      <c r="EA138" s="257" t="str">
        <f t="shared" si="50"/>
        <v>16</v>
      </c>
      <c r="EB138" s="257" t="str">
        <f t="shared" si="50"/>
        <v>116,873</v>
      </c>
      <c r="EC138" s="257" t="str">
        <f t="shared" si="50"/>
        <v>222,489</v>
      </c>
      <c r="ED138" s="257" t="str">
        <f t="shared" si="50"/>
        <v>$1,982,635</v>
      </c>
      <c r="EE138" s="257" t="str">
        <f t="shared" si="50"/>
        <v>$2,494,429</v>
      </c>
      <c r="EF138" s="257" t="str">
        <f t="shared" si="50"/>
        <v>$2,210,661</v>
      </c>
      <c r="EG138" s="257" t="str">
        <f t="shared" si="50"/>
        <v>$6,612,726</v>
      </c>
      <c r="EH138" s="257" t="str">
        <f t="shared" si="50"/>
        <v>$125</v>
      </c>
      <c r="EI138" s="267" t="s">
        <v>275</v>
      </c>
      <c r="EJ138" s="267" t="s">
        <v>275</v>
      </c>
      <c r="EK138" s="246" t="str">
        <f t="shared" ref="EK138:FD138" si="51">EK38</f>
        <v>0</v>
      </c>
      <c r="EL138" s="257" t="str">
        <f t="shared" si="51"/>
        <v>153</v>
      </c>
      <c r="EM138" s="257" t="str">
        <f t="shared" si="51"/>
        <v>-</v>
      </c>
      <c r="EN138" s="257" t="str">
        <f t="shared" si="51"/>
        <v>-2</v>
      </c>
      <c r="EO138" s="257" t="str">
        <f t="shared" si="51"/>
        <v>-1</v>
      </c>
      <c r="EP138" s="257" t="str">
        <f t="shared" si="51"/>
        <v>-1</v>
      </c>
      <c r="EQ138" s="257" t="str">
        <f t="shared" si="51"/>
        <v>9</v>
      </c>
      <c r="ER138" s="257" t="str">
        <f t="shared" si="51"/>
        <v>1,250</v>
      </c>
      <c r="ES138" s="257" t="str">
        <f t="shared" si="51"/>
        <v>3</v>
      </c>
      <c r="ET138" s="257" t="str">
        <f t="shared" si="51"/>
        <v>10,000</v>
      </c>
      <c r="EU138" s="257" t="str">
        <f t="shared" si="51"/>
        <v>-30,000</v>
      </c>
      <c r="EV138" s="257" t="str">
        <f t="shared" si="51"/>
        <v>-29,997</v>
      </c>
      <c r="EW138" s="257" t="str">
        <f t="shared" si="51"/>
        <v>7</v>
      </c>
      <c r="EX138" s="257" t="str">
        <f t="shared" si="51"/>
        <v>-49,507</v>
      </c>
      <c r="EY138" s="257" t="str">
        <f t="shared" si="51"/>
        <v>-203,044</v>
      </c>
      <c r="EZ138" s="257" t="str">
        <f t="shared" si="51"/>
        <v>-$1,469,461</v>
      </c>
      <c r="FA138" s="257" t="str">
        <f t="shared" si="51"/>
        <v>-$1,436,283</v>
      </c>
      <c r="FB138" s="257" t="str">
        <f t="shared" si="51"/>
        <v>-$1,601,355</v>
      </c>
      <c r="FC138" s="257" t="str">
        <f t="shared" si="51"/>
        <v>-$4,507,098</v>
      </c>
      <c r="FD138" s="257" t="str">
        <f t="shared" si="51"/>
        <v>$0</v>
      </c>
      <c r="FE138" s="267" t="s">
        <v>275</v>
      </c>
      <c r="FF138" s="267" t="s">
        <v>275</v>
      </c>
      <c r="FG138" s="246" t="str">
        <f t="shared" ref="FG138:FZ138" si="52">FG38</f>
        <v>0</v>
      </c>
      <c r="FH138" s="257" t="str">
        <f t="shared" si="52"/>
        <v>-52</v>
      </c>
      <c r="FI138" s="257" t="str">
        <f t="shared" si="52"/>
        <v>-</v>
      </c>
      <c r="FJ138" s="257" t="str">
        <f t="shared" si="52"/>
        <v>-2</v>
      </c>
      <c r="FK138" s="257" t="str">
        <f t="shared" si="52"/>
        <v>-1</v>
      </c>
      <c r="FL138" s="257" t="str">
        <f t="shared" si="52"/>
        <v>1</v>
      </c>
      <c r="FM138" s="257" t="str">
        <f t="shared" si="52"/>
        <v>0</v>
      </c>
      <c r="FN138" s="257" t="str">
        <f t="shared" si="52"/>
        <v>78,920</v>
      </c>
      <c r="FO138" s="257" t="str">
        <f t="shared" si="52"/>
        <v>2</v>
      </c>
      <c r="FP138" s="257" t="str">
        <f t="shared" si="52"/>
        <v>20,000</v>
      </c>
      <c r="FQ138" s="257" t="str">
        <f t="shared" si="52"/>
        <v>48,978</v>
      </c>
      <c r="FR138" s="257" t="str">
        <f t="shared" si="52"/>
        <v>48,976</v>
      </c>
      <c r="FS138" s="257" t="str">
        <f t="shared" si="52"/>
        <v>3</v>
      </c>
      <c r="FT138" s="257" t="str">
        <f t="shared" si="52"/>
        <v>128,000</v>
      </c>
      <c r="FU138" s="257" t="str">
        <f t="shared" si="52"/>
        <v>208,000</v>
      </c>
      <c r="FV138" s="257" t="str">
        <f t="shared" si="52"/>
        <v>$0</v>
      </c>
      <c r="FW138" s="257" t="str">
        <f t="shared" si="52"/>
        <v>$357,000</v>
      </c>
      <c r="FX138" s="257" t="str">
        <f t="shared" si="52"/>
        <v>$222,000</v>
      </c>
      <c r="FY138" s="257" t="str">
        <f t="shared" si="52"/>
        <v>$879,000</v>
      </c>
      <c r="FZ138" s="257" t="str">
        <f t="shared" si="52"/>
        <v>$0</v>
      </c>
      <c r="GA138" s="267" t="s">
        <v>275</v>
      </c>
      <c r="GB138" s="267" t="s">
        <v>275</v>
      </c>
      <c r="GC138" s="246" t="str">
        <f t="shared" ref="GC138:GV138" si="53">GC38</f>
        <v>0</v>
      </c>
      <c r="GD138" s="257" t="str">
        <f t="shared" si="53"/>
        <v>132</v>
      </c>
      <c r="GE138" s="257" t="str">
        <f t="shared" si="53"/>
        <v>-98</v>
      </c>
      <c r="GF138" s="257" t="str">
        <f t="shared" si="53"/>
        <v>-3</v>
      </c>
      <c r="GG138" s="257" t="str">
        <f t="shared" si="53"/>
        <v>1</v>
      </c>
      <c r="GH138" s="257" t="str">
        <f t="shared" si="53"/>
        <v>0</v>
      </c>
      <c r="GI138" s="257" t="str">
        <f t="shared" si="53"/>
        <v>0</v>
      </c>
      <c r="GJ138" s="257" t="str">
        <f t="shared" si="53"/>
        <v>0</v>
      </c>
      <c r="GK138" s="257" t="str">
        <f t="shared" si="53"/>
        <v>0</v>
      </c>
      <c r="GL138" s="257" t="str">
        <f t="shared" si="53"/>
        <v>0</v>
      </c>
      <c r="GM138" s="257" t="str">
        <f t="shared" si="53"/>
        <v>-12,978</v>
      </c>
      <c r="GN138" s="257" t="str">
        <f t="shared" si="53"/>
        <v>-12,971</v>
      </c>
      <c r="GO138" s="257" t="str">
        <f t="shared" si="53"/>
        <v>17</v>
      </c>
      <c r="GP138" s="257" t="str">
        <f t="shared" si="53"/>
        <v>67,000</v>
      </c>
      <c r="GQ138" s="257" t="str">
        <f t="shared" si="53"/>
        <v>99,000</v>
      </c>
      <c r="GR138" s="257" t="str">
        <f t="shared" si="53"/>
        <v>$600,000</v>
      </c>
      <c r="GS138" s="257" t="str">
        <f t="shared" si="53"/>
        <v>$500,000</v>
      </c>
      <c r="GT138" s="257" t="str">
        <f t="shared" si="53"/>
        <v>$1,200,000</v>
      </c>
      <c r="GU138" s="257" t="str">
        <f t="shared" si="53"/>
        <v>$2,000,000</v>
      </c>
      <c r="GV138" s="257" t="str">
        <f t="shared" si="53"/>
        <v>$0</v>
      </c>
    </row>
    <row r="139" spans="1:204"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246" t="s">
        <v>154</v>
      </c>
      <c r="AD139" s="255" t="str">
        <f t="shared" ca="1" si="29"/>
        <v>-</v>
      </c>
      <c r="AE139" s="257" t="str">
        <f t="shared" si="45"/>
        <v>-</v>
      </c>
      <c r="AF139" s="257" t="str">
        <f t="shared" ref="AF139:AS139" si="54">AF39</f>
        <v>-</v>
      </c>
      <c r="AG139" s="257" t="str">
        <f t="shared" si="54"/>
        <v>-</v>
      </c>
      <c r="AH139" s="257" t="str">
        <f t="shared" si="54"/>
        <v>-</v>
      </c>
      <c r="AI139" s="257" t="str">
        <f t="shared" si="54"/>
        <v>-</v>
      </c>
      <c r="AJ139" s="257" t="str">
        <f t="shared" si="54"/>
        <v>-</v>
      </c>
      <c r="AK139" s="257" t="str">
        <f t="shared" si="54"/>
        <v>-</v>
      </c>
      <c r="AL139" s="257" t="str">
        <f t="shared" si="54"/>
        <v>-</v>
      </c>
      <c r="AM139" s="257" t="str">
        <f t="shared" si="54"/>
        <v>-</v>
      </c>
      <c r="AN139" s="257" t="str">
        <f t="shared" si="54"/>
        <v>-</v>
      </c>
      <c r="AO139" s="257" t="str">
        <f t="shared" si="54"/>
        <v>-</v>
      </c>
      <c r="AP139" s="257" t="str">
        <f t="shared" si="54"/>
        <v>-</v>
      </c>
      <c r="AQ139" s="257" t="str">
        <f t="shared" si="54"/>
        <v>-</v>
      </c>
      <c r="AR139" s="257" t="str">
        <f t="shared" si="54"/>
        <v>-</v>
      </c>
      <c r="AS139" s="257" t="str">
        <f t="shared" si="54"/>
        <v>-</v>
      </c>
      <c r="AT139" s="257" t="str">
        <f t="shared" si="47"/>
        <v>-</v>
      </c>
      <c r="AU139" s="257" t="str">
        <f t="shared" si="47"/>
        <v>-</v>
      </c>
      <c r="AV139" s="257" t="str">
        <f t="shared" si="47"/>
        <v>-</v>
      </c>
      <c r="AW139" s="257" t="str">
        <f t="shared" si="47"/>
        <v>-</v>
      </c>
      <c r="AX139" s="257" t="str">
        <f t="shared" si="47"/>
        <v>-</v>
      </c>
      <c r="AY139" s="267" t="s">
        <v>275</v>
      </c>
      <c r="AZ139" s="267"/>
      <c r="BA139" s="246" t="str">
        <f t="shared" ref="BA139:BT139" si="55">BA39</f>
        <v>-</v>
      </c>
      <c r="BB139" s="257" t="str">
        <f t="shared" si="55"/>
        <v>-</v>
      </c>
      <c r="BC139" s="257" t="str">
        <f t="shared" si="55"/>
        <v>-</v>
      </c>
      <c r="BD139" s="257" t="str">
        <f t="shared" si="55"/>
        <v>-</v>
      </c>
      <c r="BE139" s="257" t="str">
        <f t="shared" si="55"/>
        <v>-</v>
      </c>
      <c r="BF139" s="257" t="str">
        <f t="shared" si="55"/>
        <v>-</v>
      </c>
      <c r="BG139" s="257" t="str">
        <f t="shared" si="55"/>
        <v>-</v>
      </c>
      <c r="BH139" s="257" t="str">
        <f t="shared" si="55"/>
        <v>-</v>
      </c>
      <c r="BI139" s="257" t="str">
        <f t="shared" si="55"/>
        <v>-</v>
      </c>
      <c r="BJ139" s="257" t="str">
        <f t="shared" si="55"/>
        <v>-</v>
      </c>
      <c r="BK139" s="257" t="str">
        <f t="shared" si="55"/>
        <v>-</v>
      </c>
      <c r="BL139" s="257" t="str">
        <f t="shared" si="55"/>
        <v>-</v>
      </c>
      <c r="BM139" s="257" t="str">
        <f t="shared" si="55"/>
        <v>-</v>
      </c>
      <c r="BN139" s="257" t="str">
        <f t="shared" si="55"/>
        <v>-</v>
      </c>
      <c r="BO139" s="257" t="str">
        <f t="shared" si="55"/>
        <v>-</v>
      </c>
      <c r="BP139" s="257" t="str">
        <f t="shared" si="55"/>
        <v>-</v>
      </c>
      <c r="BQ139" s="257" t="str">
        <f t="shared" si="55"/>
        <v>-</v>
      </c>
      <c r="BR139" s="257" t="str">
        <f t="shared" si="55"/>
        <v>-</v>
      </c>
      <c r="BS139" s="257" t="str">
        <f t="shared" si="55"/>
        <v>-</v>
      </c>
      <c r="BT139" s="257" t="str">
        <f t="shared" si="55"/>
        <v>-</v>
      </c>
      <c r="BU139" s="267" t="s">
        <v>275</v>
      </c>
      <c r="BV139" s="267" t="s">
        <v>275</v>
      </c>
      <c r="BW139" s="246" t="str">
        <f t="shared" ref="BW139:CP139" si="56">BW39</f>
        <v>-</v>
      </c>
      <c r="BX139" s="257" t="str">
        <f t="shared" si="56"/>
        <v>-</v>
      </c>
      <c r="BY139" s="257" t="str">
        <f t="shared" si="56"/>
        <v>-</v>
      </c>
      <c r="BZ139" s="257" t="str">
        <f t="shared" si="56"/>
        <v>-</v>
      </c>
      <c r="CA139" s="257" t="str">
        <f t="shared" si="56"/>
        <v>-</v>
      </c>
      <c r="CB139" s="257" t="str">
        <f t="shared" si="56"/>
        <v>-</v>
      </c>
      <c r="CC139" s="257" t="str">
        <f t="shared" si="56"/>
        <v>-</v>
      </c>
      <c r="CD139" s="257" t="str">
        <f t="shared" si="56"/>
        <v>-</v>
      </c>
      <c r="CE139" s="257" t="str">
        <f t="shared" si="56"/>
        <v>-</v>
      </c>
      <c r="CF139" s="257" t="str">
        <f t="shared" si="56"/>
        <v>-</v>
      </c>
      <c r="CG139" s="257" t="str">
        <f t="shared" si="56"/>
        <v>-</v>
      </c>
      <c r="CH139" s="257" t="str">
        <f t="shared" si="56"/>
        <v>-</v>
      </c>
      <c r="CI139" s="257" t="str">
        <f t="shared" si="56"/>
        <v>-</v>
      </c>
      <c r="CJ139" s="257" t="str">
        <f t="shared" si="56"/>
        <v>-</v>
      </c>
      <c r="CK139" s="257" t="str">
        <f t="shared" si="56"/>
        <v>-</v>
      </c>
      <c r="CL139" s="257" t="str">
        <f t="shared" si="56"/>
        <v>-</v>
      </c>
      <c r="CM139" s="257" t="str">
        <f t="shared" si="56"/>
        <v>-</v>
      </c>
      <c r="CN139" s="257" t="str">
        <f t="shared" si="56"/>
        <v>-</v>
      </c>
      <c r="CO139" s="257" t="str">
        <f t="shared" si="56"/>
        <v>-</v>
      </c>
      <c r="CP139" s="257" t="str">
        <f t="shared" si="56"/>
        <v>-</v>
      </c>
      <c r="CQ139" s="267" t="s">
        <v>275</v>
      </c>
      <c r="CR139" s="267" t="s">
        <v>275</v>
      </c>
      <c r="CS139" s="246" t="str">
        <f t="shared" ref="CS139:DL139" si="57">CS39</f>
        <v>37,650</v>
      </c>
      <c r="CT139" s="257" t="str">
        <f t="shared" si="57"/>
        <v>375</v>
      </c>
      <c r="CU139" s="257">
        <f t="shared" si="57"/>
        <v>0</v>
      </c>
      <c r="CV139" s="257" t="str">
        <f t="shared" si="57"/>
        <v>88</v>
      </c>
      <c r="CW139" s="257" t="str">
        <f t="shared" si="57"/>
        <v>30</v>
      </c>
      <c r="CX139" s="257">
        <f t="shared" si="57"/>
        <v>0</v>
      </c>
      <c r="CY139" s="257" t="str">
        <f t="shared" si="57"/>
        <v>90</v>
      </c>
      <c r="CZ139" s="257" t="str">
        <f t="shared" si="57"/>
        <v>31,600</v>
      </c>
      <c r="DA139" s="257" t="str">
        <f t="shared" si="57"/>
        <v>80</v>
      </c>
      <c r="DB139" s="257" t="str">
        <f t="shared" si="57"/>
        <v>400,000</v>
      </c>
      <c r="DC139" s="257" t="str">
        <f t="shared" si="57"/>
        <v>150</v>
      </c>
      <c r="DD139" s="257" t="str">
        <f t="shared" si="57"/>
        <v>60,970</v>
      </c>
      <c r="DE139" s="257" t="str">
        <f t="shared" si="57"/>
        <v>20,000</v>
      </c>
      <c r="DF139" s="257" t="str">
        <f t="shared" si="57"/>
        <v>500,000</v>
      </c>
      <c r="DG139" s="257" t="str">
        <f t="shared" si="57"/>
        <v>730,701</v>
      </c>
      <c r="DH139" s="257" t="str">
        <f t="shared" si="57"/>
        <v>-</v>
      </c>
      <c r="DI139" s="257" t="str">
        <f t="shared" si="57"/>
        <v>-</v>
      </c>
      <c r="DJ139" s="257" t="str">
        <f t="shared" si="57"/>
        <v>$6,666,845</v>
      </c>
      <c r="DK139" s="257" t="str">
        <f t="shared" si="57"/>
        <v>$14,951,604</v>
      </c>
      <c r="DL139" s="257" t="str">
        <f t="shared" si="57"/>
        <v>$130</v>
      </c>
      <c r="DM139" s="267" t="s">
        <v>275</v>
      </c>
      <c r="DN139" s="267" t="s">
        <v>275</v>
      </c>
      <c r="DO139" s="246" t="str">
        <f t="shared" ref="DO139:EH139" si="58">DO39</f>
        <v>-</v>
      </c>
      <c r="DP139" s="257" t="str">
        <f t="shared" si="58"/>
        <v>-</v>
      </c>
      <c r="DQ139" s="257" t="str">
        <f t="shared" si="58"/>
        <v>-</v>
      </c>
      <c r="DR139" s="257" t="str">
        <f t="shared" si="58"/>
        <v>-</v>
      </c>
      <c r="DS139" s="257" t="str">
        <f t="shared" si="58"/>
        <v>-</v>
      </c>
      <c r="DT139" s="257" t="str">
        <f t="shared" si="58"/>
        <v>-</v>
      </c>
      <c r="DU139" s="257" t="str">
        <f t="shared" si="58"/>
        <v>-</v>
      </c>
      <c r="DV139" s="257" t="str">
        <f t="shared" si="58"/>
        <v>-</v>
      </c>
      <c r="DW139" s="257" t="str">
        <f t="shared" si="58"/>
        <v>-</v>
      </c>
      <c r="DX139" s="257" t="str">
        <f t="shared" si="58"/>
        <v>-</v>
      </c>
      <c r="DY139" s="257" t="str">
        <f t="shared" si="58"/>
        <v>-</v>
      </c>
      <c r="DZ139" s="257" t="str">
        <f t="shared" si="58"/>
        <v>-</v>
      </c>
      <c r="EA139" s="257" t="str">
        <f t="shared" si="58"/>
        <v>-</v>
      </c>
      <c r="EB139" s="257" t="str">
        <f t="shared" si="58"/>
        <v>-</v>
      </c>
      <c r="EC139" s="257" t="str">
        <f t="shared" si="58"/>
        <v>-</v>
      </c>
      <c r="ED139" s="257" t="str">
        <f t="shared" si="58"/>
        <v>-</v>
      </c>
      <c r="EE139" s="257" t="str">
        <f t="shared" si="58"/>
        <v>-</v>
      </c>
      <c r="EF139" s="257" t="str">
        <f t="shared" si="58"/>
        <v>-</v>
      </c>
      <c r="EG139" s="257" t="str">
        <f t="shared" si="58"/>
        <v>-</v>
      </c>
      <c r="EH139" s="257" t="str">
        <f t="shared" si="58"/>
        <v>-</v>
      </c>
      <c r="EI139" s="267" t="s">
        <v>275</v>
      </c>
      <c r="EJ139" s="267" t="s">
        <v>275</v>
      </c>
      <c r="EK139" s="246" t="str">
        <f t="shared" ref="EK139:FD139" si="59">EK39</f>
        <v>-</v>
      </c>
      <c r="EL139" s="257" t="str">
        <f t="shared" si="59"/>
        <v>-</v>
      </c>
      <c r="EM139" s="257" t="str">
        <f t="shared" si="59"/>
        <v>-</v>
      </c>
      <c r="EN139" s="257" t="str">
        <f t="shared" si="59"/>
        <v>-</v>
      </c>
      <c r="EO139" s="257" t="str">
        <f t="shared" si="59"/>
        <v>-</v>
      </c>
      <c r="EP139" s="257" t="str">
        <f t="shared" si="59"/>
        <v>-</v>
      </c>
      <c r="EQ139" s="257" t="str">
        <f t="shared" si="59"/>
        <v>-</v>
      </c>
      <c r="ER139" s="257" t="str">
        <f t="shared" si="59"/>
        <v>-</v>
      </c>
      <c r="ES139" s="257" t="str">
        <f t="shared" si="59"/>
        <v>-</v>
      </c>
      <c r="ET139" s="257" t="str">
        <f t="shared" si="59"/>
        <v>-</v>
      </c>
      <c r="EU139" s="257" t="str">
        <f t="shared" si="59"/>
        <v>-</v>
      </c>
      <c r="EV139" s="257" t="str">
        <f t="shared" si="59"/>
        <v>-</v>
      </c>
      <c r="EW139" s="257" t="str">
        <f t="shared" si="59"/>
        <v>-</v>
      </c>
      <c r="EX139" s="257" t="str">
        <f t="shared" si="59"/>
        <v>-</v>
      </c>
      <c r="EY139" s="257" t="str">
        <f t="shared" si="59"/>
        <v>-</v>
      </c>
      <c r="EZ139" s="257" t="str">
        <f t="shared" si="59"/>
        <v>-</v>
      </c>
      <c r="FA139" s="257" t="str">
        <f t="shared" si="59"/>
        <v>-</v>
      </c>
      <c r="FB139" s="257" t="str">
        <f t="shared" si="59"/>
        <v>-</v>
      </c>
      <c r="FC139" s="257" t="str">
        <f t="shared" si="59"/>
        <v>-</v>
      </c>
      <c r="FD139" s="257" t="str">
        <f t="shared" si="59"/>
        <v>-</v>
      </c>
      <c r="FE139" s="267" t="s">
        <v>275</v>
      </c>
      <c r="FF139" s="267" t="s">
        <v>275</v>
      </c>
      <c r="FG139" s="246" t="str">
        <f t="shared" ref="FG139:FZ139" si="60">FG39</f>
        <v>-</v>
      </c>
      <c r="FH139" s="257" t="str">
        <f t="shared" si="60"/>
        <v>-</v>
      </c>
      <c r="FI139" s="257" t="str">
        <f t="shared" si="60"/>
        <v>-</v>
      </c>
      <c r="FJ139" s="257" t="str">
        <f t="shared" si="60"/>
        <v>-</v>
      </c>
      <c r="FK139" s="257" t="str">
        <f t="shared" si="60"/>
        <v>-</v>
      </c>
      <c r="FL139" s="257" t="str">
        <f t="shared" si="60"/>
        <v>-</v>
      </c>
      <c r="FM139" s="257" t="str">
        <f t="shared" si="60"/>
        <v>-</v>
      </c>
      <c r="FN139" s="257" t="str">
        <f t="shared" si="60"/>
        <v>-</v>
      </c>
      <c r="FO139" s="257" t="str">
        <f t="shared" si="60"/>
        <v>-</v>
      </c>
      <c r="FP139" s="257" t="str">
        <f t="shared" si="60"/>
        <v>-</v>
      </c>
      <c r="FQ139" s="257" t="str">
        <f t="shared" si="60"/>
        <v>-</v>
      </c>
      <c r="FR139" s="257" t="str">
        <f t="shared" si="60"/>
        <v>-</v>
      </c>
      <c r="FS139" s="257" t="str">
        <f t="shared" si="60"/>
        <v>-</v>
      </c>
      <c r="FT139" s="257" t="str">
        <f t="shared" si="60"/>
        <v>-</v>
      </c>
      <c r="FU139" s="257" t="str">
        <f t="shared" si="60"/>
        <v>-</v>
      </c>
      <c r="FV139" s="257" t="str">
        <f t="shared" si="60"/>
        <v>-</v>
      </c>
      <c r="FW139" s="257" t="str">
        <f t="shared" si="60"/>
        <v>-</v>
      </c>
      <c r="FX139" s="257" t="str">
        <f t="shared" si="60"/>
        <v>-</v>
      </c>
      <c r="FY139" s="257" t="str">
        <f t="shared" si="60"/>
        <v>-</v>
      </c>
      <c r="FZ139" s="257" t="str">
        <f t="shared" si="60"/>
        <v>-</v>
      </c>
      <c r="GA139" s="267" t="s">
        <v>275</v>
      </c>
      <c r="GB139" s="267" t="s">
        <v>275</v>
      </c>
      <c r="GC139" s="246" t="str">
        <f t="shared" ref="GC139:GV139" si="61">GC39</f>
        <v>-</v>
      </c>
      <c r="GD139" s="257" t="str">
        <f t="shared" si="61"/>
        <v>-</v>
      </c>
      <c r="GE139" s="257" t="str">
        <f t="shared" si="61"/>
        <v>-</v>
      </c>
      <c r="GF139" s="257" t="str">
        <f t="shared" si="61"/>
        <v>-</v>
      </c>
      <c r="GG139" s="257" t="str">
        <f t="shared" si="61"/>
        <v>-</v>
      </c>
      <c r="GH139" s="257" t="str">
        <f t="shared" si="61"/>
        <v>-</v>
      </c>
      <c r="GI139" s="257" t="str">
        <f t="shared" si="61"/>
        <v>-</v>
      </c>
      <c r="GJ139" s="257" t="str">
        <f t="shared" si="61"/>
        <v>-</v>
      </c>
      <c r="GK139" s="257" t="str">
        <f t="shared" si="61"/>
        <v>-</v>
      </c>
      <c r="GL139" s="257" t="str">
        <f t="shared" si="61"/>
        <v>-</v>
      </c>
      <c r="GM139" s="257" t="str">
        <f t="shared" si="61"/>
        <v>-</v>
      </c>
      <c r="GN139" s="257" t="str">
        <f t="shared" si="61"/>
        <v>-</v>
      </c>
      <c r="GO139" s="257" t="str">
        <f t="shared" si="61"/>
        <v>-</v>
      </c>
      <c r="GP139" s="257" t="str">
        <f t="shared" si="61"/>
        <v>-</v>
      </c>
      <c r="GQ139" s="257" t="str">
        <f t="shared" si="61"/>
        <v>-</v>
      </c>
      <c r="GR139" s="257" t="str">
        <f t="shared" si="61"/>
        <v>-</v>
      </c>
      <c r="GS139" s="257" t="str">
        <f t="shared" si="61"/>
        <v>-</v>
      </c>
      <c r="GT139" s="257" t="str">
        <f t="shared" si="61"/>
        <v>-</v>
      </c>
      <c r="GU139" s="257" t="str">
        <f t="shared" si="61"/>
        <v>-</v>
      </c>
      <c r="GV139" s="257" t="str">
        <f t="shared" si="61"/>
        <v>-</v>
      </c>
    </row>
    <row r="140" spans="1:204"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246" t="s">
        <v>131</v>
      </c>
      <c r="AD140" s="255" t="str">
        <f t="shared" ca="1" si="29"/>
        <v>$125</v>
      </c>
      <c r="AE140" s="257" t="str">
        <f t="shared" si="45"/>
        <v>50,679</v>
      </c>
      <c r="AF140" s="257" t="str">
        <f t="shared" ref="AF140:AS140" si="62">AF40</f>
        <v>6,014</v>
      </c>
      <c r="AG140" s="257" t="str">
        <f t="shared" si="62"/>
        <v>600</v>
      </c>
      <c r="AH140" s="257" t="str">
        <f t="shared" si="62"/>
        <v>1,081</v>
      </c>
      <c r="AI140" s="257" t="str">
        <f t="shared" si="62"/>
        <v>193</v>
      </c>
      <c r="AJ140" s="257" t="str">
        <f t="shared" si="62"/>
        <v>77</v>
      </c>
      <c r="AK140" s="257" t="str">
        <f t="shared" si="62"/>
        <v>200</v>
      </c>
      <c r="AL140" s="257" t="str">
        <f t="shared" si="62"/>
        <v>10,000</v>
      </c>
      <c r="AM140" s="257" t="str">
        <f t="shared" si="62"/>
        <v>16</v>
      </c>
      <c r="AN140" s="257" t="str">
        <f t="shared" si="62"/>
        <v>80,000</v>
      </c>
      <c r="AO140" s="257" t="str">
        <f t="shared" si="62"/>
        <v>25,000</v>
      </c>
      <c r="AP140" s="257" t="str">
        <f t="shared" si="62"/>
        <v>35,000</v>
      </c>
      <c r="AQ140" s="257" t="str">
        <f t="shared" si="62"/>
        <v>112,000</v>
      </c>
      <c r="AR140" s="257" t="str">
        <f t="shared" si="62"/>
        <v>900,000</v>
      </c>
      <c r="AS140" s="257" t="str">
        <f t="shared" si="62"/>
        <v>1,350,000</v>
      </c>
      <c r="AT140" s="257" t="str">
        <f t="shared" si="47"/>
        <v>$49,295,797</v>
      </c>
      <c r="AU140" s="257" t="str">
        <f t="shared" si="47"/>
        <v>$8,352,501</v>
      </c>
      <c r="AV140" s="257" t="str">
        <f t="shared" si="47"/>
        <v>$6,239,395</v>
      </c>
      <c r="AW140" s="257" t="str">
        <f t="shared" si="47"/>
        <v>$33,374,541</v>
      </c>
      <c r="AX140" s="257" t="str">
        <f t="shared" si="47"/>
        <v>$125</v>
      </c>
      <c r="AY140" s="267" t="s">
        <v>275</v>
      </c>
      <c r="AZ140" s="267"/>
      <c r="BA140" s="246" t="str">
        <f t="shared" ref="BA140:BT140" si="63">BA40</f>
        <v>9,060</v>
      </c>
      <c r="BB140" s="257" t="str">
        <f t="shared" si="63"/>
        <v>1,945</v>
      </c>
      <c r="BC140" s="257" t="str">
        <f t="shared" si="63"/>
        <v>600</v>
      </c>
      <c r="BD140" s="257" t="str">
        <f t="shared" si="63"/>
        <v>1,025</v>
      </c>
      <c r="BE140" s="257" t="str">
        <f t="shared" si="63"/>
        <v>193</v>
      </c>
      <c r="BF140" s="257" t="str">
        <f t="shared" si="63"/>
        <v>77</v>
      </c>
      <c r="BG140" s="257" t="str">
        <f t="shared" si="63"/>
        <v>250</v>
      </c>
      <c r="BH140" s="257" t="str">
        <f t="shared" si="63"/>
        <v>10,000</v>
      </c>
      <c r="BI140" s="257" t="str">
        <f t="shared" si="63"/>
        <v>12</v>
      </c>
      <c r="BJ140" s="257" t="str">
        <f t="shared" si="63"/>
        <v>60,000</v>
      </c>
      <c r="BK140" s="257" t="str">
        <f t="shared" si="63"/>
        <v>20,636</v>
      </c>
      <c r="BL140" s="257" t="str">
        <f t="shared" si="63"/>
        <v>40,737</v>
      </c>
      <c r="BM140" s="257" t="str">
        <f t="shared" si="63"/>
        <v>111,922</v>
      </c>
      <c r="BN140" s="257" t="str">
        <f t="shared" si="63"/>
        <v>845,276</v>
      </c>
      <c r="BO140" s="257" t="str">
        <f t="shared" si="63"/>
        <v>845,276</v>
      </c>
      <c r="BP140" s="257" t="str">
        <f t="shared" si="63"/>
        <v>$49,295,797</v>
      </c>
      <c r="BQ140" s="257" t="str">
        <f t="shared" si="63"/>
        <v>$8,352,501</v>
      </c>
      <c r="BR140" s="257" t="str">
        <f t="shared" si="63"/>
        <v>$6,239,395</v>
      </c>
      <c r="BS140" s="257" t="str">
        <f t="shared" si="63"/>
        <v>$63,887,693</v>
      </c>
      <c r="BT140" s="257" t="str">
        <f t="shared" si="63"/>
        <v>-</v>
      </c>
      <c r="BU140" s="267" t="s">
        <v>275</v>
      </c>
      <c r="BV140" s="267" t="s">
        <v>275</v>
      </c>
      <c r="BW140" s="246" t="str">
        <f t="shared" ref="BW140:CP140" si="64">BW40</f>
        <v>50,679</v>
      </c>
      <c r="BX140" s="257" t="str">
        <f t="shared" si="64"/>
        <v>1,945</v>
      </c>
      <c r="BY140" s="257" t="str">
        <f t="shared" si="64"/>
        <v>600</v>
      </c>
      <c r="BZ140" s="257" t="str">
        <f t="shared" si="64"/>
        <v>1,025</v>
      </c>
      <c r="CA140" s="257" t="str">
        <f t="shared" si="64"/>
        <v>193</v>
      </c>
      <c r="CB140" s="257" t="str">
        <f t="shared" si="64"/>
        <v>77</v>
      </c>
      <c r="CC140" s="257" t="str">
        <f t="shared" si="64"/>
        <v>64</v>
      </c>
      <c r="CD140" s="257" t="str">
        <f t="shared" si="64"/>
        <v>-</v>
      </c>
      <c r="CE140" s="257" t="str">
        <f t="shared" si="64"/>
        <v>-</v>
      </c>
      <c r="CF140" s="257" t="str">
        <f t="shared" si="64"/>
        <v>-</v>
      </c>
      <c r="CG140" s="257" t="str">
        <f t="shared" si="64"/>
        <v>19,650</v>
      </c>
      <c r="CH140" s="257" t="str">
        <f t="shared" si="64"/>
        <v>39,168</v>
      </c>
      <c r="CI140" s="257" t="str">
        <f t="shared" si="64"/>
        <v>105,002</v>
      </c>
      <c r="CJ140" s="257" t="str">
        <f t="shared" si="64"/>
        <v>900,816</v>
      </c>
      <c r="CK140" s="257" t="str">
        <f t="shared" si="64"/>
        <v>900,816</v>
      </c>
      <c r="CL140" s="257" t="str">
        <f t="shared" si="64"/>
        <v>$20,009,840</v>
      </c>
      <c r="CM140" s="257" t="str">
        <f t="shared" si="64"/>
        <v>$4,260,665</v>
      </c>
      <c r="CN140" s="257" t="str">
        <f t="shared" si="64"/>
        <v>$5,232,636</v>
      </c>
      <c r="CO140" s="257" t="str">
        <f t="shared" si="64"/>
        <v>$29,749,902</v>
      </c>
      <c r="CP140" s="257" t="str">
        <f t="shared" si="64"/>
        <v>-</v>
      </c>
      <c r="CQ140" s="267" t="s">
        <v>275</v>
      </c>
      <c r="CR140" s="267" t="s">
        <v>275</v>
      </c>
      <c r="CS140" s="246" t="str">
        <f t="shared" ref="CS140:DL140" si="65">CS40</f>
        <v>49,645</v>
      </c>
      <c r="CT140" s="257" t="str">
        <f t="shared" si="65"/>
        <v>955</v>
      </c>
      <c r="CU140" s="257" t="str">
        <f t="shared" si="65"/>
        <v>551</v>
      </c>
      <c r="CV140" s="257" t="str">
        <f t="shared" si="65"/>
        <v>1,025</v>
      </c>
      <c r="CW140" s="257" t="str">
        <f t="shared" si="65"/>
        <v>193</v>
      </c>
      <c r="CX140" s="257" t="str">
        <f t="shared" si="65"/>
        <v>77</v>
      </c>
      <c r="CY140" s="257" t="str">
        <f t="shared" si="65"/>
        <v>90</v>
      </c>
      <c r="CZ140" s="257" t="str">
        <f t="shared" si="65"/>
        <v>30,000</v>
      </c>
      <c r="DA140" s="257" t="str">
        <f t="shared" si="65"/>
        <v>9</v>
      </c>
      <c r="DB140" s="257" t="str">
        <f t="shared" si="65"/>
        <v>45,000</v>
      </c>
      <c r="DC140" s="257" t="str">
        <f t="shared" si="65"/>
        <v>6,793</v>
      </c>
      <c r="DD140" s="257" t="str">
        <f t="shared" si="65"/>
        <v>6,793</v>
      </c>
      <c r="DE140" s="257" t="str">
        <f t="shared" si="65"/>
        <v>36,073</v>
      </c>
      <c r="DF140" s="257" t="str">
        <f t="shared" si="65"/>
        <v>483,181</v>
      </c>
      <c r="DG140" s="257" t="str">
        <f t="shared" si="65"/>
        <v>521,208</v>
      </c>
      <c r="DH140" s="257" t="str">
        <f t="shared" si="65"/>
        <v>$9,502,682</v>
      </c>
      <c r="DI140" s="257" t="str">
        <f t="shared" si="65"/>
        <v>$2,050,431</v>
      </c>
      <c r="DJ140" s="257" t="str">
        <f t="shared" si="65"/>
        <v>$1,838,391</v>
      </c>
      <c r="DK140" s="257" t="str">
        <f t="shared" si="65"/>
        <v>$13,606,773</v>
      </c>
      <c r="DL140" s="257" t="str">
        <f t="shared" si="65"/>
        <v>$120</v>
      </c>
      <c r="DM140" s="267" t="s">
        <v>275</v>
      </c>
      <c r="DN140" s="267" t="s">
        <v>275</v>
      </c>
      <c r="DO140" s="246" t="str">
        <f t="shared" ref="DO140:EH140" si="66">DO40</f>
        <v>40,016</v>
      </c>
      <c r="DP140" s="257" t="str">
        <f t="shared" si="66"/>
        <v>2,715</v>
      </c>
      <c r="DQ140" s="257" t="str">
        <f t="shared" si="66"/>
        <v>588</v>
      </c>
      <c r="DR140" s="257" t="str">
        <f t="shared" si="66"/>
        <v>1,039</v>
      </c>
      <c r="DS140" s="257" t="str">
        <f t="shared" si="66"/>
        <v>193</v>
      </c>
      <c r="DT140" s="257" t="str">
        <f t="shared" si="66"/>
        <v>77</v>
      </c>
      <c r="DU140" s="257" t="str">
        <f t="shared" si="66"/>
        <v>151</v>
      </c>
      <c r="DV140" s="257" t="str">
        <f t="shared" si="66"/>
        <v>16,667</v>
      </c>
      <c r="DW140" s="257" t="str">
        <f t="shared" si="66"/>
        <v>12</v>
      </c>
      <c r="DX140" s="257" t="str">
        <f t="shared" si="66"/>
        <v>61,667</v>
      </c>
      <c r="DY140" s="257" t="str">
        <f t="shared" si="66"/>
        <v>18,020</v>
      </c>
      <c r="DZ140" s="257" t="str">
        <f t="shared" si="66"/>
        <v>30,425</v>
      </c>
      <c r="EA140" s="257" t="str">
        <f t="shared" si="66"/>
        <v>91,249</v>
      </c>
      <c r="EB140" s="257" t="str">
        <f t="shared" si="66"/>
        <v>782,318</v>
      </c>
      <c r="EC140" s="257" t="str">
        <f t="shared" si="66"/>
        <v>944,994</v>
      </c>
      <c r="ED140" s="257" t="str">
        <f t="shared" si="66"/>
        <v>$32,026,029</v>
      </c>
      <c r="EE140" s="257" t="str">
        <f t="shared" si="66"/>
        <v>$5,754,025</v>
      </c>
      <c r="EF140" s="257" t="str">
        <f t="shared" si="66"/>
        <v>$4,887,454</v>
      </c>
      <c r="EG140" s="257" t="str">
        <f t="shared" si="66"/>
        <v>$35,154,727</v>
      </c>
      <c r="EH140" s="257" t="str">
        <f t="shared" si="66"/>
        <v>$123</v>
      </c>
      <c r="EI140" s="267" t="s">
        <v>275</v>
      </c>
      <c r="EJ140" s="267" t="s">
        <v>275</v>
      </c>
      <c r="EK140" s="246" t="str">
        <f t="shared" ref="EK140:FD140" si="67">EK40</f>
        <v>41,619</v>
      </c>
      <c r="EL140" s="257" t="str">
        <f t="shared" si="67"/>
        <v>4,069</v>
      </c>
      <c r="EM140" s="257" t="str">
        <f t="shared" si="67"/>
        <v>0</v>
      </c>
      <c r="EN140" s="257" t="str">
        <f t="shared" si="67"/>
        <v>56</v>
      </c>
      <c r="EO140" s="257" t="str">
        <f t="shared" si="67"/>
        <v>0</v>
      </c>
      <c r="EP140" s="257" t="str">
        <f t="shared" si="67"/>
        <v>0</v>
      </c>
      <c r="EQ140" s="257" t="str">
        <f t="shared" si="67"/>
        <v>-50</v>
      </c>
      <c r="ER140" s="257" t="str">
        <f t="shared" si="67"/>
        <v>0</v>
      </c>
      <c r="ES140" s="257" t="str">
        <f t="shared" si="67"/>
        <v>4</v>
      </c>
      <c r="ET140" s="257" t="str">
        <f t="shared" si="67"/>
        <v>20,000</v>
      </c>
      <c r="EU140" s="257" t="str">
        <f t="shared" si="67"/>
        <v>4,364</v>
      </c>
      <c r="EV140" s="257" t="str">
        <f t="shared" si="67"/>
        <v>-5,737</v>
      </c>
      <c r="EW140" s="257" t="str">
        <f t="shared" si="67"/>
        <v>78</v>
      </c>
      <c r="EX140" s="257" t="str">
        <f t="shared" si="67"/>
        <v>54,724</v>
      </c>
      <c r="EY140" s="257" t="str">
        <f t="shared" si="67"/>
        <v>504,724</v>
      </c>
      <c r="EZ140" s="257" t="str">
        <f t="shared" si="67"/>
        <v>$0</v>
      </c>
      <c r="FA140" s="257" t="str">
        <f t="shared" si="67"/>
        <v>$0</v>
      </c>
      <c r="FB140" s="257" t="str">
        <f t="shared" si="67"/>
        <v>$0</v>
      </c>
      <c r="FC140" s="257" t="str">
        <f t="shared" si="67"/>
        <v>-$30,513,152</v>
      </c>
      <c r="FD140" s="257" t="str">
        <f t="shared" si="67"/>
        <v>-</v>
      </c>
      <c r="FE140" s="267" t="s">
        <v>275</v>
      </c>
      <c r="FF140" s="267" t="s">
        <v>275</v>
      </c>
      <c r="FG140" s="246" t="str">
        <f t="shared" ref="FG140:FZ140" si="68">FG40</f>
        <v>-41,619</v>
      </c>
      <c r="FH140" s="257" t="str">
        <f t="shared" si="68"/>
        <v>0</v>
      </c>
      <c r="FI140" s="257" t="str">
        <f t="shared" si="68"/>
        <v>0</v>
      </c>
      <c r="FJ140" s="257" t="str">
        <f t="shared" si="68"/>
        <v>0</v>
      </c>
      <c r="FK140" s="257" t="str">
        <f t="shared" si="68"/>
        <v>0</v>
      </c>
      <c r="FL140" s="257" t="str">
        <f t="shared" si="68"/>
        <v>0</v>
      </c>
      <c r="FM140" s="257" t="str">
        <f t="shared" si="68"/>
        <v>186</v>
      </c>
      <c r="FN140" s="257" t="str">
        <f t="shared" si="68"/>
        <v>-</v>
      </c>
      <c r="FO140" s="257" t="str">
        <f t="shared" si="68"/>
        <v>-</v>
      </c>
      <c r="FP140" s="257" t="str">
        <f t="shared" si="68"/>
        <v>-</v>
      </c>
      <c r="FQ140" s="257" t="str">
        <f t="shared" si="68"/>
        <v>986</v>
      </c>
      <c r="FR140" s="257" t="str">
        <f t="shared" si="68"/>
        <v>1,569</v>
      </c>
      <c r="FS140" s="257" t="str">
        <f t="shared" si="68"/>
        <v>6,920</v>
      </c>
      <c r="FT140" s="257" t="str">
        <f t="shared" si="68"/>
        <v>-55,540</v>
      </c>
      <c r="FU140" s="257" t="str">
        <f t="shared" si="68"/>
        <v>-55,540</v>
      </c>
      <c r="FV140" s="257" t="str">
        <f t="shared" si="68"/>
        <v>$29,285,957</v>
      </c>
      <c r="FW140" s="257" t="str">
        <f t="shared" si="68"/>
        <v>$4,091,836</v>
      </c>
      <c r="FX140" s="257" t="str">
        <f t="shared" si="68"/>
        <v>$1,006,759</v>
      </c>
      <c r="FY140" s="257" t="str">
        <f t="shared" si="68"/>
        <v>$34,137,791</v>
      </c>
      <c r="FZ140" s="257" t="str">
        <f t="shared" si="68"/>
        <v>-</v>
      </c>
      <c r="GA140" s="267" t="s">
        <v>275</v>
      </c>
      <c r="GB140" s="267" t="s">
        <v>275</v>
      </c>
      <c r="GC140" s="246" t="str">
        <f t="shared" ref="GC140:GV140" si="69">GC40</f>
        <v>1,034</v>
      </c>
      <c r="GD140" s="257" t="str">
        <f t="shared" si="69"/>
        <v>990</v>
      </c>
      <c r="GE140" s="257" t="str">
        <f t="shared" si="69"/>
        <v>49</v>
      </c>
      <c r="GF140" s="257" t="str">
        <f t="shared" si="69"/>
        <v>0</v>
      </c>
      <c r="GG140" s="257" t="str">
        <f t="shared" si="69"/>
        <v>0</v>
      </c>
      <c r="GH140" s="257" t="str">
        <f t="shared" si="69"/>
        <v>0</v>
      </c>
      <c r="GI140" s="257" t="str">
        <f t="shared" si="69"/>
        <v>-26</v>
      </c>
      <c r="GJ140" s="257" t="str">
        <f t="shared" si="69"/>
        <v>-</v>
      </c>
      <c r="GK140" s="257" t="str">
        <f t="shared" si="69"/>
        <v>-</v>
      </c>
      <c r="GL140" s="257" t="str">
        <f t="shared" si="69"/>
        <v>-</v>
      </c>
      <c r="GM140" s="257" t="str">
        <f t="shared" si="69"/>
        <v>12,857</v>
      </c>
      <c r="GN140" s="257" t="str">
        <f t="shared" si="69"/>
        <v>32,375</v>
      </c>
      <c r="GO140" s="257" t="str">
        <f t="shared" si="69"/>
        <v>68,929</v>
      </c>
      <c r="GP140" s="257" t="str">
        <f t="shared" si="69"/>
        <v>417,635</v>
      </c>
      <c r="GQ140" s="257" t="str">
        <f t="shared" si="69"/>
        <v>379,608</v>
      </c>
      <c r="GR140" s="257" t="str">
        <f t="shared" si="69"/>
        <v>$10,507,158</v>
      </c>
      <c r="GS140" s="257" t="str">
        <f t="shared" si="69"/>
        <v>$2,210,234</v>
      </c>
      <c r="GT140" s="257" t="str">
        <f t="shared" si="69"/>
        <v>$3,394,245</v>
      </c>
      <c r="GU140" s="257" t="str">
        <f t="shared" si="69"/>
        <v>$16,143,129</v>
      </c>
      <c r="GV140" s="257" t="str">
        <f t="shared" si="69"/>
        <v>-</v>
      </c>
    </row>
    <row r="141" spans="1:204"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246" t="s">
        <v>132</v>
      </c>
      <c r="AD141" s="255" t="str">
        <f t="shared" ca="1" si="29"/>
        <v>$117</v>
      </c>
      <c r="AE141" s="257" t="str">
        <f t="shared" si="45"/>
        <v>23,000</v>
      </c>
      <c r="AF141" s="257" t="str">
        <f t="shared" ref="AF141:AS141" si="70">AF41</f>
        <v>1,378</v>
      </c>
      <c r="AG141" s="257" t="str">
        <f t="shared" si="70"/>
        <v>137</v>
      </c>
      <c r="AH141" s="257" t="str">
        <f t="shared" si="70"/>
        <v>817</v>
      </c>
      <c r="AI141" s="257" t="str">
        <f t="shared" si="70"/>
        <v>89</v>
      </c>
      <c r="AJ141" s="257" t="str">
        <f t="shared" si="70"/>
        <v>40</v>
      </c>
      <c r="AK141" s="257" t="str">
        <f t="shared" si="70"/>
        <v>195</v>
      </c>
      <c r="AL141" s="257" t="str">
        <f t="shared" si="70"/>
        <v>210,000</v>
      </c>
      <c r="AM141" s="257" t="str">
        <f t="shared" si="70"/>
        <v>530</v>
      </c>
      <c r="AN141" s="257" t="str">
        <f t="shared" si="70"/>
        <v>7,500,000</v>
      </c>
      <c r="AO141" s="257" t="str">
        <f t="shared" si="70"/>
        <v>172,325</v>
      </c>
      <c r="AP141" s="257" t="str">
        <f t="shared" si="70"/>
        <v>173,243</v>
      </c>
      <c r="AQ141" s="257" t="str">
        <f t="shared" si="70"/>
        <v>338</v>
      </c>
      <c r="AR141" s="257" t="str">
        <f t="shared" si="70"/>
        <v>1,204,444</v>
      </c>
      <c r="AS141" s="257" t="str">
        <f t="shared" si="70"/>
        <v>11,470,846</v>
      </c>
      <c r="AT141" s="257" t="str">
        <f t="shared" si="47"/>
        <v>$15,467,402</v>
      </c>
      <c r="AU141" s="257" t="str">
        <f t="shared" si="47"/>
        <v>$11,319,503</v>
      </c>
      <c r="AV141" s="257" t="str">
        <f t="shared" si="47"/>
        <v>$36,099,692</v>
      </c>
      <c r="AW141" s="257" t="str">
        <f t="shared" si="47"/>
        <v>$62,886,598</v>
      </c>
      <c r="AX141" s="257" t="str">
        <f t="shared" si="47"/>
        <v>$117</v>
      </c>
      <c r="AY141" s="267" t="s">
        <v>275</v>
      </c>
      <c r="AZ141" s="267"/>
      <c r="BA141" s="246" t="str">
        <f t="shared" ref="BA141:BT141" si="71">BA41</f>
        <v>23,000</v>
      </c>
      <c r="BB141" s="257" t="str">
        <f t="shared" si="71"/>
        <v>1,865</v>
      </c>
      <c r="BC141" s="257" t="str">
        <f t="shared" si="71"/>
        <v>140</v>
      </c>
      <c r="BD141" s="257" t="str">
        <f t="shared" si="71"/>
        <v>892</v>
      </c>
      <c r="BE141" s="257" t="str">
        <f t="shared" si="71"/>
        <v>91</v>
      </c>
      <c r="BF141" s="257" t="str">
        <f t="shared" si="71"/>
        <v>42</v>
      </c>
      <c r="BG141" s="257" t="str">
        <f t="shared" si="71"/>
        <v>194</v>
      </c>
      <c r="BH141" s="257" t="str">
        <f t="shared" si="71"/>
        <v>203,050</v>
      </c>
      <c r="BI141" s="257" t="str">
        <f t="shared" si="71"/>
        <v>529</v>
      </c>
      <c r="BJ141" s="257" t="str">
        <f t="shared" si="71"/>
        <v>7,395,642</v>
      </c>
      <c r="BK141" s="257" t="str">
        <f t="shared" si="71"/>
        <v>200,047</v>
      </c>
      <c r="BL141" s="257" t="str">
        <f t="shared" si="71"/>
        <v>207,614</v>
      </c>
      <c r="BM141" s="257" t="str">
        <f t="shared" si="71"/>
        <v>1,186</v>
      </c>
      <c r="BN141" s="257" t="str">
        <f t="shared" si="71"/>
        <v>11,010,607</v>
      </c>
      <c r="BO141" s="257" t="str">
        <f t="shared" si="71"/>
        <v>12,344,555</v>
      </c>
      <c r="BP141" s="257" t="str">
        <f t="shared" si="71"/>
        <v>$18,894,220</v>
      </c>
      <c r="BQ141" s="257" t="str">
        <f t="shared" si="71"/>
        <v>$15,345,582</v>
      </c>
      <c r="BR141" s="257" t="str">
        <f t="shared" si="71"/>
        <v>$22,873,182</v>
      </c>
      <c r="BS141" s="257" t="str">
        <f t="shared" si="71"/>
        <v>$57,956,994</v>
      </c>
      <c r="BT141" s="257" t="str">
        <f t="shared" si="71"/>
        <v>$69</v>
      </c>
      <c r="BU141" s="267" t="s">
        <v>275</v>
      </c>
      <c r="BV141" s="267" t="s">
        <v>275</v>
      </c>
      <c r="BW141" s="246" t="str">
        <f t="shared" ref="BW141:CP141" si="72">BW41</f>
        <v>23,000</v>
      </c>
      <c r="BX141" s="257" t="str">
        <f t="shared" si="72"/>
        <v>1,865</v>
      </c>
      <c r="BY141" s="257" t="str">
        <f t="shared" si="72"/>
        <v>140</v>
      </c>
      <c r="BZ141" s="257" t="str">
        <f t="shared" si="72"/>
        <v>878</v>
      </c>
      <c r="CA141" s="257" t="str">
        <f t="shared" si="72"/>
        <v>90</v>
      </c>
      <c r="CB141" s="257" t="str">
        <f t="shared" si="72"/>
        <v>36</v>
      </c>
      <c r="CC141" s="257" t="str">
        <f t="shared" si="72"/>
        <v>206</v>
      </c>
      <c r="CD141" s="257" t="str">
        <f t="shared" si="72"/>
        <v>224,900</v>
      </c>
      <c r="CE141" s="257" t="str">
        <f t="shared" si="72"/>
        <v>167</v>
      </c>
      <c r="CF141" s="257" t="str">
        <f t="shared" si="72"/>
        <v>7,338,142</v>
      </c>
      <c r="CG141" s="257" t="str">
        <f t="shared" si="72"/>
        <v>219,760</v>
      </c>
      <c r="CH141" s="257" t="str">
        <f t="shared" si="72"/>
        <v>224,184</v>
      </c>
      <c r="CI141" s="257" t="str">
        <f t="shared" si="72"/>
        <v>934</v>
      </c>
      <c r="CJ141" s="257" t="str">
        <f t="shared" si="72"/>
        <v>861,417</v>
      </c>
      <c r="CK141" s="257" t="str">
        <f t="shared" si="72"/>
        <v>13,465,246</v>
      </c>
      <c r="CL141" s="257" t="str">
        <f t="shared" si="72"/>
        <v>$20,907,383</v>
      </c>
      <c r="CM141" s="257" t="str">
        <f t="shared" si="72"/>
        <v>$15,584,310</v>
      </c>
      <c r="CN141" s="257" t="str">
        <f t="shared" si="72"/>
        <v>$24,660,992</v>
      </c>
      <c r="CO141" s="257" t="str">
        <f t="shared" si="72"/>
        <v>$62,458,530</v>
      </c>
      <c r="CP141" s="257" t="str">
        <f t="shared" si="72"/>
        <v>$90</v>
      </c>
      <c r="CQ141" s="267" t="s">
        <v>275</v>
      </c>
      <c r="CR141" s="267" t="s">
        <v>275</v>
      </c>
      <c r="CS141" s="246" t="str">
        <f t="shared" ref="CS141:DL141" si="73">CS41</f>
        <v>23,000</v>
      </c>
      <c r="CT141" s="257" t="str">
        <f t="shared" si="73"/>
        <v>1,865</v>
      </c>
      <c r="CU141" s="257" t="str">
        <f t="shared" si="73"/>
        <v>140</v>
      </c>
      <c r="CV141" s="257" t="str">
        <f t="shared" si="73"/>
        <v>894</v>
      </c>
      <c r="CW141" s="257" t="str">
        <f t="shared" si="73"/>
        <v>89</v>
      </c>
      <c r="CX141" s="257" t="str">
        <f t="shared" si="73"/>
        <v>36</v>
      </c>
      <c r="CY141" s="257" t="str">
        <f t="shared" si="73"/>
        <v>206</v>
      </c>
      <c r="CZ141" s="257" t="str">
        <f t="shared" si="73"/>
        <v>212,200</v>
      </c>
      <c r="DA141" s="257" t="str">
        <f t="shared" si="73"/>
        <v>167</v>
      </c>
      <c r="DB141" s="257" t="str">
        <f t="shared" si="73"/>
        <v>7,253,642</v>
      </c>
      <c r="DC141" s="257" t="str">
        <f t="shared" si="73"/>
        <v>11,131</v>
      </c>
      <c r="DD141" s="257" t="str">
        <f t="shared" si="73"/>
        <v>225,145</v>
      </c>
      <c r="DE141" s="257" t="str">
        <f t="shared" si="73"/>
        <v>1,832</v>
      </c>
      <c r="DF141" s="257" t="str">
        <f t="shared" si="73"/>
        <v>618,717</v>
      </c>
      <c r="DG141" s="257" t="str">
        <f t="shared" si="73"/>
        <v>13,583,754</v>
      </c>
      <c r="DH141" s="257" t="str">
        <f t="shared" si="73"/>
        <v>$19,378,346</v>
      </c>
      <c r="DI141" s="257" t="str">
        <f t="shared" si="73"/>
        <v>$14,465,839</v>
      </c>
      <c r="DJ141" s="257" t="str">
        <f t="shared" si="73"/>
        <v>$24,050,360</v>
      </c>
      <c r="DK141" s="257" t="str">
        <f t="shared" si="73"/>
        <v>$59,301,143</v>
      </c>
      <c r="DL141" s="257" t="str">
        <f t="shared" si="73"/>
        <v>$90</v>
      </c>
      <c r="DM141" s="267" t="s">
        <v>275</v>
      </c>
      <c r="DN141" s="267" t="s">
        <v>275</v>
      </c>
      <c r="DO141" s="246" t="str">
        <f t="shared" ref="DO141:EH141" si="74">DO41</f>
        <v>23,000</v>
      </c>
      <c r="DP141" s="257" t="str">
        <f t="shared" si="74"/>
        <v>1,743</v>
      </c>
      <c r="DQ141" s="257" t="str">
        <f t="shared" si="74"/>
        <v>139</v>
      </c>
      <c r="DR141" s="257" t="str">
        <f t="shared" si="74"/>
        <v>870</v>
      </c>
      <c r="DS141" s="257" t="str">
        <f t="shared" si="74"/>
        <v>90</v>
      </c>
      <c r="DT141" s="257" t="str">
        <f t="shared" si="74"/>
        <v>39</v>
      </c>
      <c r="DU141" s="257" t="str">
        <f t="shared" si="74"/>
        <v>200</v>
      </c>
      <c r="DV141" s="257" t="str">
        <f t="shared" si="74"/>
        <v>212,538</v>
      </c>
      <c r="DW141" s="257" t="str">
        <f t="shared" si="74"/>
        <v>348</v>
      </c>
      <c r="DX141" s="257" t="str">
        <f t="shared" si="74"/>
        <v>7,371,857</v>
      </c>
      <c r="DY141" s="257" t="str">
        <f t="shared" si="74"/>
        <v>150,816</v>
      </c>
      <c r="DZ141" s="257" t="str">
        <f t="shared" si="74"/>
        <v>207,547</v>
      </c>
      <c r="EA141" s="257" t="str">
        <f t="shared" si="74"/>
        <v>1,073</v>
      </c>
      <c r="EB141" s="257" t="str">
        <f t="shared" si="74"/>
        <v>3,423,796</v>
      </c>
      <c r="EC141" s="257" t="str">
        <f t="shared" si="74"/>
        <v>12,827,263</v>
      </c>
      <c r="ED141" s="257" t="str">
        <f t="shared" si="74"/>
        <v>$18,661,838</v>
      </c>
      <c r="EE141" s="257" t="str">
        <f t="shared" si="74"/>
        <v>$14,178,809</v>
      </c>
      <c r="EF141" s="257" t="str">
        <f t="shared" si="74"/>
        <v>$26,921,057</v>
      </c>
      <c r="EG141" s="257" t="str">
        <f t="shared" si="74"/>
        <v>$60,650,816</v>
      </c>
      <c r="EH141" s="257" t="str">
        <f t="shared" si="74"/>
        <v>$91</v>
      </c>
      <c r="EI141" s="267" t="s">
        <v>275</v>
      </c>
      <c r="EJ141" s="267" t="s">
        <v>275</v>
      </c>
      <c r="EK141" s="246" t="str">
        <f t="shared" ref="EK141:FD141" si="75">EK41</f>
        <v>0</v>
      </c>
      <c r="EL141" s="257" t="str">
        <f t="shared" si="75"/>
        <v>-487</v>
      </c>
      <c r="EM141" s="257" t="str">
        <f t="shared" si="75"/>
        <v>-3</v>
      </c>
      <c r="EN141" s="257" t="str">
        <f t="shared" si="75"/>
        <v>-75</v>
      </c>
      <c r="EO141" s="257" t="str">
        <f t="shared" si="75"/>
        <v>-2</v>
      </c>
      <c r="EP141" s="257" t="str">
        <f t="shared" si="75"/>
        <v>-2</v>
      </c>
      <c r="EQ141" s="257" t="str">
        <f t="shared" si="75"/>
        <v>1</v>
      </c>
      <c r="ER141" s="257" t="str">
        <f t="shared" si="75"/>
        <v>6,950</v>
      </c>
      <c r="ES141" s="257" t="str">
        <f t="shared" si="75"/>
        <v>1</v>
      </c>
      <c r="ET141" s="257" t="str">
        <f t="shared" si="75"/>
        <v>104,358</v>
      </c>
      <c r="EU141" s="257" t="str">
        <f t="shared" si="75"/>
        <v>-27,722</v>
      </c>
      <c r="EV141" s="257" t="str">
        <f t="shared" si="75"/>
        <v>-34,371</v>
      </c>
      <c r="EW141" s="257" t="str">
        <f t="shared" si="75"/>
        <v>-848</v>
      </c>
      <c r="EX141" s="257" t="str">
        <f t="shared" si="75"/>
        <v>-9,806,163</v>
      </c>
      <c r="EY141" s="257" t="str">
        <f t="shared" si="75"/>
        <v>-873,709</v>
      </c>
      <c r="EZ141" s="257" t="str">
        <f t="shared" si="75"/>
        <v>-$3,426,818</v>
      </c>
      <c r="FA141" s="257" t="str">
        <f t="shared" si="75"/>
        <v>-$4,026,079</v>
      </c>
      <c r="FB141" s="257" t="str">
        <f t="shared" si="75"/>
        <v>$13,226,510</v>
      </c>
      <c r="FC141" s="257" t="str">
        <f t="shared" si="75"/>
        <v>$4,929,604</v>
      </c>
      <c r="FD141" s="257" t="str">
        <f t="shared" si="75"/>
        <v>$48</v>
      </c>
      <c r="FE141" s="267" t="s">
        <v>275</v>
      </c>
      <c r="FF141" s="267" t="s">
        <v>275</v>
      </c>
      <c r="FG141" s="246" t="str">
        <f t="shared" ref="FG141:FZ141" si="76">FG41</f>
        <v>0</v>
      </c>
      <c r="FH141" s="257" t="str">
        <f t="shared" si="76"/>
        <v>0</v>
      </c>
      <c r="FI141" s="257" t="str">
        <f t="shared" si="76"/>
        <v>0</v>
      </c>
      <c r="FJ141" s="257" t="str">
        <f t="shared" si="76"/>
        <v>14</v>
      </c>
      <c r="FK141" s="257" t="str">
        <f t="shared" si="76"/>
        <v>1</v>
      </c>
      <c r="FL141" s="257" t="str">
        <f t="shared" si="76"/>
        <v>6</v>
      </c>
      <c r="FM141" s="257" t="str">
        <f t="shared" si="76"/>
        <v>-12</v>
      </c>
      <c r="FN141" s="257" t="str">
        <f t="shared" si="76"/>
        <v>-21,850</v>
      </c>
      <c r="FO141" s="257" t="str">
        <f t="shared" si="76"/>
        <v>362</v>
      </c>
      <c r="FP141" s="257" t="str">
        <f t="shared" si="76"/>
        <v>57,500</v>
      </c>
      <c r="FQ141" s="257" t="str">
        <f t="shared" si="76"/>
        <v>-19,713</v>
      </c>
      <c r="FR141" s="257" t="str">
        <f t="shared" si="76"/>
        <v>-16,570</v>
      </c>
      <c r="FS141" s="257" t="str">
        <f t="shared" si="76"/>
        <v>252</v>
      </c>
      <c r="FT141" s="257" t="str">
        <f t="shared" si="76"/>
        <v>10,149,190</v>
      </c>
      <c r="FU141" s="257" t="str">
        <f t="shared" si="76"/>
        <v>-1,120,691</v>
      </c>
      <c r="FV141" s="257" t="str">
        <f t="shared" si="76"/>
        <v>-$2,013,163</v>
      </c>
      <c r="FW141" s="257" t="str">
        <f t="shared" si="76"/>
        <v>-$238,728</v>
      </c>
      <c r="FX141" s="257" t="str">
        <f t="shared" si="76"/>
        <v>-$1,787,810</v>
      </c>
      <c r="FY141" s="257" t="str">
        <f t="shared" si="76"/>
        <v>-$4,501,536</v>
      </c>
      <c r="FZ141" s="257" t="str">
        <f t="shared" si="76"/>
        <v>-$20</v>
      </c>
      <c r="GA141" s="267" t="s">
        <v>275</v>
      </c>
      <c r="GB141" s="267" t="s">
        <v>275</v>
      </c>
      <c r="GC141" s="246" t="str">
        <f t="shared" ref="GC141:GV141" si="77">GC41</f>
        <v>0</v>
      </c>
      <c r="GD141" s="257" t="str">
        <f t="shared" si="77"/>
        <v>0</v>
      </c>
      <c r="GE141" s="257" t="str">
        <f t="shared" si="77"/>
        <v>0</v>
      </c>
      <c r="GF141" s="257" t="str">
        <f t="shared" si="77"/>
        <v>-16</v>
      </c>
      <c r="GG141" s="257" t="str">
        <f t="shared" si="77"/>
        <v>1</v>
      </c>
      <c r="GH141" s="257" t="str">
        <f t="shared" si="77"/>
        <v>0</v>
      </c>
      <c r="GI141" s="257" t="str">
        <f t="shared" si="77"/>
        <v>0</v>
      </c>
      <c r="GJ141" s="257" t="str">
        <f t="shared" si="77"/>
        <v>12,700</v>
      </c>
      <c r="GK141" s="257" t="str">
        <f t="shared" si="77"/>
        <v>0</v>
      </c>
      <c r="GL141" s="257" t="str">
        <f t="shared" si="77"/>
        <v>84,500</v>
      </c>
      <c r="GM141" s="257" t="str">
        <f t="shared" si="77"/>
        <v>208,629</v>
      </c>
      <c r="GN141" s="257" t="str">
        <f t="shared" si="77"/>
        <v>-961</v>
      </c>
      <c r="GO141" s="257" t="str">
        <f t="shared" si="77"/>
        <v>-898</v>
      </c>
      <c r="GP141" s="257" t="str">
        <f t="shared" si="77"/>
        <v>242,700</v>
      </c>
      <c r="GQ141" s="257" t="str">
        <f t="shared" si="77"/>
        <v>-118,508</v>
      </c>
      <c r="GR141" s="257" t="str">
        <f t="shared" si="77"/>
        <v>$1,529,037</v>
      </c>
      <c r="GS141" s="257" t="str">
        <f t="shared" si="77"/>
        <v>$1,118,471</v>
      </c>
      <c r="GT141" s="257" t="str">
        <f t="shared" si="77"/>
        <v>$610,632</v>
      </c>
      <c r="GU141" s="257" t="str">
        <f t="shared" si="77"/>
        <v>$3,157,387</v>
      </c>
      <c r="GV141" s="257" t="str">
        <f t="shared" si="77"/>
        <v>$0</v>
      </c>
    </row>
    <row r="142" spans="1:204"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246" t="s">
        <v>133</v>
      </c>
      <c r="AD142" s="255" t="str">
        <f t="shared" ca="1" si="29"/>
        <v>$56</v>
      </c>
      <c r="AE142" s="257" t="str">
        <f t="shared" si="45"/>
        <v>10,870</v>
      </c>
      <c r="AF142" s="257" t="str">
        <f t="shared" ref="AF142:AS142" si="78">AF42</f>
        <v>1,280</v>
      </c>
      <c r="AG142" s="257" t="str">
        <f t="shared" si="78"/>
        <v>0</v>
      </c>
      <c r="AH142" s="257" t="str">
        <f t="shared" si="78"/>
        <v>884</v>
      </c>
      <c r="AI142" s="257" t="str">
        <f t="shared" si="78"/>
        <v>2</v>
      </c>
      <c r="AJ142" s="257" t="str">
        <f t="shared" si="78"/>
        <v>17</v>
      </c>
      <c r="AK142" s="257" t="str">
        <f t="shared" si="78"/>
        <v>99</v>
      </c>
      <c r="AL142" s="257" t="str">
        <f t="shared" si="78"/>
        <v>150,000</v>
      </c>
      <c r="AM142" s="257" t="str">
        <f t="shared" si="78"/>
        <v>88</v>
      </c>
      <c r="AN142" s="257" t="str">
        <f t="shared" si="78"/>
        <v>595,000</v>
      </c>
      <c r="AO142" s="257" t="str">
        <f t="shared" si="78"/>
        <v>221,450</v>
      </c>
      <c r="AP142" s="257" t="str">
        <f t="shared" si="78"/>
        <v>221,450</v>
      </c>
      <c r="AQ142" s="257" t="str">
        <f t="shared" si="78"/>
        <v>0</v>
      </c>
      <c r="AR142" s="257" t="str">
        <f t="shared" si="78"/>
        <v>302,400</v>
      </c>
      <c r="AS142" s="257" t="str">
        <f t="shared" si="78"/>
        <v>1,534,050</v>
      </c>
      <c r="AT142" s="257" t="str">
        <f t="shared" si="47"/>
        <v>$22,871,800</v>
      </c>
      <c r="AU142" s="257" t="str">
        <f t="shared" si="47"/>
        <v>$2,491,200</v>
      </c>
      <c r="AV142" s="257" t="str">
        <f t="shared" si="47"/>
        <v>$13,946,000</v>
      </c>
      <c r="AW142" s="257" t="str">
        <f t="shared" si="47"/>
        <v>$39,309,000</v>
      </c>
      <c r="AX142" s="257" t="str">
        <f t="shared" si="47"/>
        <v>$56</v>
      </c>
      <c r="AY142" s="267" t="s">
        <v>275</v>
      </c>
      <c r="AZ142" s="267"/>
      <c r="BA142" s="246" t="str">
        <f t="shared" ref="BA142:BT142" si="79">BA42</f>
        <v>10,870</v>
      </c>
      <c r="BB142" s="257" t="str">
        <f t="shared" si="79"/>
        <v>1,445</v>
      </c>
      <c r="BC142" s="257" t="str">
        <f t="shared" si="79"/>
        <v>0</v>
      </c>
      <c r="BD142" s="257" t="str">
        <f t="shared" si="79"/>
        <v>634</v>
      </c>
      <c r="BE142" s="257" t="str">
        <f t="shared" si="79"/>
        <v>2</v>
      </c>
      <c r="BF142" s="257" t="str">
        <f t="shared" si="79"/>
        <v>15</v>
      </c>
      <c r="BG142" s="257" t="str">
        <f t="shared" si="79"/>
        <v>99</v>
      </c>
      <c r="BH142" s="257" t="str">
        <f t="shared" si="79"/>
        <v>150,000</v>
      </c>
      <c r="BI142" s="257" t="str">
        <f t="shared" si="79"/>
        <v>88</v>
      </c>
      <c r="BJ142" s="257" t="str">
        <f t="shared" si="79"/>
        <v>595,000</v>
      </c>
      <c r="BK142" s="257" t="str">
        <f t="shared" si="79"/>
        <v>188,610</v>
      </c>
      <c r="BL142" s="257" t="str">
        <f t="shared" si="79"/>
        <v>188,610</v>
      </c>
      <c r="BM142" s="257" t="str">
        <f t="shared" si="79"/>
        <v>0</v>
      </c>
      <c r="BN142" s="257" t="str">
        <f t="shared" si="79"/>
        <v>442,900</v>
      </c>
      <c r="BO142" s="257" t="str">
        <f t="shared" si="79"/>
        <v>1,606,170</v>
      </c>
      <c r="BP142" s="257" t="str">
        <f t="shared" si="79"/>
        <v>$19,022,000</v>
      </c>
      <c r="BQ142" s="257" t="str">
        <f t="shared" si="79"/>
        <v>$2,443,900</v>
      </c>
      <c r="BR142" s="257" t="str">
        <f t="shared" si="79"/>
        <v>$14,073,000</v>
      </c>
      <c r="BS142" s="257" t="str">
        <f t="shared" si="79"/>
        <v>$36,320,000</v>
      </c>
      <c r="BT142" s="257" t="str">
        <f t="shared" si="79"/>
        <v>$76</v>
      </c>
      <c r="BU142" s="267" t="s">
        <v>275</v>
      </c>
      <c r="BV142" s="267" t="s">
        <v>275</v>
      </c>
      <c r="BW142" s="246" t="str">
        <f t="shared" ref="BW142:CP142" si="80">BW42</f>
        <v>10,870</v>
      </c>
      <c r="BX142" s="257" t="str">
        <f t="shared" si="80"/>
        <v>1,388</v>
      </c>
      <c r="BY142" s="257">
        <f t="shared" si="80"/>
        <v>0</v>
      </c>
      <c r="BZ142" s="257" t="str">
        <f t="shared" si="80"/>
        <v>871</v>
      </c>
      <c r="CA142" s="257" t="str">
        <f t="shared" si="80"/>
        <v>2</v>
      </c>
      <c r="CB142" s="257" t="str">
        <f t="shared" si="80"/>
        <v>15</v>
      </c>
      <c r="CC142" s="257" t="str">
        <f t="shared" si="80"/>
        <v>99</v>
      </c>
      <c r="CD142" s="257" t="str">
        <f t="shared" si="80"/>
        <v>150,000</v>
      </c>
      <c r="CE142" s="257" t="str">
        <f t="shared" si="80"/>
        <v>88</v>
      </c>
      <c r="CF142" s="257" t="str">
        <f t="shared" si="80"/>
        <v>595,000</v>
      </c>
      <c r="CG142" s="257" t="str">
        <f t="shared" si="80"/>
        <v>111,650</v>
      </c>
      <c r="CH142" s="257" t="str">
        <f t="shared" si="80"/>
        <v>111,650</v>
      </c>
      <c r="CI142" s="257">
        <f t="shared" si="80"/>
        <v>0</v>
      </c>
      <c r="CJ142" s="257" t="str">
        <f t="shared" si="80"/>
        <v>260,300</v>
      </c>
      <c r="CK142" s="257" t="str">
        <f t="shared" si="80"/>
        <v>909,300</v>
      </c>
      <c r="CL142" s="257" t="str">
        <f t="shared" si="80"/>
        <v>$13,258,543</v>
      </c>
      <c r="CM142" s="257" t="str">
        <f t="shared" si="80"/>
        <v>$2,623,582</v>
      </c>
      <c r="CN142" s="257" t="str">
        <f t="shared" si="80"/>
        <v>$15,227,557</v>
      </c>
      <c r="CO142" s="257" t="str">
        <f t="shared" si="80"/>
        <v>$32,204,000</v>
      </c>
      <c r="CP142" s="257" t="str">
        <f t="shared" si="80"/>
        <v>$75</v>
      </c>
      <c r="CQ142" s="267" t="s">
        <v>275</v>
      </c>
      <c r="CR142" s="267" t="s">
        <v>275</v>
      </c>
      <c r="CS142" s="246" t="str">
        <f t="shared" ref="CS142:DL142" si="81">CS42</f>
        <v>10,870</v>
      </c>
      <c r="CT142" s="257" t="str">
        <f t="shared" si="81"/>
        <v>1,196</v>
      </c>
      <c r="CU142" s="257">
        <f t="shared" si="81"/>
        <v>0</v>
      </c>
      <c r="CV142" s="257" t="str">
        <f t="shared" si="81"/>
        <v>844</v>
      </c>
      <c r="CW142" s="257" t="str">
        <f t="shared" si="81"/>
        <v>2</v>
      </c>
      <c r="CX142" s="257" t="str">
        <f t="shared" si="81"/>
        <v>15</v>
      </c>
      <c r="CY142" s="257" t="str">
        <f t="shared" si="81"/>
        <v>97</v>
      </c>
      <c r="CZ142" s="257" t="str">
        <f t="shared" si="81"/>
        <v>150,000</v>
      </c>
      <c r="DA142" s="257" t="str">
        <f t="shared" si="81"/>
        <v>89</v>
      </c>
      <c r="DB142" s="257" t="str">
        <f t="shared" si="81"/>
        <v>432,000</v>
      </c>
      <c r="DC142" s="257" t="str">
        <f t="shared" si="81"/>
        <v>233,300</v>
      </c>
      <c r="DD142" s="257" t="str">
        <f t="shared" si="81"/>
        <v>233,300</v>
      </c>
      <c r="DE142" s="257">
        <f t="shared" si="81"/>
        <v>0</v>
      </c>
      <c r="DF142" s="257" t="str">
        <f t="shared" si="81"/>
        <v>97,000</v>
      </c>
      <c r="DG142" s="257" t="str">
        <f t="shared" si="81"/>
        <v>1,481,400</v>
      </c>
      <c r="DH142" s="257" t="str">
        <f t="shared" si="81"/>
        <v>$25,720,000</v>
      </c>
      <c r="DI142" s="257" t="str">
        <f t="shared" si="81"/>
        <v>-</v>
      </c>
      <c r="DJ142" s="257" t="str">
        <f t="shared" si="81"/>
        <v>$17,910,000</v>
      </c>
      <c r="DK142" s="257" t="str">
        <f t="shared" si="81"/>
        <v>$49,734,000</v>
      </c>
      <c r="DL142" s="257" t="str">
        <f t="shared" si="81"/>
        <v>$72</v>
      </c>
      <c r="DM142" s="267" t="s">
        <v>275</v>
      </c>
      <c r="DN142" s="267" t="s">
        <v>275</v>
      </c>
      <c r="DO142" s="246" t="str">
        <f t="shared" ref="DO142:EH142" si="82">DO42</f>
        <v>10,870</v>
      </c>
      <c r="DP142" s="257" t="str">
        <f t="shared" si="82"/>
        <v>1,327</v>
      </c>
      <c r="DQ142" s="257" t="str">
        <f t="shared" si="82"/>
        <v>0</v>
      </c>
      <c r="DR142" s="257" t="str">
        <f t="shared" si="82"/>
        <v>871</v>
      </c>
      <c r="DS142" s="257" t="str">
        <f t="shared" si="82"/>
        <v>2</v>
      </c>
      <c r="DT142" s="257" t="str">
        <f t="shared" si="82"/>
        <v>16</v>
      </c>
      <c r="DU142" s="257" t="str">
        <f t="shared" si="82"/>
        <v>99</v>
      </c>
      <c r="DV142" s="257" t="str">
        <f t="shared" si="82"/>
        <v>150,000</v>
      </c>
      <c r="DW142" s="257" t="str">
        <f t="shared" si="82"/>
        <v>88</v>
      </c>
      <c r="DX142" s="257" t="str">
        <f t="shared" si="82"/>
        <v>554,250</v>
      </c>
      <c r="DY142" s="257" t="str">
        <f t="shared" si="82"/>
        <v>188,753</v>
      </c>
      <c r="DZ142" s="257" t="str">
        <f t="shared" si="82"/>
        <v>188,753</v>
      </c>
      <c r="EA142" s="257" t="str">
        <f t="shared" si="82"/>
        <v>0</v>
      </c>
      <c r="EB142" s="257" t="str">
        <f t="shared" si="82"/>
        <v>275,650</v>
      </c>
      <c r="EC142" s="257" t="str">
        <f t="shared" si="82"/>
        <v>1,382,730</v>
      </c>
      <c r="ED142" s="257" t="str">
        <f t="shared" si="82"/>
        <v>$20,218,086</v>
      </c>
      <c r="EE142" s="257" t="str">
        <f t="shared" si="82"/>
        <v>$2,519,561</v>
      </c>
      <c r="EF142" s="257" t="str">
        <f t="shared" si="82"/>
        <v>$15,289,139</v>
      </c>
      <c r="EG142" s="257" t="str">
        <f t="shared" si="82"/>
        <v>$39,391,750</v>
      </c>
      <c r="EH142" s="257" t="str">
        <f t="shared" si="82"/>
        <v>$70</v>
      </c>
      <c r="EI142" s="267" t="s">
        <v>275</v>
      </c>
      <c r="EJ142" s="267" t="s">
        <v>275</v>
      </c>
      <c r="EK142" s="246" t="str">
        <f t="shared" ref="EK142:FD142" si="83">EK42</f>
        <v>0</v>
      </c>
      <c r="EL142" s="257" t="str">
        <f t="shared" si="83"/>
        <v>-165</v>
      </c>
      <c r="EM142" s="257" t="str">
        <f t="shared" si="83"/>
        <v>0</v>
      </c>
      <c r="EN142" s="257" t="str">
        <f t="shared" si="83"/>
        <v>0</v>
      </c>
      <c r="EO142" s="257" t="str">
        <f t="shared" si="83"/>
        <v>0</v>
      </c>
      <c r="EP142" s="257" t="str">
        <f t="shared" si="83"/>
        <v>2</v>
      </c>
      <c r="EQ142" s="257" t="str">
        <f t="shared" si="83"/>
        <v>0</v>
      </c>
      <c r="ER142" s="257" t="str">
        <f t="shared" si="83"/>
        <v>0</v>
      </c>
      <c r="ES142" s="257" t="str">
        <f t="shared" si="83"/>
        <v>0</v>
      </c>
      <c r="ET142" s="257" t="str">
        <f t="shared" si="83"/>
        <v>0</v>
      </c>
      <c r="EU142" s="257" t="str">
        <f t="shared" si="83"/>
        <v>32,840</v>
      </c>
      <c r="EV142" s="257" t="str">
        <f t="shared" si="83"/>
        <v>32,840</v>
      </c>
      <c r="EW142" s="257" t="str">
        <f t="shared" si="83"/>
        <v>0</v>
      </c>
      <c r="EX142" s="257" t="str">
        <f t="shared" si="83"/>
        <v>-140,500</v>
      </c>
      <c r="EY142" s="257" t="str">
        <f t="shared" si="83"/>
        <v>-72,120</v>
      </c>
      <c r="EZ142" s="257" t="str">
        <f t="shared" si="83"/>
        <v>$3,849,800</v>
      </c>
      <c r="FA142" s="257" t="str">
        <f t="shared" si="83"/>
        <v>$47,300</v>
      </c>
      <c r="FB142" s="257" t="str">
        <f t="shared" si="83"/>
        <v>-$127,000</v>
      </c>
      <c r="FC142" s="257" t="str">
        <f t="shared" si="83"/>
        <v>$2,989,000</v>
      </c>
      <c r="FD142" s="257" t="str">
        <f t="shared" si="83"/>
        <v>-$20</v>
      </c>
      <c r="FE142" s="267" t="s">
        <v>275</v>
      </c>
      <c r="FF142" s="267" t="s">
        <v>275</v>
      </c>
      <c r="FG142" s="246" t="str">
        <f t="shared" ref="FG142:FZ142" si="84">FG42</f>
        <v>0</v>
      </c>
      <c r="FH142" s="257" t="str">
        <f t="shared" si="84"/>
        <v>57</v>
      </c>
      <c r="FI142" s="257" t="str">
        <f t="shared" si="84"/>
        <v>0</v>
      </c>
      <c r="FJ142" s="257" t="str">
        <f t="shared" si="84"/>
        <v>0</v>
      </c>
      <c r="FK142" s="257" t="str">
        <f t="shared" si="84"/>
        <v>0</v>
      </c>
      <c r="FL142" s="257" t="str">
        <f t="shared" si="84"/>
        <v>0</v>
      </c>
      <c r="FM142" s="257" t="str">
        <f t="shared" si="84"/>
        <v>0</v>
      </c>
      <c r="FN142" s="257" t="str">
        <f t="shared" si="84"/>
        <v>0</v>
      </c>
      <c r="FO142" s="257" t="str">
        <f t="shared" si="84"/>
        <v>0</v>
      </c>
      <c r="FP142" s="257" t="str">
        <f t="shared" si="84"/>
        <v>0</v>
      </c>
      <c r="FQ142" s="257" t="str">
        <f t="shared" si="84"/>
        <v>76,960</v>
      </c>
      <c r="FR142" s="257" t="str">
        <f t="shared" si="84"/>
        <v>76,960</v>
      </c>
      <c r="FS142" s="257" t="str">
        <f t="shared" si="84"/>
        <v>0</v>
      </c>
      <c r="FT142" s="257" t="str">
        <f t="shared" si="84"/>
        <v>182,600</v>
      </c>
      <c r="FU142" s="257" t="str">
        <f t="shared" si="84"/>
        <v>696,870</v>
      </c>
      <c r="FV142" s="257" t="str">
        <f t="shared" si="84"/>
        <v>$5,763,457</v>
      </c>
      <c r="FW142" s="257" t="str">
        <f t="shared" si="84"/>
        <v>-$179,682</v>
      </c>
      <c r="FX142" s="257" t="str">
        <f t="shared" si="84"/>
        <v>-$1,154,557</v>
      </c>
      <c r="FY142" s="257" t="str">
        <f t="shared" si="84"/>
        <v>$4,116,000</v>
      </c>
      <c r="FZ142" s="257" t="str">
        <f t="shared" si="84"/>
        <v>$1</v>
      </c>
      <c r="GA142" s="267" t="s">
        <v>275</v>
      </c>
      <c r="GB142" s="267" t="s">
        <v>275</v>
      </c>
      <c r="GC142" s="246" t="str">
        <f t="shared" ref="GC142:GV142" si="85">GC42</f>
        <v>0</v>
      </c>
      <c r="GD142" s="257" t="str">
        <f t="shared" si="85"/>
        <v>192</v>
      </c>
      <c r="GE142" s="257" t="str">
        <f t="shared" si="85"/>
        <v>0</v>
      </c>
      <c r="GF142" s="257" t="str">
        <f t="shared" si="85"/>
        <v>27</v>
      </c>
      <c r="GG142" s="257" t="str">
        <f t="shared" si="85"/>
        <v>0</v>
      </c>
      <c r="GH142" s="257" t="str">
        <f t="shared" si="85"/>
        <v>0</v>
      </c>
      <c r="GI142" s="257" t="str">
        <f t="shared" si="85"/>
        <v>2</v>
      </c>
      <c r="GJ142" s="257" t="str">
        <f t="shared" si="85"/>
        <v>0</v>
      </c>
      <c r="GK142" s="257" t="str">
        <f t="shared" si="85"/>
        <v>-1</v>
      </c>
      <c r="GL142" s="257" t="str">
        <f t="shared" si="85"/>
        <v>163,000</v>
      </c>
      <c r="GM142" s="257" t="str">
        <f t="shared" si="85"/>
        <v>-121,650</v>
      </c>
      <c r="GN142" s="257" t="str">
        <f t="shared" si="85"/>
        <v>-121,650</v>
      </c>
      <c r="GO142" s="257" t="str">
        <f t="shared" si="85"/>
        <v>0</v>
      </c>
      <c r="GP142" s="257" t="str">
        <f t="shared" si="85"/>
        <v>163,300</v>
      </c>
      <c r="GQ142" s="257" t="str">
        <f t="shared" si="85"/>
        <v>-572,100</v>
      </c>
      <c r="GR142" s="257" t="str">
        <f t="shared" si="85"/>
        <v>-$12,461,457</v>
      </c>
      <c r="GS142" s="257" t="str">
        <f t="shared" si="85"/>
        <v>-</v>
      </c>
      <c r="GT142" s="257" t="str">
        <f t="shared" si="85"/>
        <v>-$2,682,443</v>
      </c>
      <c r="GU142" s="257" t="str">
        <f t="shared" si="85"/>
        <v>-$17,530,000</v>
      </c>
      <c r="GV142" s="257" t="str">
        <f t="shared" si="85"/>
        <v>$3</v>
      </c>
    </row>
    <row r="143" spans="1:204"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246" t="s">
        <v>134</v>
      </c>
      <c r="AD143" s="255" t="str">
        <f t="shared" ca="1" si="29"/>
        <v>$61</v>
      </c>
      <c r="AE143" s="257" t="str">
        <f t="shared" si="45"/>
        <v>13,472</v>
      </c>
      <c r="AF143" s="257" t="str">
        <f t="shared" ref="AF143:AS143" si="86">AF43</f>
        <v>-</v>
      </c>
      <c r="AG143" s="257" t="str">
        <f t="shared" si="86"/>
        <v>-</v>
      </c>
      <c r="AH143" s="257" t="str">
        <f t="shared" si="86"/>
        <v>346</v>
      </c>
      <c r="AI143" s="257" t="str">
        <f t="shared" si="86"/>
        <v>11</v>
      </c>
      <c r="AJ143" s="257" t="str">
        <f t="shared" si="86"/>
        <v>-</v>
      </c>
      <c r="AK143" s="257" t="str">
        <f t="shared" si="86"/>
        <v>25</v>
      </c>
      <c r="AL143" s="257" t="str">
        <f t="shared" si="86"/>
        <v>57,500</v>
      </c>
      <c r="AM143" s="257" t="str">
        <f t="shared" si="86"/>
        <v>14</v>
      </c>
      <c r="AN143" s="257" t="str">
        <f t="shared" si="86"/>
        <v>322,000</v>
      </c>
      <c r="AO143" s="257" t="str">
        <f t="shared" si="86"/>
        <v>108,000</v>
      </c>
      <c r="AP143" s="257" t="str">
        <f t="shared" si="86"/>
        <v>108,000</v>
      </c>
      <c r="AQ143" s="257" t="str">
        <f t="shared" si="86"/>
        <v>-</v>
      </c>
      <c r="AR143" s="257" t="str">
        <f t="shared" si="86"/>
        <v>2,539,000</v>
      </c>
      <c r="AS143" s="257" t="str">
        <f t="shared" si="86"/>
        <v>2,539,000</v>
      </c>
      <c r="AT143" s="257" t="str">
        <f t="shared" si="47"/>
        <v>$4,545,652</v>
      </c>
      <c r="AU143" s="257" t="str">
        <f t="shared" si="47"/>
        <v>$5,342,739</v>
      </c>
      <c r="AV143" s="257" t="str">
        <f t="shared" si="47"/>
        <v>$3,718,982</v>
      </c>
      <c r="AW143" s="257" t="str">
        <f t="shared" si="47"/>
        <v>$14,470,840</v>
      </c>
      <c r="AX143" s="257" t="str">
        <f t="shared" si="47"/>
        <v>$61</v>
      </c>
      <c r="AY143" s="267" t="s">
        <v>275</v>
      </c>
      <c r="AZ143" s="267"/>
      <c r="BA143" s="246" t="str">
        <f t="shared" ref="BA143:BT143" si="87">BA43</f>
        <v>13,472</v>
      </c>
      <c r="BB143" s="257" t="str">
        <f t="shared" si="87"/>
        <v>285</v>
      </c>
      <c r="BC143" s="257" t="str">
        <f t="shared" si="87"/>
        <v>44</v>
      </c>
      <c r="BD143" s="257" t="str">
        <f t="shared" si="87"/>
        <v>347</v>
      </c>
      <c r="BE143" s="257" t="str">
        <f t="shared" si="87"/>
        <v>11</v>
      </c>
      <c r="BF143" s="257" t="str">
        <f t="shared" si="87"/>
        <v>-</v>
      </c>
      <c r="BG143" s="257" t="str">
        <f t="shared" si="87"/>
        <v>21</v>
      </c>
      <c r="BH143" s="257" t="str">
        <f t="shared" si="87"/>
        <v>52,000</v>
      </c>
      <c r="BI143" s="257" t="str">
        <f t="shared" si="87"/>
        <v>14</v>
      </c>
      <c r="BJ143" s="257" t="str">
        <f t="shared" si="87"/>
        <v>275,700</v>
      </c>
      <c r="BK143" s="257" t="str">
        <f t="shared" si="87"/>
        <v>21,730</v>
      </c>
      <c r="BL143" s="257" t="str">
        <f t="shared" si="87"/>
        <v>21,730</v>
      </c>
      <c r="BM143" s="257" t="str">
        <f t="shared" si="87"/>
        <v>0</v>
      </c>
      <c r="BN143" s="257" t="str">
        <f t="shared" si="87"/>
        <v>320,000</v>
      </c>
      <c r="BO143" s="257" t="str">
        <f t="shared" si="87"/>
        <v>320,000</v>
      </c>
      <c r="BP143" s="257" t="str">
        <f t="shared" si="87"/>
        <v>$1,854,000</v>
      </c>
      <c r="BQ143" s="257" t="str">
        <f t="shared" si="87"/>
        <v>$2,600,000</v>
      </c>
      <c r="BR143" s="257" t="str">
        <f t="shared" si="87"/>
        <v>$2,347,000</v>
      </c>
      <c r="BS143" s="257" t="str">
        <f t="shared" si="87"/>
        <v>$5,274,000</v>
      </c>
      <c r="BT143" s="257" t="str">
        <f t="shared" si="87"/>
        <v>$61</v>
      </c>
      <c r="BU143" s="267" t="s">
        <v>275</v>
      </c>
      <c r="BV143" s="267" t="s">
        <v>275</v>
      </c>
      <c r="BW143" s="246" t="str">
        <f t="shared" ref="BW143:CP143" si="88">BW43</f>
        <v>13,472</v>
      </c>
      <c r="BX143" s="257" t="str">
        <f t="shared" si="88"/>
        <v>285</v>
      </c>
      <c r="BY143" s="257" t="str">
        <f t="shared" si="88"/>
        <v>44</v>
      </c>
      <c r="BZ143" s="257" t="str">
        <f t="shared" si="88"/>
        <v>347</v>
      </c>
      <c r="CA143" s="257" t="str">
        <f t="shared" si="88"/>
        <v>11</v>
      </c>
      <c r="CB143" s="257" t="str">
        <f t="shared" si="88"/>
        <v>11</v>
      </c>
      <c r="CC143" s="257" t="str">
        <f t="shared" si="88"/>
        <v>19</v>
      </c>
      <c r="CD143" s="257" t="str">
        <f t="shared" si="88"/>
        <v>46,700</v>
      </c>
      <c r="CE143" s="257" t="str">
        <f t="shared" si="88"/>
        <v>14</v>
      </c>
      <c r="CF143" s="257" t="str">
        <f t="shared" si="88"/>
        <v>275,700</v>
      </c>
      <c r="CG143" s="257" t="str">
        <f t="shared" si="88"/>
        <v>31,112</v>
      </c>
      <c r="CH143" s="257" t="str">
        <f t="shared" si="88"/>
        <v>31,112</v>
      </c>
      <c r="CI143" s="257" t="str">
        <f t="shared" si="88"/>
        <v>-</v>
      </c>
      <c r="CJ143" s="257" t="str">
        <f t="shared" si="88"/>
        <v>364,000</v>
      </c>
      <c r="CK143" s="257" t="str">
        <f t="shared" si="88"/>
        <v>364,000</v>
      </c>
      <c r="CL143" s="257" t="str">
        <f t="shared" si="88"/>
        <v>$2,817,063</v>
      </c>
      <c r="CM143" s="257" t="str">
        <f t="shared" si="88"/>
        <v>$1,489,794</v>
      </c>
      <c r="CN143" s="257" t="str">
        <f t="shared" si="88"/>
        <v>$1,994,702</v>
      </c>
      <c r="CO143" s="257" t="str">
        <f t="shared" si="88"/>
        <v>$7,963,910</v>
      </c>
      <c r="CP143" s="257" t="str">
        <f t="shared" si="88"/>
        <v>$63</v>
      </c>
      <c r="CQ143" s="267" t="s">
        <v>275</v>
      </c>
      <c r="CR143" s="267" t="s">
        <v>275</v>
      </c>
      <c r="CS143" s="246" t="str">
        <f t="shared" ref="CS143:DL143" si="89">CS43</f>
        <v>13,472</v>
      </c>
      <c r="CT143" s="257" t="str">
        <f t="shared" si="89"/>
        <v>285</v>
      </c>
      <c r="CU143" s="257" t="str">
        <f t="shared" si="89"/>
        <v>44</v>
      </c>
      <c r="CV143" s="257" t="str">
        <f t="shared" si="89"/>
        <v>383</v>
      </c>
      <c r="CW143" s="257" t="str">
        <f t="shared" si="89"/>
        <v>11</v>
      </c>
      <c r="CX143" s="257" t="str">
        <f t="shared" si="89"/>
        <v>5</v>
      </c>
      <c r="CY143" s="257" t="str">
        <f t="shared" si="89"/>
        <v>19</v>
      </c>
      <c r="CZ143" s="257" t="str">
        <f t="shared" si="89"/>
        <v>46,700</v>
      </c>
      <c r="DA143" s="257" t="str">
        <f t="shared" si="89"/>
        <v>14</v>
      </c>
      <c r="DB143" s="257" t="str">
        <f t="shared" si="89"/>
        <v>280,000</v>
      </c>
      <c r="DC143" s="257" t="str">
        <f t="shared" si="89"/>
        <v>87,500</v>
      </c>
      <c r="DD143" s="257" t="str">
        <f t="shared" si="89"/>
        <v>87,500</v>
      </c>
      <c r="DE143" s="257" t="str">
        <f t="shared" si="89"/>
        <v>2,600</v>
      </c>
      <c r="DF143" s="257" t="str">
        <f t="shared" si="89"/>
        <v>625,000</v>
      </c>
      <c r="DG143" s="257" t="str">
        <f t="shared" si="89"/>
        <v>625,000</v>
      </c>
      <c r="DH143" s="257" t="str">
        <f t="shared" si="89"/>
        <v>$2,372,000</v>
      </c>
      <c r="DI143" s="257" t="str">
        <f t="shared" si="89"/>
        <v>$732,000</v>
      </c>
      <c r="DJ143" s="257" t="str">
        <f t="shared" si="89"/>
        <v>$5,232,000</v>
      </c>
      <c r="DK143" s="257" t="str">
        <f t="shared" si="89"/>
        <v>$13,892,000</v>
      </c>
      <c r="DL143" s="257" t="str">
        <f t="shared" si="89"/>
        <v>$59</v>
      </c>
      <c r="DM143" s="267" t="s">
        <v>275</v>
      </c>
      <c r="DN143" s="267" t="s">
        <v>275</v>
      </c>
      <c r="DO143" s="246" t="str">
        <f t="shared" ref="DO143:EH143" si="90">DO43</f>
        <v>13,472</v>
      </c>
      <c r="DP143" s="257" t="str">
        <f t="shared" si="90"/>
        <v>285</v>
      </c>
      <c r="DQ143" s="257" t="str">
        <f t="shared" si="90"/>
        <v>44</v>
      </c>
      <c r="DR143" s="257" t="str">
        <f t="shared" si="90"/>
        <v>356</v>
      </c>
      <c r="DS143" s="257" t="str">
        <f t="shared" si="90"/>
        <v>11</v>
      </c>
      <c r="DT143" s="257" t="str">
        <f t="shared" si="90"/>
        <v>8</v>
      </c>
      <c r="DU143" s="257" t="str">
        <f t="shared" si="90"/>
        <v>21</v>
      </c>
      <c r="DV143" s="257" t="str">
        <f t="shared" si="90"/>
        <v>50,725</v>
      </c>
      <c r="DW143" s="257" t="str">
        <f t="shared" si="90"/>
        <v>14</v>
      </c>
      <c r="DX143" s="257" t="str">
        <f t="shared" si="90"/>
        <v>288,350</v>
      </c>
      <c r="DY143" s="257" t="str">
        <f t="shared" si="90"/>
        <v>62,086</v>
      </c>
      <c r="DZ143" s="257" t="str">
        <f t="shared" si="90"/>
        <v>62,086</v>
      </c>
      <c r="EA143" s="257" t="str">
        <f t="shared" si="90"/>
        <v>1,300</v>
      </c>
      <c r="EB143" s="257" t="str">
        <f t="shared" si="90"/>
        <v>962,000</v>
      </c>
      <c r="EC143" s="257" t="str">
        <f t="shared" si="90"/>
        <v>962,000</v>
      </c>
      <c r="ED143" s="257" t="str">
        <f t="shared" si="90"/>
        <v>$2,897,179</v>
      </c>
      <c r="EE143" s="257" t="str">
        <f t="shared" si="90"/>
        <v>$2,541,133</v>
      </c>
      <c r="EF143" s="257" t="str">
        <f t="shared" si="90"/>
        <v>$3,323,171</v>
      </c>
      <c r="EG143" s="257" t="str">
        <f t="shared" si="90"/>
        <v>$10,400,188</v>
      </c>
      <c r="EH143" s="257" t="str">
        <f t="shared" si="90"/>
        <v>$61</v>
      </c>
      <c r="EI143" s="267" t="s">
        <v>275</v>
      </c>
      <c r="EJ143" s="267" t="s">
        <v>275</v>
      </c>
      <c r="EK143" s="246" t="str">
        <f t="shared" ref="EK143:FD143" si="91">EK43</f>
        <v>0</v>
      </c>
      <c r="EL143" s="257" t="str">
        <f t="shared" si="91"/>
        <v>-</v>
      </c>
      <c r="EM143" s="257" t="str">
        <f t="shared" si="91"/>
        <v>-</v>
      </c>
      <c r="EN143" s="257" t="str">
        <f t="shared" si="91"/>
        <v>-1</v>
      </c>
      <c r="EO143" s="257" t="str">
        <f t="shared" si="91"/>
        <v>v</v>
      </c>
      <c r="EP143" s="257" t="str">
        <f t="shared" si="91"/>
        <v>-</v>
      </c>
      <c r="EQ143" s="257" t="str">
        <f t="shared" si="91"/>
        <v>4</v>
      </c>
      <c r="ER143" s="257" t="str">
        <f t="shared" si="91"/>
        <v>5,500</v>
      </c>
      <c r="ES143" s="257" t="str">
        <f t="shared" si="91"/>
        <v>0</v>
      </c>
      <c r="ET143" s="257" t="str">
        <f t="shared" si="91"/>
        <v>46,300</v>
      </c>
      <c r="EU143" s="257" t="str">
        <f t="shared" si="91"/>
        <v>86,270</v>
      </c>
      <c r="EV143" s="257" t="str">
        <f t="shared" si="91"/>
        <v>86,270</v>
      </c>
      <c r="EW143" s="257" t="str">
        <f t="shared" si="91"/>
        <v>-</v>
      </c>
      <c r="EX143" s="257" t="str">
        <f t="shared" si="91"/>
        <v>2,219,000</v>
      </c>
      <c r="EY143" s="257" t="str">
        <f t="shared" si="91"/>
        <v>2,219,000</v>
      </c>
      <c r="EZ143" s="257" t="str">
        <f t="shared" si="91"/>
        <v>$2,691,652</v>
      </c>
      <c r="FA143" s="257" t="str">
        <f t="shared" si="91"/>
        <v>$2,742,739</v>
      </c>
      <c r="FB143" s="257" t="str">
        <f t="shared" si="91"/>
        <v>$1,371,982</v>
      </c>
      <c r="FC143" s="257" t="str">
        <f t="shared" si="91"/>
        <v>$9,196,840</v>
      </c>
      <c r="FD143" s="257" t="str">
        <f t="shared" si="91"/>
        <v>$0</v>
      </c>
      <c r="FE143" s="267" t="s">
        <v>275</v>
      </c>
      <c r="FF143" s="267" t="s">
        <v>275</v>
      </c>
      <c r="FG143" s="246" t="str">
        <f t="shared" ref="FG143:FZ143" si="92">FG43</f>
        <v>0</v>
      </c>
      <c r="FH143" s="257" t="str">
        <f t="shared" si="92"/>
        <v>0</v>
      </c>
      <c r="FI143" s="257" t="str">
        <f t="shared" si="92"/>
        <v>0</v>
      </c>
      <c r="FJ143" s="257" t="str">
        <f t="shared" si="92"/>
        <v>0</v>
      </c>
      <c r="FK143" s="257" t="str">
        <f t="shared" si="92"/>
        <v>0</v>
      </c>
      <c r="FL143" s="257" t="str">
        <f t="shared" si="92"/>
        <v>-</v>
      </c>
      <c r="FM143" s="257" t="str">
        <f t="shared" si="92"/>
        <v>2</v>
      </c>
      <c r="FN143" s="257" t="str">
        <f t="shared" si="92"/>
        <v>5,300</v>
      </c>
      <c r="FO143" s="257" t="str">
        <f t="shared" si="92"/>
        <v>0</v>
      </c>
      <c r="FP143" s="257" t="str">
        <f t="shared" si="92"/>
        <v>0</v>
      </c>
      <c r="FQ143" s="257" t="str">
        <f t="shared" si="92"/>
        <v>-9,382</v>
      </c>
      <c r="FR143" s="257" t="str">
        <f t="shared" si="92"/>
        <v>-9,382</v>
      </c>
      <c r="FS143" s="257" t="str">
        <f t="shared" si="92"/>
        <v>-</v>
      </c>
      <c r="FT143" s="257" t="str">
        <f t="shared" si="92"/>
        <v>-44,000</v>
      </c>
      <c r="FU143" s="257" t="str">
        <f t="shared" si="92"/>
        <v>-44,000</v>
      </c>
      <c r="FV143" s="257" t="str">
        <f t="shared" si="92"/>
        <v>-$963,063</v>
      </c>
      <c r="FW143" s="257" t="str">
        <f t="shared" si="92"/>
        <v>$1,110,206</v>
      </c>
      <c r="FX143" s="257" t="str">
        <f t="shared" si="92"/>
        <v>$352,298</v>
      </c>
      <c r="FY143" s="257" t="str">
        <f t="shared" si="92"/>
        <v>-$2,689,910</v>
      </c>
      <c r="FZ143" s="257" t="str">
        <f t="shared" si="92"/>
        <v>-$2</v>
      </c>
      <c r="GA143" s="267" t="s">
        <v>275</v>
      </c>
      <c r="GB143" s="267" t="s">
        <v>275</v>
      </c>
      <c r="GC143" s="246" t="str">
        <f t="shared" ref="GC143:GV143" si="93">GC43</f>
        <v>0</v>
      </c>
      <c r="GD143" s="257" t="str">
        <f t="shared" si="93"/>
        <v>0</v>
      </c>
      <c r="GE143" s="257" t="str">
        <f t="shared" si="93"/>
        <v>0</v>
      </c>
      <c r="GF143" s="257" t="str">
        <f t="shared" si="93"/>
        <v>-36</v>
      </c>
      <c r="GG143" s="257" t="str">
        <f t="shared" si="93"/>
        <v>0</v>
      </c>
      <c r="GH143" s="257" t="str">
        <f t="shared" si="93"/>
        <v>6</v>
      </c>
      <c r="GI143" s="257" t="str">
        <f t="shared" si="93"/>
        <v>0</v>
      </c>
      <c r="GJ143" s="257" t="str">
        <f t="shared" si="93"/>
        <v>0</v>
      </c>
      <c r="GK143" s="257" t="str">
        <f t="shared" si="93"/>
        <v>0</v>
      </c>
      <c r="GL143" s="257" t="str">
        <f t="shared" si="93"/>
        <v>-4,300</v>
      </c>
      <c r="GM143" s="257" t="str">
        <f t="shared" si="93"/>
        <v>-56,388</v>
      </c>
      <c r="GN143" s="257" t="str">
        <f t="shared" si="93"/>
        <v>-56,388</v>
      </c>
      <c r="GO143" s="257" t="str">
        <f t="shared" si="93"/>
        <v>-</v>
      </c>
      <c r="GP143" s="257" t="str">
        <f t="shared" si="93"/>
        <v>-261,000</v>
      </c>
      <c r="GQ143" s="257" t="str">
        <f t="shared" si="93"/>
        <v>-261,000</v>
      </c>
      <c r="GR143" s="257" t="str">
        <f t="shared" si="93"/>
        <v>$445,063</v>
      </c>
      <c r="GS143" s="257" t="str">
        <f t="shared" si="93"/>
        <v>$757,794</v>
      </c>
      <c r="GT143" s="257" t="str">
        <f t="shared" si="93"/>
        <v>-$3,237,298</v>
      </c>
      <c r="GU143" s="257" t="str">
        <f t="shared" si="93"/>
        <v>-$5,928,090</v>
      </c>
      <c r="GV143" s="257" t="str">
        <f t="shared" si="93"/>
        <v>$5</v>
      </c>
    </row>
    <row r="144" spans="1:204"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246" t="s">
        <v>347</v>
      </c>
      <c r="AD144" s="255" t="str">
        <f t="shared" ca="1" si="29"/>
        <v>-</v>
      </c>
      <c r="AE144" s="257" t="str">
        <f t="shared" si="45"/>
        <v>-</v>
      </c>
      <c r="AF144" s="257" t="str">
        <f t="shared" ref="AF144:AS144" si="94">AF44</f>
        <v>-</v>
      </c>
      <c r="AG144" s="257" t="str">
        <f t="shared" si="94"/>
        <v>-</v>
      </c>
      <c r="AH144" s="257" t="str">
        <f t="shared" si="94"/>
        <v>-</v>
      </c>
      <c r="AI144" s="257" t="str">
        <f t="shared" si="94"/>
        <v>-</v>
      </c>
      <c r="AJ144" s="257" t="str">
        <f t="shared" si="94"/>
        <v>-</v>
      </c>
      <c r="AK144" s="257" t="str">
        <f t="shared" si="94"/>
        <v>-</v>
      </c>
      <c r="AL144" s="257" t="str">
        <f t="shared" si="94"/>
        <v>-</v>
      </c>
      <c r="AM144" s="257" t="str">
        <f t="shared" si="94"/>
        <v>-</v>
      </c>
      <c r="AN144" s="257" t="str">
        <f t="shared" si="94"/>
        <v>-</v>
      </c>
      <c r="AO144" s="257" t="str">
        <f t="shared" si="94"/>
        <v>-</v>
      </c>
      <c r="AP144" s="257" t="str">
        <f t="shared" si="94"/>
        <v>-</v>
      </c>
      <c r="AQ144" s="257" t="str">
        <f t="shared" si="94"/>
        <v>-</v>
      </c>
      <c r="AR144" s="257" t="str">
        <f t="shared" si="94"/>
        <v>-</v>
      </c>
      <c r="AS144" s="257" t="str">
        <f t="shared" si="94"/>
        <v>-</v>
      </c>
      <c r="AT144" s="257" t="str">
        <f t="shared" si="47"/>
        <v>-</v>
      </c>
      <c r="AU144" s="257" t="str">
        <f t="shared" si="47"/>
        <v>-</v>
      </c>
      <c r="AV144" s="257" t="str">
        <f t="shared" si="47"/>
        <v>-</v>
      </c>
      <c r="AW144" s="257" t="str">
        <f t="shared" si="47"/>
        <v>-</v>
      </c>
      <c r="AX144" s="257" t="str">
        <f t="shared" si="47"/>
        <v>-</v>
      </c>
      <c r="AY144" s="267" t="s">
        <v>275</v>
      </c>
      <c r="AZ144" s="267"/>
      <c r="BA144" s="246" t="str">
        <f t="shared" ref="BA144:BT144" si="95">BA44</f>
        <v>-</v>
      </c>
      <c r="BB144" s="257" t="str">
        <f t="shared" si="95"/>
        <v>-</v>
      </c>
      <c r="BC144" s="257" t="str">
        <f t="shared" si="95"/>
        <v>-</v>
      </c>
      <c r="BD144" s="257" t="str">
        <f t="shared" si="95"/>
        <v>-</v>
      </c>
      <c r="BE144" s="257" t="str">
        <f t="shared" si="95"/>
        <v>-</v>
      </c>
      <c r="BF144" s="257" t="str">
        <f t="shared" si="95"/>
        <v>-</v>
      </c>
      <c r="BG144" s="257" t="str">
        <f t="shared" si="95"/>
        <v>-</v>
      </c>
      <c r="BH144" s="257" t="str">
        <f t="shared" si="95"/>
        <v>-</v>
      </c>
      <c r="BI144" s="257" t="str">
        <f t="shared" si="95"/>
        <v>-</v>
      </c>
      <c r="BJ144" s="257" t="str">
        <f t="shared" si="95"/>
        <v>-</v>
      </c>
      <c r="BK144" s="257" t="str">
        <f t="shared" si="95"/>
        <v>-</v>
      </c>
      <c r="BL144" s="257" t="str">
        <f t="shared" si="95"/>
        <v>-</v>
      </c>
      <c r="BM144" s="257" t="str">
        <f t="shared" si="95"/>
        <v>-</v>
      </c>
      <c r="BN144" s="257" t="str">
        <f t="shared" si="95"/>
        <v>-</v>
      </c>
      <c r="BO144" s="257" t="str">
        <f t="shared" si="95"/>
        <v>-</v>
      </c>
      <c r="BP144" s="257" t="str">
        <f t="shared" si="95"/>
        <v>-</v>
      </c>
      <c r="BQ144" s="257" t="str">
        <f t="shared" si="95"/>
        <v>-</v>
      </c>
      <c r="BR144" s="257" t="str">
        <f t="shared" si="95"/>
        <v>-</v>
      </c>
      <c r="BS144" s="257" t="str">
        <f t="shared" si="95"/>
        <v>-</v>
      </c>
      <c r="BT144" s="257" t="str">
        <f t="shared" si="95"/>
        <v>-</v>
      </c>
      <c r="BU144" s="267" t="s">
        <v>275</v>
      </c>
      <c r="BV144" s="267" t="s">
        <v>275</v>
      </c>
      <c r="BW144" s="246" t="str">
        <f t="shared" ref="BW144:CP144" si="96">BW44</f>
        <v>-</v>
      </c>
      <c r="BX144" s="257" t="str">
        <f t="shared" si="96"/>
        <v>-</v>
      </c>
      <c r="BY144" s="257" t="str">
        <f t="shared" si="96"/>
        <v>-</v>
      </c>
      <c r="BZ144" s="257" t="str">
        <f t="shared" si="96"/>
        <v>-</v>
      </c>
      <c r="CA144" s="257" t="str">
        <f t="shared" si="96"/>
        <v>-</v>
      </c>
      <c r="CB144" s="257" t="str">
        <f t="shared" si="96"/>
        <v>-</v>
      </c>
      <c r="CC144" s="257" t="str">
        <f t="shared" si="96"/>
        <v>-</v>
      </c>
      <c r="CD144" s="257" t="str">
        <f t="shared" si="96"/>
        <v>-</v>
      </c>
      <c r="CE144" s="257" t="str">
        <f t="shared" si="96"/>
        <v>-</v>
      </c>
      <c r="CF144" s="257" t="str">
        <f t="shared" si="96"/>
        <v>-</v>
      </c>
      <c r="CG144" s="257" t="str">
        <f t="shared" si="96"/>
        <v>-</v>
      </c>
      <c r="CH144" s="257" t="str">
        <f t="shared" si="96"/>
        <v>-</v>
      </c>
      <c r="CI144" s="257" t="str">
        <f t="shared" si="96"/>
        <v>-</v>
      </c>
      <c r="CJ144" s="257" t="str">
        <f t="shared" si="96"/>
        <v>-</v>
      </c>
      <c r="CK144" s="257" t="str">
        <f t="shared" si="96"/>
        <v>-</v>
      </c>
      <c r="CL144" s="257" t="str">
        <f t="shared" si="96"/>
        <v>-</v>
      </c>
      <c r="CM144" s="257" t="str">
        <f t="shared" si="96"/>
        <v>-</v>
      </c>
      <c r="CN144" s="257" t="str">
        <f t="shared" si="96"/>
        <v>-</v>
      </c>
      <c r="CO144" s="257" t="str">
        <f t="shared" si="96"/>
        <v>-</v>
      </c>
      <c r="CP144" s="257" t="str">
        <f t="shared" si="96"/>
        <v>-</v>
      </c>
      <c r="CQ144" s="267" t="s">
        <v>275</v>
      </c>
      <c r="CR144" s="267" t="s">
        <v>275</v>
      </c>
      <c r="CS144" s="246" t="str">
        <f t="shared" ref="CS144:DL144" si="97">CS44</f>
        <v>-</v>
      </c>
      <c r="CT144" s="257" t="str">
        <f t="shared" si="97"/>
        <v>-</v>
      </c>
      <c r="CU144" s="257" t="str">
        <f t="shared" si="97"/>
        <v>-</v>
      </c>
      <c r="CV144" s="257" t="str">
        <f t="shared" si="97"/>
        <v>-</v>
      </c>
      <c r="CW144" s="257" t="str">
        <f t="shared" si="97"/>
        <v>-</v>
      </c>
      <c r="CX144" s="257" t="str">
        <f t="shared" si="97"/>
        <v>-</v>
      </c>
      <c r="CY144" s="257" t="str">
        <f t="shared" si="97"/>
        <v>-</v>
      </c>
      <c r="CZ144" s="257" t="str">
        <f t="shared" si="97"/>
        <v>-</v>
      </c>
      <c r="DA144" s="257" t="str">
        <f t="shared" si="97"/>
        <v>-</v>
      </c>
      <c r="DB144" s="257" t="str">
        <f t="shared" si="97"/>
        <v>-</v>
      </c>
      <c r="DC144" s="257" t="str">
        <f t="shared" si="97"/>
        <v>-</v>
      </c>
      <c r="DD144" s="257" t="str">
        <f t="shared" si="97"/>
        <v>-</v>
      </c>
      <c r="DE144" s="257" t="str">
        <f t="shared" si="97"/>
        <v>-</v>
      </c>
      <c r="DF144" s="257" t="str">
        <f t="shared" si="97"/>
        <v>-</v>
      </c>
      <c r="DG144" s="257" t="str">
        <f t="shared" si="97"/>
        <v>-</v>
      </c>
      <c r="DH144" s="257" t="str">
        <f t="shared" si="97"/>
        <v>-</v>
      </c>
      <c r="DI144" s="257" t="str">
        <f t="shared" si="97"/>
        <v>-</v>
      </c>
      <c r="DJ144" s="257" t="str">
        <f t="shared" si="97"/>
        <v>-</v>
      </c>
      <c r="DK144" s="257" t="str">
        <f t="shared" si="97"/>
        <v>-</v>
      </c>
      <c r="DL144" s="257" t="str">
        <f t="shared" si="97"/>
        <v>-</v>
      </c>
      <c r="DM144" s="267" t="s">
        <v>275</v>
      </c>
      <c r="DN144" s="267" t="s">
        <v>275</v>
      </c>
      <c r="DO144" s="246" t="str">
        <f t="shared" ref="DO144:EH144" si="98">DO44</f>
        <v>-</v>
      </c>
      <c r="DP144" s="257" t="str">
        <f t="shared" si="98"/>
        <v>-</v>
      </c>
      <c r="DQ144" s="257" t="str">
        <f t="shared" si="98"/>
        <v>-</v>
      </c>
      <c r="DR144" s="257" t="str">
        <f t="shared" si="98"/>
        <v>-</v>
      </c>
      <c r="DS144" s="257" t="str">
        <f t="shared" si="98"/>
        <v>-</v>
      </c>
      <c r="DT144" s="257" t="str">
        <f t="shared" si="98"/>
        <v>-</v>
      </c>
      <c r="DU144" s="257" t="str">
        <f t="shared" si="98"/>
        <v>-</v>
      </c>
      <c r="DV144" s="257" t="str">
        <f t="shared" si="98"/>
        <v>-</v>
      </c>
      <c r="DW144" s="257" t="str">
        <f t="shared" si="98"/>
        <v>-</v>
      </c>
      <c r="DX144" s="257" t="str">
        <f t="shared" si="98"/>
        <v>-</v>
      </c>
      <c r="DY144" s="257" t="str">
        <f t="shared" si="98"/>
        <v>-</v>
      </c>
      <c r="DZ144" s="257" t="str">
        <f t="shared" si="98"/>
        <v>-</v>
      </c>
      <c r="EA144" s="257" t="str">
        <f t="shared" si="98"/>
        <v>-</v>
      </c>
      <c r="EB144" s="257" t="str">
        <f t="shared" si="98"/>
        <v>-</v>
      </c>
      <c r="EC144" s="257" t="str">
        <f t="shared" si="98"/>
        <v>-</v>
      </c>
      <c r="ED144" s="257" t="str">
        <f t="shared" si="98"/>
        <v>-</v>
      </c>
      <c r="EE144" s="257" t="str">
        <f t="shared" si="98"/>
        <v>-</v>
      </c>
      <c r="EF144" s="257" t="str">
        <f t="shared" si="98"/>
        <v>-</v>
      </c>
      <c r="EG144" s="257" t="str">
        <f t="shared" si="98"/>
        <v>-</v>
      </c>
      <c r="EH144" s="257" t="str">
        <f t="shared" si="98"/>
        <v>-</v>
      </c>
      <c r="EI144" s="267" t="s">
        <v>275</v>
      </c>
      <c r="EJ144" s="267" t="s">
        <v>275</v>
      </c>
      <c r="EK144" s="246" t="str">
        <f t="shared" ref="EK144:FD144" si="99">EK44</f>
        <v>-</v>
      </c>
      <c r="EL144" s="257" t="str">
        <f t="shared" si="99"/>
        <v>-</v>
      </c>
      <c r="EM144" s="257" t="str">
        <f t="shared" si="99"/>
        <v>-</v>
      </c>
      <c r="EN144" s="257" t="str">
        <f t="shared" si="99"/>
        <v>-</v>
      </c>
      <c r="EO144" s="257" t="str">
        <f t="shared" si="99"/>
        <v>-</v>
      </c>
      <c r="EP144" s="257" t="str">
        <f t="shared" si="99"/>
        <v>-</v>
      </c>
      <c r="EQ144" s="257" t="str">
        <f t="shared" si="99"/>
        <v>-</v>
      </c>
      <c r="ER144" s="257" t="str">
        <f t="shared" si="99"/>
        <v>-</v>
      </c>
      <c r="ES144" s="257" t="str">
        <f t="shared" si="99"/>
        <v>-</v>
      </c>
      <c r="ET144" s="257" t="str">
        <f t="shared" si="99"/>
        <v>-</v>
      </c>
      <c r="EU144" s="257" t="str">
        <f t="shared" si="99"/>
        <v>-</v>
      </c>
      <c r="EV144" s="257" t="str">
        <f t="shared" si="99"/>
        <v>-</v>
      </c>
      <c r="EW144" s="257" t="str">
        <f t="shared" si="99"/>
        <v>-</v>
      </c>
      <c r="EX144" s="257" t="str">
        <f t="shared" si="99"/>
        <v>-</v>
      </c>
      <c r="EY144" s="257" t="str">
        <f t="shared" si="99"/>
        <v>-</v>
      </c>
      <c r="EZ144" s="257" t="str">
        <f t="shared" si="99"/>
        <v>-</v>
      </c>
      <c r="FA144" s="257" t="str">
        <f t="shared" si="99"/>
        <v>-</v>
      </c>
      <c r="FB144" s="257" t="str">
        <f t="shared" si="99"/>
        <v>-</v>
      </c>
      <c r="FC144" s="257" t="str">
        <f t="shared" si="99"/>
        <v>-</v>
      </c>
      <c r="FD144" s="257" t="str">
        <f t="shared" si="99"/>
        <v>-</v>
      </c>
      <c r="FE144" s="267" t="s">
        <v>275</v>
      </c>
      <c r="FF144" s="267" t="s">
        <v>275</v>
      </c>
      <c r="FG144" s="246" t="str">
        <f t="shared" ref="FG144:FZ144" si="100">FG44</f>
        <v>-</v>
      </c>
      <c r="FH144" s="257" t="str">
        <f t="shared" si="100"/>
        <v>-</v>
      </c>
      <c r="FI144" s="257" t="str">
        <f t="shared" si="100"/>
        <v>-</v>
      </c>
      <c r="FJ144" s="257" t="str">
        <f t="shared" si="100"/>
        <v>-</v>
      </c>
      <c r="FK144" s="257" t="str">
        <f t="shared" si="100"/>
        <v>-</v>
      </c>
      <c r="FL144" s="257" t="str">
        <f t="shared" si="100"/>
        <v>-</v>
      </c>
      <c r="FM144" s="257" t="str">
        <f t="shared" si="100"/>
        <v>-</v>
      </c>
      <c r="FN144" s="257" t="str">
        <f t="shared" si="100"/>
        <v>-</v>
      </c>
      <c r="FO144" s="257" t="str">
        <f t="shared" si="100"/>
        <v>-</v>
      </c>
      <c r="FP144" s="257" t="str">
        <f t="shared" si="100"/>
        <v>-</v>
      </c>
      <c r="FQ144" s="257" t="str">
        <f t="shared" si="100"/>
        <v>-</v>
      </c>
      <c r="FR144" s="257" t="str">
        <f t="shared" si="100"/>
        <v>-</v>
      </c>
      <c r="FS144" s="257" t="str">
        <f t="shared" si="100"/>
        <v>-</v>
      </c>
      <c r="FT144" s="257" t="str">
        <f t="shared" si="100"/>
        <v>-</v>
      </c>
      <c r="FU144" s="257" t="str">
        <f t="shared" si="100"/>
        <v>-</v>
      </c>
      <c r="FV144" s="257" t="str">
        <f t="shared" si="100"/>
        <v>-</v>
      </c>
      <c r="FW144" s="257" t="str">
        <f t="shared" si="100"/>
        <v>-</v>
      </c>
      <c r="FX144" s="257" t="str">
        <f t="shared" si="100"/>
        <v>-</v>
      </c>
      <c r="FY144" s="257" t="str">
        <f t="shared" si="100"/>
        <v>-</v>
      </c>
      <c r="FZ144" s="257" t="str">
        <f t="shared" si="100"/>
        <v>-</v>
      </c>
      <c r="GA144" s="267" t="s">
        <v>275</v>
      </c>
      <c r="GB144" s="267" t="s">
        <v>275</v>
      </c>
      <c r="GC144" s="246" t="str">
        <f t="shared" ref="GC144:GV144" si="101">GC44</f>
        <v>-</v>
      </c>
      <c r="GD144" s="257" t="str">
        <f t="shared" si="101"/>
        <v>-</v>
      </c>
      <c r="GE144" s="257" t="str">
        <f t="shared" si="101"/>
        <v>-</v>
      </c>
      <c r="GF144" s="257" t="str">
        <f t="shared" si="101"/>
        <v>-</v>
      </c>
      <c r="GG144" s="257" t="str">
        <f t="shared" si="101"/>
        <v>-</v>
      </c>
      <c r="GH144" s="257" t="str">
        <f t="shared" si="101"/>
        <v>-</v>
      </c>
      <c r="GI144" s="257" t="str">
        <f t="shared" si="101"/>
        <v>-</v>
      </c>
      <c r="GJ144" s="257" t="str">
        <f t="shared" si="101"/>
        <v>-</v>
      </c>
      <c r="GK144" s="257" t="str">
        <f t="shared" si="101"/>
        <v>-</v>
      </c>
      <c r="GL144" s="257" t="str">
        <f t="shared" si="101"/>
        <v>-</v>
      </c>
      <c r="GM144" s="257" t="str">
        <f t="shared" si="101"/>
        <v>-</v>
      </c>
      <c r="GN144" s="257" t="str">
        <f t="shared" si="101"/>
        <v>-</v>
      </c>
      <c r="GO144" s="257" t="str">
        <f t="shared" si="101"/>
        <v>-</v>
      </c>
      <c r="GP144" s="257" t="str">
        <f t="shared" si="101"/>
        <v>-</v>
      </c>
      <c r="GQ144" s="257" t="str">
        <f t="shared" si="101"/>
        <v>-</v>
      </c>
      <c r="GR144" s="257" t="str">
        <f t="shared" si="101"/>
        <v>-</v>
      </c>
      <c r="GS144" s="257" t="str">
        <f t="shared" si="101"/>
        <v>-</v>
      </c>
      <c r="GT144" s="257" t="str">
        <f t="shared" si="101"/>
        <v>-</v>
      </c>
      <c r="GU144" s="257" t="str">
        <f t="shared" si="101"/>
        <v>-</v>
      </c>
      <c r="GV144" s="257" t="str">
        <f t="shared" si="101"/>
        <v>-</v>
      </c>
    </row>
    <row r="145" spans="1:204"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246" t="s">
        <v>348</v>
      </c>
      <c r="AD145" s="255" t="str">
        <f t="shared" ca="1" si="29"/>
        <v>-</v>
      </c>
      <c r="AE145" s="257" t="str">
        <f t="shared" si="45"/>
        <v>-</v>
      </c>
      <c r="AF145" s="257" t="str">
        <f t="shared" ref="AF145:AS145" si="102">AF45</f>
        <v>-</v>
      </c>
      <c r="AG145" s="257" t="str">
        <f t="shared" si="102"/>
        <v>-</v>
      </c>
      <c r="AH145" s="257" t="str">
        <f t="shared" si="102"/>
        <v>-</v>
      </c>
      <c r="AI145" s="257" t="str">
        <f t="shared" si="102"/>
        <v>-</v>
      </c>
      <c r="AJ145" s="257" t="str">
        <f t="shared" si="102"/>
        <v>-</v>
      </c>
      <c r="AK145" s="257" t="str">
        <f t="shared" si="102"/>
        <v>-</v>
      </c>
      <c r="AL145" s="257" t="str">
        <f t="shared" si="102"/>
        <v>-</v>
      </c>
      <c r="AM145" s="257" t="str">
        <f t="shared" si="102"/>
        <v>-</v>
      </c>
      <c r="AN145" s="257" t="str">
        <f t="shared" si="102"/>
        <v>-</v>
      </c>
      <c r="AO145" s="257" t="str">
        <f t="shared" si="102"/>
        <v>-</v>
      </c>
      <c r="AP145" s="257" t="str">
        <f t="shared" si="102"/>
        <v>-</v>
      </c>
      <c r="AQ145" s="257" t="str">
        <f t="shared" si="102"/>
        <v>-</v>
      </c>
      <c r="AR145" s="257" t="str">
        <f t="shared" si="102"/>
        <v>-</v>
      </c>
      <c r="AS145" s="257" t="str">
        <f t="shared" si="102"/>
        <v>-</v>
      </c>
      <c r="AT145" s="257" t="str">
        <f t="shared" si="47"/>
        <v>-</v>
      </c>
      <c r="AU145" s="257" t="str">
        <f t="shared" si="47"/>
        <v>-</v>
      </c>
      <c r="AV145" s="257" t="str">
        <f t="shared" si="47"/>
        <v>-</v>
      </c>
      <c r="AW145" s="257" t="str">
        <f t="shared" si="47"/>
        <v>-</v>
      </c>
      <c r="AX145" s="257" t="str">
        <f t="shared" si="47"/>
        <v>-</v>
      </c>
      <c r="AY145" s="267" t="s">
        <v>275</v>
      </c>
      <c r="AZ145" s="267"/>
      <c r="BA145" s="246" t="str">
        <f t="shared" ref="BA145:BT145" si="103">BA45</f>
        <v>-</v>
      </c>
      <c r="BB145" s="257" t="str">
        <f t="shared" si="103"/>
        <v>-</v>
      </c>
      <c r="BC145" s="257" t="str">
        <f t="shared" si="103"/>
        <v>-</v>
      </c>
      <c r="BD145" s="257" t="str">
        <f t="shared" si="103"/>
        <v>-</v>
      </c>
      <c r="BE145" s="257" t="str">
        <f t="shared" si="103"/>
        <v>-</v>
      </c>
      <c r="BF145" s="257" t="str">
        <f t="shared" si="103"/>
        <v>-</v>
      </c>
      <c r="BG145" s="257" t="str">
        <f t="shared" si="103"/>
        <v>-</v>
      </c>
      <c r="BH145" s="257" t="str">
        <f t="shared" si="103"/>
        <v>-</v>
      </c>
      <c r="BI145" s="257" t="str">
        <f t="shared" si="103"/>
        <v>-</v>
      </c>
      <c r="BJ145" s="257" t="str">
        <f t="shared" si="103"/>
        <v>-</v>
      </c>
      <c r="BK145" s="257" t="str">
        <f t="shared" si="103"/>
        <v>-</v>
      </c>
      <c r="BL145" s="257" t="str">
        <f t="shared" si="103"/>
        <v>-</v>
      </c>
      <c r="BM145" s="257" t="str">
        <f t="shared" si="103"/>
        <v>-</v>
      </c>
      <c r="BN145" s="257" t="str">
        <f t="shared" si="103"/>
        <v>-</v>
      </c>
      <c r="BO145" s="257" t="str">
        <f t="shared" si="103"/>
        <v>-</v>
      </c>
      <c r="BP145" s="257" t="str">
        <f t="shared" si="103"/>
        <v>-</v>
      </c>
      <c r="BQ145" s="257" t="str">
        <f t="shared" si="103"/>
        <v>-</v>
      </c>
      <c r="BR145" s="257" t="str">
        <f t="shared" si="103"/>
        <v>-</v>
      </c>
      <c r="BS145" s="257" t="str">
        <f t="shared" si="103"/>
        <v>-</v>
      </c>
      <c r="BT145" s="257" t="str">
        <f t="shared" si="103"/>
        <v>-</v>
      </c>
      <c r="BU145" s="267" t="s">
        <v>275</v>
      </c>
      <c r="BV145" s="267" t="s">
        <v>275</v>
      </c>
      <c r="BW145" s="246" t="str">
        <f t="shared" ref="BW145:CP145" si="104">BW45</f>
        <v>-</v>
      </c>
      <c r="BX145" s="257" t="str">
        <f t="shared" si="104"/>
        <v>-</v>
      </c>
      <c r="BY145" s="257" t="str">
        <f t="shared" si="104"/>
        <v>-</v>
      </c>
      <c r="BZ145" s="257" t="str">
        <f t="shared" si="104"/>
        <v>-</v>
      </c>
      <c r="CA145" s="257" t="str">
        <f t="shared" si="104"/>
        <v>-</v>
      </c>
      <c r="CB145" s="257" t="str">
        <f t="shared" si="104"/>
        <v>-</v>
      </c>
      <c r="CC145" s="257" t="str">
        <f t="shared" si="104"/>
        <v>-</v>
      </c>
      <c r="CD145" s="257" t="str">
        <f t="shared" si="104"/>
        <v>-</v>
      </c>
      <c r="CE145" s="257" t="str">
        <f t="shared" si="104"/>
        <v>-</v>
      </c>
      <c r="CF145" s="257" t="str">
        <f t="shared" si="104"/>
        <v>-</v>
      </c>
      <c r="CG145" s="257" t="str">
        <f t="shared" si="104"/>
        <v>-</v>
      </c>
      <c r="CH145" s="257" t="str">
        <f t="shared" si="104"/>
        <v>-</v>
      </c>
      <c r="CI145" s="257" t="str">
        <f t="shared" si="104"/>
        <v>-</v>
      </c>
      <c r="CJ145" s="257" t="str">
        <f t="shared" si="104"/>
        <v>-</v>
      </c>
      <c r="CK145" s="257" t="str">
        <f t="shared" si="104"/>
        <v>-</v>
      </c>
      <c r="CL145" s="257" t="str">
        <f t="shared" si="104"/>
        <v>-</v>
      </c>
      <c r="CM145" s="257" t="str">
        <f t="shared" si="104"/>
        <v>-</v>
      </c>
      <c r="CN145" s="257" t="str">
        <f t="shared" si="104"/>
        <v>-</v>
      </c>
      <c r="CO145" s="257" t="str">
        <f t="shared" si="104"/>
        <v>-</v>
      </c>
      <c r="CP145" s="257" t="str">
        <f t="shared" si="104"/>
        <v>-</v>
      </c>
      <c r="CQ145" s="267" t="s">
        <v>275</v>
      </c>
      <c r="CR145" s="267" t="s">
        <v>275</v>
      </c>
      <c r="CS145" s="246" t="str">
        <f t="shared" ref="CS145:DL145" si="105">CS45</f>
        <v>-</v>
      </c>
      <c r="CT145" s="257" t="str">
        <f t="shared" si="105"/>
        <v>-</v>
      </c>
      <c r="CU145" s="257" t="str">
        <f t="shared" si="105"/>
        <v>-</v>
      </c>
      <c r="CV145" s="257" t="str">
        <f t="shared" si="105"/>
        <v>-</v>
      </c>
      <c r="CW145" s="257" t="str">
        <f t="shared" si="105"/>
        <v>-</v>
      </c>
      <c r="CX145" s="257" t="str">
        <f t="shared" si="105"/>
        <v>-</v>
      </c>
      <c r="CY145" s="257" t="str">
        <f t="shared" si="105"/>
        <v>-</v>
      </c>
      <c r="CZ145" s="257" t="str">
        <f t="shared" si="105"/>
        <v>-</v>
      </c>
      <c r="DA145" s="257" t="str">
        <f t="shared" si="105"/>
        <v>-</v>
      </c>
      <c r="DB145" s="257" t="str">
        <f t="shared" si="105"/>
        <v>-</v>
      </c>
      <c r="DC145" s="257" t="str">
        <f t="shared" si="105"/>
        <v>-</v>
      </c>
      <c r="DD145" s="257" t="str">
        <f t="shared" si="105"/>
        <v>-</v>
      </c>
      <c r="DE145" s="257" t="str">
        <f t="shared" si="105"/>
        <v>-</v>
      </c>
      <c r="DF145" s="257" t="str">
        <f t="shared" si="105"/>
        <v>-</v>
      </c>
      <c r="DG145" s="257" t="str">
        <f t="shared" si="105"/>
        <v>-</v>
      </c>
      <c r="DH145" s="257" t="str">
        <f t="shared" si="105"/>
        <v>-</v>
      </c>
      <c r="DI145" s="257" t="str">
        <f t="shared" si="105"/>
        <v>-</v>
      </c>
      <c r="DJ145" s="257" t="str">
        <f t="shared" si="105"/>
        <v>-</v>
      </c>
      <c r="DK145" s="257" t="str">
        <f t="shared" si="105"/>
        <v>-</v>
      </c>
      <c r="DL145" s="257" t="str">
        <f t="shared" si="105"/>
        <v>-</v>
      </c>
      <c r="DM145" s="267" t="s">
        <v>275</v>
      </c>
      <c r="DN145" s="267" t="s">
        <v>275</v>
      </c>
      <c r="DO145" s="246" t="str">
        <f t="shared" ref="DO145:EH145" si="106">DO45</f>
        <v>-</v>
      </c>
      <c r="DP145" s="257" t="str">
        <f t="shared" si="106"/>
        <v>-</v>
      </c>
      <c r="DQ145" s="257" t="str">
        <f t="shared" si="106"/>
        <v>-</v>
      </c>
      <c r="DR145" s="257" t="str">
        <f t="shared" si="106"/>
        <v>-</v>
      </c>
      <c r="DS145" s="257" t="str">
        <f t="shared" si="106"/>
        <v>-</v>
      </c>
      <c r="DT145" s="257" t="str">
        <f t="shared" si="106"/>
        <v>-</v>
      </c>
      <c r="DU145" s="257" t="str">
        <f t="shared" si="106"/>
        <v>-</v>
      </c>
      <c r="DV145" s="257" t="str">
        <f t="shared" si="106"/>
        <v>-</v>
      </c>
      <c r="DW145" s="257" t="str">
        <f t="shared" si="106"/>
        <v>-</v>
      </c>
      <c r="DX145" s="257" t="str">
        <f t="shared" si="106"/>
        <v>-</v>
      </c>
      <c r="DY145" s="257" t="str">
        <f t="shared" si="106"/>
        <v>-</v>
      </c>
      <c r="DZ145" s="257" t="str">
        <f t="shared" si="106"/>
        <v>-</v>
      </c>
      <c r="EA145" s="257" t="str">
        <f t="shared" si="106"/>
        <v>-</v>
      </c>
      <c r="EB145" s="257" t="str">
        <f t="shared" si="106"/>
        <v>-</v>
      </c>
      <c r="EC145" s="257" t="str">
        <f t="shared" si="106"/>
        <v>-</v>
      </c>
      <c r="ED145" s="257" t="str">
        <f t="shared" si="106"/>
        <v>-</v>
      </c>
      <c r="EE145" s="257" t="str">
        <f t="shared" si="106"/>
        <v>-</v>
      </c>
      <c r="EF145" s="257" t="str">
        <f t="shared" si="106"/>
        <v>-</v>
      </c>
      <c r="EG145" s="257" t="str">
        <f t="shared" si="106"/>
        <v>-</v>
      </c>
      <c r="EH145" s="257" t="str">
        <f t="shared" si="106"/>
        <v>-</v>
      </c>
      <c r="EI145" s="267" t="s">
        <v>275</v>
      </c>
      <c r="EJ145" s="267" t="s">
        <v>275</v>
      </c>
      <c r="EK145" s="246" t="str">
        <f t="shared" ref="EK145:FD145" si="107">EK45</f>
        <v>-</v>
      </c>
      <c r="EL145" s="257" t="str">
        <f t="shared" si="107"/>
        <v>-</v>
      </c>
      <c r="EM145" s="257" t="str">
        <f t="shared" si="107"/>
        <v>-</v>
      </c>
      <c r="EN145" s="257" t="str">
        <f t="shared" si="107"/>
        <v>-</v>
      </c>
      <c r="EO145" s="257" t="str">
        <f t="shared" si="107"/>
        <v>-</v>
      </c>
      <c r="EP145" s="257" t="str">
        <f t="shared" si="107"/>
        <v>-</v>
      </c>
      <c r="EQ145" s="257" t="str">
        <f t="shared" si="107"/>
        <v>-</v>
      </c>
      <c r="ER145" s="257" t="str">
        <f t="shared" si="107"/>
        <v>-</v>
      </c>
      <c r="ES145" s="257" t="str">
        <f t="shared" si="107"/>
        <v>-</v>
      </c>
      <c r="ET145" s="257" t="str">
        <f t="shared" si="107"/>
        <v>-</v>
      </c>
      <c r="EU145" s="257" t="str">
        <f t="shared" si="107"/>
        <v>-</v>
      </c>
      <c r="EV145" s="257" t="str">
        <f t="shared" si="107"/>
        <v>-</v>
      </c>
      <c r="EW145" s="257" t="str">
        <f t="shared" si="107"/>
        <v>-</v>
      </c>
      <c r="EX145" s="257" t="str">
        <f t="shared" si="107"/>
        <v>-</v>
      </c>
      <c r="EY145" s="257" t="str">
        <f t="shared" si="107"/>
        <v>-</v>
      </c>
      <c r="EZ145" s="257" t="str">
        <f t="shared" si="107"/>
        <v>-</v>
      </c>
      <c r="FA145" s="257" t="str">
        <f t="shared" si="107"/>
        <v>-</v>
      </c>
      <c r="FB145" s="257" t="str">
        <f t="shared" si="107"/>
        <v>-</v>
      </c>
      <c r="FC145" s="257" t="str">
        <f t="shared" si="107"/>
        <v>-</v>
      </c>
      <c r="FD145" s="257" t="str">
        <f t="shared" si="107"/>
        <v>-</v>
      </c>
      <c r="FE145" s="267" t="s">
        <v>275</v>
      </c>
      <c r="FF145" s="267" t="s">
        <v>275</v>
      </c>
      <c r="FG145" s="246" t="str">
        <f t="shared" ref="FG145:FZ145" si="108">FG45</f>
        <v>-</v>
      </c>
      <c r="FH145" s="257" t="str">
        <f t="shared" si="108"/>
        <v>-</v>
      </c>
      <c r="FI145" s="257" t="str">
        <f t="shared" si="108"/>
        <v>-</v>
      </c>
      <c r="FJ145" s="257" t="str">
        <f t="shared" si="108"/>
        <v>-</v>
      </c>
      <c r="FK145" s="257" t="str">
        <f t="shared" si="108"/>
        <v>-</v>
      </c>
      <c r="FL145" s="257" t="str">
        <f t="shared" si="108"/>
        <v>-</v>
      </c>
      <c r="FM145" s="257" t="str">
        <f t="shared" si="108"/>
        <v>-</v>
      </c>
      <c r="FN145" s="257" t="str">
        <f t="shared" si="108"/>
        <v>-</v>
      </c>
      <c r="FO145" s="257" t="str">
        <f t="shared" si="108"/>
        <v>-</v>
      </c>
      <c r="FP145" s="257" t="str">
        <f t="shared" si="108"/>
        <v>-</v>
      </c>
      <c r="FQ145" s="257" t="str">
        <f t="shared" si="108"/>
        <v>-</v>
      </c>
      <c r="FR145" s="257" t="str">
        <f t="shared" si="108"/>
        <v>-</v>
      </c>
      <c r="FS145" s="257" t="str">
        <f t="shared" si="108"/>
        <v>-</v>
      </c>
      <c r="FT145" s="257" t="str">
        <f t="shared" si="108"/>
        <v>-</v>
      </c>
      <c r="FU145" s="257" t="str">
        <f t="shared" si="108"/>
        <v>-</v>
      </c>
      <c r="FV145" s="257" t="str">
        <f t="shared" si="108"/>
        <v>-</v>
      </c>
      <c r="FW145" s="257" t="str">
        <f t="shared" si="108"/>
        <v>-</v>
      </c>
      <c r="FX145" s="257" t="str">
        <f t="shared" si="108"/>
        <v>-</v>
      </c>
      <c r="FY145" s="257" t="str">
        <f t="shared" si="108"/>
        <v>-</v>
      </c>
      <c r="FZ145" s="257" t="str">
        <f t="shared" si="108"/>
        <v>-</v>
      </c>
      <c r="GA145" s="267" t="s">
        <v>275</v>
      </c>
      <c r="GB145" s="267" t="s">
        <v>275</v>
      </c>
      <c r="GC145" s="246" t="str">
        <f t="shared" ref="GC145:GV145" si="109">GC45</f>
        <v>-</v>
      </c>
      <c r="GD145" s="257" t="str">
        <f t="shared" si="109"/>
        <v>-</v>
      </c>
      <c r="GE145" s="257" t="str">
        <f t="shared" si="109"/>
        <v>-</v>
      </c>
      <c r="GF145" s="257" t="str">
        <f t="shared" si="109"/>
        <v>-</v>
      </c>
      <c r="GG145" s="257" t="str">
        <f t="shared" si="109"/>
        <v>-</v>
      </c>
      <c r="GH145" s="257" t="str">
        <f t="shared" si="109"/>
        <v>-</v>
      </c>
      <c r="GI145" s="257" t="str">
        <f t="shared" si="109"/>
        <v>-</v>
      </c>
      <c r="GJ145" s="257" t="str">
        <f t="shared" si="109"/>
        <v>-</v>
      </c>
      <c r="GK145" s="257" t="str">
        <f t="shared" si="109"/>
        <v>-</v>
      </c>
      <c r="GL145" s="257" t="str">
        <f t="shared" si="109"/>
        <v>-</v>
      </c>
      <c r="GM145" s="257" t="str">
        <f t="shared" si="109"/>
        <v>-</v>
      </c>
      <c r="GN145" s="257" t="str">
        <f t="shared" si="109"/>
        <v>-</v>
      </c>
      <c r="GO145" s="257" t="str">
        <f t="shared" si="109"/>
        <v>-</v>
      </c>
      <c r="GP145" s="257" t="str">
        <f t="shared" si="109"/>
        <v>-</v>
      </c>
      <c r="GQ145" s="257" t="str">
        <f t="shared" si="109"/>
        <v>-</v>
      </c>
      <c r="GR145" s="257" t="str">
        <f t="shared" si="109"/>
        <v>-</v>
      </c>
      <c r="GS145" s="257" t="str">
        <f t="shared" si="109"/>
        <v>-</v>
      </c>
      <c r="GT145" s="257" t="str">
        <f t="shared" si="109"/>
        <v>-</v>
      </c>
      <c r="GU145" s="257" t="str">
        <f t="shared" si="109"/>
        <v>-</v>
      </c>
      <c r="GV145" s="257" t="str">
        <f t="shared" si="109"/>
        <v>-</v>
      </c>
    </row>
    <row r="146" spans="1:204"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246" t="s">
        <v>349</v>
      </c>
      <c r="AD146" s="255" t="str">
        <f t="shared" ca="1" si="29"/>
        <v>$136</v>
      </c>
      <c r="AE146" s="257" t="str">
        <f t="shared" si="45"/>
        <v>39,919</v>
      </c>
      <c r="AF146" s="257" t="str">
        <f t="shared" ref="AF146:AS146" si="110">AF46</f>
        <v>1,938</v>
      </c>
      <c r="AG146" s="257" t="str">
        <f t="shared" si="110"/>
        <v>0</v>
      </c>
      <c r="AH146" s="257" t="str">
        <f t="shared" si="110"/>
        <v>386</v>
      </c>
      <c r="AI146" s="257" t="str">
        <f t="shared" si="110"/>
        <v>93</v>
      </c>
      <c r="AJ146" s="257" t="str">
        <f t="shared" si="110"/>
        <v>0</v>
      </c>
      <c r="AK146" s="257" t="str">
        <f t="shared" si="110"/>
        <v>126</v>
      </c>
      <c r="AL146" s="257" t="str">
        <f t="shared" si="110"/>
        <v>55,000</v>
      </c>
      <c r="AM146" s="257" t="str">
        <f t="shared" si="110"/>
        <v>72</v>
      </c>
      <c r="AN146" s="257" t="str">
        <f t="shared" si="110"/>
        <v>550,000</v>
      </c>
      <c r="AO146" s="257" t="str">
        <f t="shared" si="110"/>
        <v>20,746</v>
      </c>
      <c r="AP146" s="257" t="str">
        <f t="shared" si="110"/>
        <v>20,863</v>
      </c>
      <c r="AQ146" s="257" t="str">
        <f t="shared" si="110"/>
        <v>60,000</v>
      </c>
      <c r="AR146" s="257" t="str">
        <f t="shared" si="110"/>
        <v>600,000</v>
      </c>
      <c r="AS146" s="257" t="str">
        <f t="shared" si="110"/>
        <v>800,000</v>
      </c>
      <c r="AT146" s="257" t="str">
        <f t="shared" si="47"/>
        <v>$2,896,777</v>
      </c>
      <c r="AU146" s="257" t="str">
        <f t="shared" si="47"/>
        <v>$2,858,018</v>
      </c>
      <c r="AV146" s="257" t="str">
        <f t="shared" si="47"/>
        <v>$2,814,817</v>
      </c>
      <c r="AW146" s="257" t="str">
        <f t="shared" si="47"/>
        <v>$8,569,613</v>
      </c>
      <c r="AX146" s="257" t="str">
        <f t="shared" si="47"/>
        <v>$136</v>
      </c>
      <c r="AY146" s="267" t="s">
        <v>275</v>
      </c>
      <c r="AZ146" s="267"/>
      <c r="BA146" s="246" t="str">
        <f t="shared" ref="BA146:BT146" si="111">BA46</f>
        <v>-</v>
      </c>
      <c r="BB146" s="257" t="str">
        <f t="shared" si="111"/>
        <v>-</v>
      </c>
      <c r="BC146" s="257" t="str">
        <f t="shared" si="111"/>
        <v>-</v>
      </c>
      <c r="BD146" s="257" t="str">
        <f t="shared" si="111"/>
        <v>-</v>
      </c>
      <c r="BE146" s="257" t="str">
        <f t="shared" si="111"/>
        <v>-</v>
      </c>
      <c r="BF146" s="257" t="str">
        <f t="shared" si="111"/>
        <v>-</v>
      </c>
      <c r="BG146" s="257" t="str">
        <f t="shared" si="111"/>
        <v>-</v>
      </c>
      <c r="BH146" s="257" t="str">
        <f t="shared" si="111"/>
        <v>-</v>
      </c>
      <c r="BI146" s="257" t="str">
        <f t="shared" si="111"/>
        <v>-</v>
      </c>
      <c r="BJ146" s="257" t="str">
        <f t="shared" si="111"/>
        <v>-</v>
      </c>
      <c r="BK146" s="257" t="str">
        <f t="shared" si="111"/>
        <v>-</v>
      </c>
      <c r="BL146" s="257" t="str">
        <f t="shared" si="111"/>
        <v>-</v>
      </c>
      <c r="BM146" s="257" t="str">
        <f t="shared" si="111"/>
        <v>-</v>
      </c>
      <c r="BN146" s="257" t="str">
        <f t="shared" si="111"/>
        <v>-</v>
      </c>
      <c r="BO146" s="257" t="str">
        <f t="shared" si="111"/>
        <v>-</v>
      </c>
      <c r="BP146" s="257" t="str">
        <f t="shared" si="111"/>
        <v>-</v>
      </c>
      <c r="BQ146" s="257" t="str">
        <f t="shared" si="111"/>
        <v>-</v>
      </c>
      <c r="BR146" s="257" t="str">
        <f t="shared" si="111"/>
        <v>-</v>
      </c>
      <c r="BS146" s="257" t="str">
        <f t="shared" si="111"/>
        <v>-</v>
      </c>
      <c r="BT146" s="257" t="str">
        <f t="shared" si="111"/>
        <v>-</v>
      </c>
      <c r="BU146" s="267" t="s">
        <v>275</v>
      </c>
      <c r="BV146" s="267" t="s">
        <v>275</v>
      </c>
      <c r="BW146" s="246" t="str">
        <f t="shared" ref="BW146:CP146" si="112">BW46</f>
        <v>-</v>
      </c>
      <c r="BX146" s="257" t="str">
        <f t="shared" si="112"/>
        <v>-</v>
      </c>
      <c r="BY146" s="257" t="str">
        <f t="shared" si="112"/>
        <v>-</v>
      </c>
      <c r="BZ146" s="257" t="str">
        <f t="shared" si="112"/>
        <v>-</v>
      </c>
      <c r="CA146" s="257" t="str">
        <f t="shared" si="112"/>
        <v>-</v>
      </c>
      <c r="CB146" s="257" t="str">
        <f t="shared" si="112"/>
        <v>-</v>
      </c>
      <c r="CC146" s="257" t="str">
        <f t="shared" si="112"/>
        <v>-</v>
      </c>
      <c r="CD146" s="257" t="str">
        <f t="shared" si="112"/>
        <v>-</v>
      </c>
      <c r="CE146" s="257" t="str">
        <f t="shared" si="112"/>
        <v>-</v>
      </c>
      <c r="CF146" s="257" t="str">
        <f t="shared" si="112"/>
        <v>-</v>
      </c>
      <c r="CG146" s="257" t="str">
        <f t="shared" si="112"/>
        <v>-</v>
      </c>
      <c r="CH146" s="257" t="str">
        <f t="shared" si="112"/>
        <v>-</v>
      </c>
      <c r="CI146" s="257" t="str">
        <f t="shared" si="112"/>
        <v>-</v>
      </c>
      <c r="CJ146" s="257" t="str">
        <f t="shared" si="112"/>
        <v>-</v>
      </c>
      <c r="CK146" s="257" t="str">
        <f t="shared" si="112"/>
        <v>-</v>
      </c>
      <c r="CL146" s="257" t="str">
        <f t="shared" si="112"/>
        <v>-</v>
      </c>
      <c r="CM146" s="257" t="str">
        <f t="shared" si="112"/>
        <v>-</v>
      </c>
      <c r="CN146" s="257" t="str">
        <f t="shared" si="112"/>
        <v>-</v>
      </c>
      <c r="CO146" s="257" t="str">
        <f t="shared" si="112"/>
        <v>-</v>
      </c>
      <c r="CP146" s="257" t="str">
        <f t="shared" si="112"/>
        <v>-</v>
      </c>
      <c r="CQ146" s="267" t="s">
        <v>275</v>
      </c>
      <c r="CR146" s="267" t="s">
        <v>275</v>
      </c>
      <c r="CS146" s="246" t="str">
        <f t="shared" ref="CS146:DL146" si="113">CS46</f>
        <v>-</v>
      </c>
      <c r="CT146" s="257" t="str">
        <f t="shared" si="113"/>
        <v>-</v>
      </c>
      <c r="CU146" s="257" t="str">
        <f t="shared" si="113"/>
        <v>-</v>
      </c>
      <c r="CV146" s="257" t="str">
        <f t="shared" si="113"/>
        <v>-</v>
      </c>
      <c r="CW146" s="257" t="str">
        <f t="shared" si="113"/>
        <v>-</v>
      </c>
      <c r="CX146" s="257" t="str">
        <f t="shared" si="113"/>
        <v>-</v>
      </c>
      <c r="CY146" s="257" t="str">
        <f t="shared" si="113"/>
        <v>-</v>
      </c>
      <c r="CZ146" s="257" t="str">
        <f t="shared" si="113"/>
        <v>-</v>
      </c>
      <c r="DA146" s="257" t="str">
        <f t="shared" si="113"/>
        <v>-</v>
      </c>
      <c r="DB146" s="257" t="str">
        <f t="shared" si="113"/>
        <v>-</v>
      </c>
      <c r="DC146" s="257" t="str">
        <f t="shared" si="113"/>
        <v>-</v>
      </c>
      <c r="DD146" s="257" t="str">
        <f t="shared" si="113"/>
        <v>-</v>
      </c>
      <c r="DE146" s="257" t="str">
        <f t="shared" si="113"/>
        <v>-</v>
      </c>
      <c r="DF146" s="257" t="str">
        <f t="shared" si="113"/>
        <v>-</v>
      </c>
      <c r="DG146" s="257" t="str">
        <f t="shared" si="113"/>
        <v>-</v>
      </c>
      <c r="DH146" s="257" t="str">
        <f t="shared" si="113"/>
        <v>-</v>
      </c>
      <c r="DI146" s="257" t="str">
        <f t="shared" si="113"/>
        <v>-</v>
      </c>
      <c r="DJ146" s="257" t="str">
        <f t="shared" si="113"/>
        <v>-</v>
      </c>
      <c r="DK146" s="257" t="str">
        <f t="shared" si="113"/>
        <v>-</v>
      </c>
      <c r="DL146" s="257" t="str">
        <f t="shared" si="113"/>
        <v>-</v>
      </c>
      <c r="DM146" s="267" t="s">
        <v>275</v>
      </c>
      <c r="DN146" s="267" t="s">
        <v>275</v>
      </c>
      <c r="DO146" s="246" t="str">
        <f t="shared" ref="DO146:EH146" si="114">DO46</f>
        <v>-</v>
      </c>
      <c r="DP146" s="257" t="str">
        <f t="shared" si="114"/>
        <v>-</v>
      </c>
      <c r="DQ146" s="257" t="str">
        <f t="shared" si="114"/>
        <v>-</v>
      </c>
      <c r="DR146" s="257" t="str">
        <f t="shared" si="114"/>
        <v>-</v>
      </c>
      <c r="DS146" s="257" t="str">
        <f t="shared" si="114"/>
        <v>-</v>
      </c>
      <c r="DT146" s="257" t="str">
        <f t="shared" si="114"/>
        <v>-</v>
      </c>
      <c r="DU146" s="257" t="str">
        <f t="shared" si="114"/>
        <v>-</v>
      </c>
      <c r="DV146" s="257" t="str">
        <f t="shared" si="114"/>
        <v>-</v>
      </c>
      <c r="DW146" s="257" t="str">
        <f t="shared" si="114"/>
        <v>-</v>
      </c>
      <c r="DX146" s="257" t="str">
        <f t="shared" si="114"/>
        <v>-</v>
      </c>
      <c r="DY146" s="257" t="str">
        <f t="shared" si="114"/>
        <v>-</v>
      </c>
      <c r="DZ146" s="257" t="str">
        <f t="shared" si="114"/>
        <v>-</v>
      </c>
      <c r="EA146" s="257" t="str">
        <f t="shared" si="114"/>
        <v>-</v>
      </c>
      <c r="EB146" s="257" t="str">
        <f t="shared" si="114"/>
        <v>-</v>
      </c>
      <c r="EC146" s="257" t="str">
        <f t="shared" si="114"/>
        <v>-</v>
      </c>
      <c r="ED146" s="257" t="str">
        <f t="shared" si="114"/>
        <v>-</v>
      </c>
      <c r="EE146" s="257" t="str">
        <f t="shared" si="114"/>
        <v>-</v>
      </c>
      <c r="EF146" s="257" t="str">
        <f t="shared" si="114"/>
        <v>-</v>
      </c>
      <c r="EG146" s="257" t="str">
        <f t="shared" si="114"/>
        <v>-</v>
      </c>
      <c r="EH146" s="257" t="str">
        <f t="shared" si="114"/>
        <v>-</v>
      </c>
      <c r="EI146" s="267" t="s">
        <v>275</v>
      </c>
      <c r="EJ146" s="267" t="s">
        <v>275</v>
      </c>
      <c r="EK146" s="246" t="str">
        <f t="shared" ref="EK146:FD146" si="115">EK46</f>
        <v>-</v>
      </c>
      <c r="EL146" s="257" t="str">
        <f t="shared" si="115"/>
        <v>-</v>
      </c>
      <c r="EM146" s="257" t="str">
        <f t="shared" si="115"/>
        <v>-</v>
      </c>
      <c r="EN146" s="257" t="str">
        <f t="shared" si="115"/>
        <v>-</v>
      </c>
      <c r="EO146" s="257" t="str">
        <f t="shared" si="115"/>
        <v>-</v>
      </c>
      <c r="EP146" s="257" t="str">
        <f t="shared" si="115"/>
        <v>-</v>
      </c>
      <c r="EQ146" s="257" t="str">
        <f t="shared" si="115"/>
        <v>-</v>
      </c>
      <c r="ER146" s="257" t="str">
        <f t="shared" si="115"/>
        <v>-</v>
      </c>
      <c r="ES146" s="257" t="str">
        <f t="shared" si="115"/>
        <v>-</v>
      </c>
      <c r="ET146" s="257" t="str">
        <f t="shared" si="115"/>
        <v>-</v>
      </c>
      <c r="EU146" s="257" t="str">
        <f t="shared" si="115"/>
        <v>-</v>
      </c>
      <c r="EV146" s="257" t="str">
        <f t="shared" si="115"/>
        <v>-</v>
      </c>
      <c r="EW146" s="257" t="str">
        <f t="shared" si="115"/>
        <v>-</v>
      </c>
      <c r="EX146" s="257" t="str">
        <f t="shared" si="115"/>
        <v>-</v>
      </c>
      <c r="EY146" s="257" t="str">
        <f t="shared" si="115"/>
        <v>-</v>
      </c>
      <c r="EZ146" s="257" t="str">
        <f t="shared" si="115"/>
        <v>-</v>
      </c>
      <c r="FA146" s="257" t="str">
        <f t="shared" si="115"/>
        <v>-</v>
      </c>
      <c r="FB146" s="257" t="str">
        <f t="shared" si="115"/>
        <v>-</v>
      </c>
      <c r="FC146" s="257" t="str">
        <f t="shared" si="115"/>
        <v>-</v>
      </c>
      <c r="FD146" s="257" t="str">
        <f t="shared" si="115"/>
        <v>-</v>
      </c>
      <c r="FE146" s="267" t="s">
        <v>275</v>
      </c>
      <c r="FF146" s="267" t="s">
        <v>275</v>
      </c>
      <c r="FG146" s="246" t="str">
        <f t="shared" ref="FG146:FZ146" si="116">FG46</f>
        <v>-</v>
      </c>
      <c r="FH146" s="257" t="str">
        <f t="shared" si="116"/>
        <v>-</v>
      </c>
      <c r="FI146" s="257" t="str">
        <f t="shared" si="116"/>
        <v>-</v>
      </c>
      <c r="FJ146" s="257" t="str">
        <f t="shared" si="116"/>
        <v>-</v>
      </c>
      <c r="FK146" s="257" t="str">
        <f t="shared" si="116"/>
        <v>-</v>
      </c>
      <c r="FL146" s="257" t="str">
        <f t="shared" si="116"/>
        <v>-</v>
      </c>
      <c r="FM146" s="257" t="str">
        <f t="shared" si="116"/>
        <v>-</v>
      </c>
      <c r="FN146" s="257" t="str">
        <f t="shared" si="116"/>
        <v>-</v>
      </c>
      <c r="FO146" s="257" t="str">
        <f t="shared" si="116"/>
        <v>-</v>
      </c>
      <c r="FP146" s="257" t="str">
        <f t="shared" si="116"/>
        <v>-</v>
      </c>
      <c r="FQ146" s="257" t="str">
        <f t="shared" si="116"/>
        <v>-</v>
      </c>
      <c r="FR146" s="257" t="str">
        <f t="shared" si="116"/>
        <v>-</v>
      </c>
      <c r="FS146" s="257" t="str">
        <f t="shared" si="116"/>
        <v>-</v>
      </c>
      <c r="FT146" s="257" t="str">
        <f t="shared" si="116"/>
        <v>-</v>
      </c>
      <c r="FU146" s="257" t="str">
        <f t="shared" si="116"/>
        <v>-</v>
      </c>
      <c r="FV146" s="257" t="str">
        <f t="shared" si="116"/>
        <v>-</v>
      </c>
      <c r="FW146" s="257" t="str">
        <f t="shared" si="116"/>
        <v>-</v>
      </c>
      <c r="FX146" s="257" t="str">
        <f t="shared" si="116"/>
        <v>-</v>
      </c>
      <c r="FY146" s="257" t="str">
        <f t="shared" si="116"/>
        <v>-</v>
      </c>
      <c r="FZ146" s="257" t="str">
        <f t="shared" si="116"/>
        <v>-</v>
      </c>
      <c r="GA146" s="267" t="s">
        <v>275</v>
      </c>
      <c r="GB146" s="267" t="s">
        <v>275</v>
      </c>
      <c r="GC146" s="246" t="str">
        <f t="shared" ref="GC146:GV146" si="117">GC46</f>
        <v>-</v>
      </c>
      <c r="GD146" s="257" t="str">
        <f t="shared" si="117"/>
        <v>-</v>
      </c>
      <c r="GE146" s="257" t="str">
        <f t="shared" si="117"/>
        <v>-</v>
      </c>
      <c r="GF146" s="257" t="str">
        <f t="shared" si="117"/>
        <v>-</v>
      </c>
      <c r="GG146" s="257" t="str">
        <f t="shared" si="117"/>
        <v>-</v>
      </c>
      <c r="GH146" s="257" t="str">
        <f t="shared" si="117"/>
        <v>-</v>
      </c>
      <c r="GI146" s="257" t="str">
        <f t="shared" si="117"/>
        <v>-</v>
      </c>
      <c r="GJ146" s="257" t="str">
        <f t="shared" si="117"/>
        <v>-</v>
      </c>
      <c r="GK146" s="257" t="str">
        <f t="shared" si="117"/>
        <v>-</v>
      </c>
      <c r="GL146" s="257" t="str">
        <f t="shared" si="117"/>
        <v>-</v>
      </c>
      <c r="GM146" s="257" t="str">
        <f t="shared" si="117"/>
        <v>-</v>
      </c>
      <c r="GN146" s="257" t="str">
        <f t="shared" si="117"/>
        <v>-</v>
      </c>
      <c r="GO146" s="257" t="str">
        <f t="shared" si="117"/>
        <v>-</v>
      </c>
      <c r="GP146" s="257" t="str">
        <f t="shared" si="117"/>
        <v>-</v>
      </c>
      <c r="GQ146" s="257" t="str">
        <f t="shared" si="117"/>
        <v>-</v>
      </c>
      <c r="GR146" s="257" t="str">
        <f t="shared" si="117"/>
        <v>-</v>
      </c>
      <c r="GS146" s="257" t="str">
        <f t="shared" si="117"/>
        <v>-</v>
      </c>
      <c r="GT146" s="257" t="str">
        <f t="shared" si="117"/>
        <v>-</v>
      </c>
      <c r="GU146" s="257" t="str">
        <f t="shared" si="117"/>
        <v>-</v>
      </c>
      <c r="GV146" s="257" t="str">
        <f t="shared" si="117"/>
        <v>-</v>
      </c>
    </row>
    <row r="147" spans="1:204"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246" t="s">
        <v>350</v>
      </c>
      <c r="AD147" s="255" t="str">
        <f t="shared" ca="1" si="29"/>
        <v>-</v>
      </c>
      <c r="AE147" s="257" t="str">
        <f t="shared" si="45"/>
        <v>-</v>
      </c>
      <c r="AF147" s="257" t="str">
        <f t="shared" ref="AF147:AS147" si="118">AF47</f>
        <v>-</v>
      </c>
      <c r="AG147" s="257" t="str">
        <f t="shared" si="118"/>
        <v>-</v>
      </c>
      <c r="AH147" s="257" t="str">
        <f t="shared" si="118"/>
        <v>-</v>
      </c>
      <c r="AI147" s="257" t="str">
        <f t="shared" si="118"/>
        <v>-</v>
      </c>
      <c r="AJ147" s="257" t="str">
        <f t="shared" si="118"/>
        <v>-</v>
      </c>
      <c r="AK147" s="257" t="str">
        <f t="shared" si="118"/>
        <v>-</v>
      </c>
      <c r="AL147" s="257" t="str">
        <f t="shared" si="118"/>
        <v>-</v>
      </c>
      <c r="AM147" s="257" t="str">
        <f t="shared" si="118"/>
        <v>-</v>
      </c>
      <c r="AN147" s="257" t="str">
        <f t="shared" si="118"/>
        <v>-</v>
      </c>
      <c r="AO147" s="257" t="str">
        <f t="shared" si="118"/>
        <v>-</v>
      </c>
      <c r="AP147" s="257" t="str">
        <f t="shared" si="118"/>
        <v>-</v>
      </c>
      <c r="AQ147" s="257" t="str">
        <f t="shared" si="118"/>
        <v>-</v>
      </c>
      <c r="AR147" s="257" t="str">
        <f t="shared" si="118"/>
        <v>-</v>
      </c>
      <c r="AS147" s="257" t="str">
        <f t="shared" si="118"/>
        <v>-</v>
      </c>
      <c r="AT147" s="257" t="str">
        <f t="shared" si="47"/>
        <v>-</v>
      </c>
      <c r="AU147" s="257" t="str">
        <f t="shared" si="47"/>
        <v>-</v>
      </c>
      <c r="AV147" s="257" t="str">
        <f t="shared" si="47"/>
        <v>-</v>
      </c>
      <c r="AW147" s="257" t="str">
        <f t="shared" si="47"/>
        <v>-</v>
      </c>
      <c r="AX147" s="257" t="str">
        <f t="shared" si="47"/>
        <v>-</v>
      </c>
      <c r="AY147" s="267" t="s">
        <v>275</v>
      </c>
      <c r="AZ147" s="267"/>
      <c r="BA147" s="246" t="str">
        <f t="shared" ref="BA147:BT147" si="119">BA47</f>
        <v>-</v>
      </c>
      <c r="BB147" s="257" t="str">
        <f t="shared" si="119"/>
        <v>-</v>
      </c>
      <c r="BC147" s="257" t="str">
        <f t="shared" si="119"/>
        <v>-</v>
      </c>
      <c r="BD147" s="257" t="str">
        <f t="shared" si="119"/>
        <v>-</v>
      </c>
      <c r="BE147" s="257" t="str">
        <f t="shared" si="119"/>
        <v>-</v>
      </c>
      <c r="BF147" s="257" t="str">
        <f t="shared" si="119"/>
        <v>-</v>
      </c>
      <c r="BG147" s="257" t="str">
        <f t="shared" si="119"/>
        <v>-</v>
      </c>
      <c r="BH147" s="257" t="str">
        <f t="shared" si="119"/>
        <v>-</v>
      </c>
      <c r="BI147" s="257" t="str">
        <f t="shared" si="119"/>
        <v>-</v>
      </c>
      <c r="BJ147" s="257" t="str">
        <f t="shared" si="119"/>
        <v>-</v>
      </c>
      <c r="BK147" s="257" t="str">
        <f t="shared" si="119"/>
        <v>-</v>
      </c>
      <c r="BL147" s="257" t="str">
        <f t="shared" si="119"/>
        <v>-</v>
      </c>
      <c r="BM147" s="257" t="str">
        <f t="shared" si="119"/>
        <v>-</v>
      </c>
      <c r="BN147" s="257" t="str">
        <f t="shared" si="119"/>
        <v>-</v>
      </c>
      <c r="BO147" s="257" t="str">
        <f t="shared" si="119"/>
        <v>-</v>
      </c>
      <c r="BP147" s="257" t="str">
        <f t="shared" si="119"/>
        <v>-</v>
      </c>
      <c r="BQ147" s="257" t="str">
        <f t="shared" si="119"/>
        <v>-</v>
      </c>
      <c r="BR147" s="257" t="str">
        <f t="shared" si="119"/>
        <v>-</v>
      </c>
      <c r="BS147" s="257" t="str">
        <f t="shared" si="119"/>
        <v>-</v>
      </c>
      <c r="BT147" s="257" t="str">
        <f t="shared" si="119"/>
        <v>-</v>
      </c>
      <c r="BU147" s="267" t="s">
        <v>275</v>
      </c>
      <c r="BV147" s="267" t="s">
        <v>275</v>
      </c>
      <c r="BW147" s="246" t="str">
        <f t="shared" ref="BW147:CP147" si="120">BW47</f>
        <v>-</v>
      </c>
      <c r="BX147" s="257" t="str">
        <f t="shared" si="120"/>
        <v>-</v>
      </c>
      <c r="BY147" s="257" t="str">
        <f t="shared" si="120"/>
        <v>-</v>
      </c>
      <c r="BZ147" s="257" t="str">
        <f t="shared" si="120"/>
        <v>-</v>
      </c>
      <c r="CA147" s="257" t="str">
        <f t="shared" si="120"/>
        <v>-</v>
      </c>
      <c r="CB147" s="257" t="str">
        <f t="shared" si="120"/>
        <v>-</v>
      </c>
      <c r="CC147" s="257" t="str">
        <f t="shared" si="120"/>
        <v>-</v>
      </c>
      <c r="CD147" s="257" t="str">
        <f t="shared" si="120"/>
        <v>-</v>
      </c>
      <c r="CE147" s="257" t="str">
        <f t="shared" si="120"/>
        <v>-</v>
      </c>
      <c r="CF147" s="257" t="str">
        <f t="shared" si="120"/>
        <v>-</v>
      </c>
      <c r="CG147" s="257" t="str">
        <f t="shared" si="120"/>
        <v>-</v>
      </c>
      <c r="CH147" s="257" t="str">
        <f t="shared" si="120"/>
        <v>-</v>
      </c>
      <c r="CI147" s="257" t="str">
        <f t="shared" si="120"/>
        <v>-</v>
      </c>
      <c r="CJ147" s="257" t="str">
        <f t="shared" si="120"/>
        <v>-</v>
      </c>
      <c r="CK147" s="257" t="str">
        <f t="shared" si="120"/>
        <v>-</v>
      </c>
      <c r="CL147" s="257" t="str">
        <f t="shared" si="120"/>
        <v>-</v>
      </c>
      <c r="CM147" s="257" t="str">
        <f t="shared" si="120"/>
        <v>-</v>
      </c>
      <c r="CN147" s="257" t="str">
        <f t="shared" si="120"/>
        <v>-</v>
      </c>
      <c r="CO147" s="257" t="str">
        <f t="shared" si="120"/>
        <v>-</v>
      </c>
      <c r="CP147" s="257" t="str">
        <f t="shared" si="120"/>
        <v>-</v>
      </c>
      <c r="CQ147" s="267" t="s">
        <v>275</v>
      </c>
      <c r="CR147" s="267" t="s">
        <v>275</v>
      </c>
      <c r="CS147" s="246" t="str">
        <f t="shared" ref="CS147:DL147" si="121">CS47</f>
        <v>-</v>
      </c>
      <c r="CT147" s="257" t="str">
        <f t="shared" si="121"/>
        <v>-</v>
      </c>
      <c r="CU147" s="257" t="str">
        <f t="shared" si="121"/>
        <v>-</v>
      </c>
      <c r="CV147" s="257" t="str">
        <f t="shared" si="121"/>
        <v>-</v>
      </c>
      <c r="CW147" s="257" t="str">
        <f t="shared" si="121"/>
        <v>-</v>
      </c>
      <c r="CX147" s="257" t="str">
        <f t="shared" si="121"/>
        <v>-</v>
      </c>
      <c r="CY147" s="257" t="str">
        <f t="shared" si="121"/>
        <v>-</v>
      </c>
      <c r="CZ147" s="257" t="str">
        <f t="shared" si="121"/>
        <v>-</v>
      </c>
      <c r="DA147" s="257" t="str">
        <f t="shared" si="121"/>
        <v>-</v>
      </c>
      <c r="DB147" s="257" t="str">
        <f t="shared" si="121"/>
        <v>-</v>
      </c>
      <c r="DC147" s="257" t="str">
        <f t="shared" si="121"/>
        <v>-</v>
      </c>
      <c r="DD147" s="257" t="str">
        <f t="shared" si="121"/>
        <v>-</v>
      </c>
      <c r="DE147" s="257" t="str">
        <f t="shared" si="121"/>
        <v>-</v>
      </c>
      <c r="DF147" s="257" t="str">
        <f t="shared" si="121"/>
        <v>-</v>
      </c>
      <c r="DG147" s="257" t="str">
        <f t="shared" si="121"/>
        <v>-</v>
      </c>
      <c r="DH147" s="257" t="str">
        <f t="shared" si="121"/>
        <v>-</v>
      </c>
      <c r="DI147" s="257" t="str">
        <f t="shared" si="121"/>
        <v>-</v>
      </c>
      <c r="DJ147" s="257" t="str">
        <f t="shared" si="121"/>
        <v>-</v>
      </c>
      <c r="DK147" s="257" t="str">
        <f t="shared" si="121"/>
        <v>-</v>
      </c>
      <c r="DL147" s="257" t="str">
        <f t="shared" si="121"/>
        <v>-</v>
      </c>
      <c r="DM147" s="267" t="s">
        <v>275</v>
      </c>
      <c r="DN147" s="267" t="s">
        <v>275</v>
      </c>
      <c r="DO147" s="246" t="str">
        <f t="shared" ref="DO147:EH147" si="122">DO47</f>
        <v>-</v>
      </c>
      <c r="DP147" s="257" t="str">
        <f t="shared" si="122"/>
        <v>-</v>
      </c>
      <c r="DQ147" s="257" t="str">
        <f t="shared" si="122"/>
        <v>-</v>
      </c>
      <c r="DR147" s="257" t="str">
        <f t="shared" si="122"/>
        <v>-</v>
      </c>
      <c r="DS147" s="257" t="str">
        <f t="shared" si="122"/>
        <v>-</v>
      </c>
      <c r="DT147" s="257" t="str">
        <f t="shared" si="122"/>
        <v>-</v>
      </c>
      <c r="DU147" s="257" t="str">
        <f t="shared" si="122"/>
        <v>-</v>
      </c>
      <c r="DV147" s="257" t="str">
        <f t="shared" si="122"/>
        <v>-</v>
      </c>
      <c r="DW147" s="257" t="str">
        <f t="shared" si="122"/>
        <v>-</v>
      </c>
      <c r="DX147" s="257" t="str">
        <f t="shared" si="122"/>
        <v>-</v>
      </c>
      <c r="DY147" s="257" t="str">
        <f t="shared" si="122"/>
        <v>-</v>
      </c>
      <c r="DZ147" s="257" t="str">
        <f t="shared" si="122"/>
        <v>-</v>
      </c>
      <c r="EA147" s="257" t="str">
        <f t="shared" si="122"/>
        <v>-</v>
      </c>
      <c r="EB147" s="257" t="str">
        <f t="shared" si="122"/>
        <v>-</v>
      </c>
      <c r="EC147" s="257" t="str">
        <f t="shared" si="122"/>
        <v>-</v>
      </c>
      <c r="ED147" s="257" t="str">
        <f t="shared" si="122"/>
        <v>-</v>
      </c>
      <c r="EE147" s="257" t="str">
        <f t="shared" si="122"/>
        <v>-</v>
      </c>
      <c r="EF147" s="257" t="str">
        <f t="shared" si="122"/>
        <v>-</v>
      </c>
      <c r="EG147" s="257" t="str">
        <f t="shared" si="122"/>
        <v>-</v>
      </c>
      <c r="EH147" s="257" t="str">
        <f t="shared" si="122"/>
        <v>-</v>
      </c>
      <c r="EI147" s="267" t="s">
        <v>275</v>
      </c>
      <c r="EJ147" s="267" t="s">
        <v>275</v>
      </c>
      <c r="EK147" s="246" t="str">
        <f t="shared" ref="EK147:FD147" si="123">EK47</f>
        <v>-</v>
      </c>
      <c r="EL147" s="257" t="str">
        <f t="shared" si="123"/>
        <v>-</v>
      </c>
      <c r="EM147" s="257" t="str">
        <f t="shared" si="123"/>
        <v>-</v>
      </c>
      <c r="EN147" s="257" t="str">
        <f t="shared" si="123"/>
        <v>-</v>
      </c>
      <c r="EO147" s="257" t="str">
        <f t="shared" si="123"/>
        <v>-</v>
      </c>
      <c r="EP147" s="257" t="str">
        <f t="shared" si="123"/>
        <v>-</v>
      </c>
      <c r="EQ147" s="257" t="str">
        <f t="shared" si="123"/>
        <v>-</v>
      </c>
      <c r="ER147" s="257" t="str">
        <f t="shared" si="123"/>
        <v>-</v>
      </c>
      <c r="ES147" s="257" t="str">
        <f t="shared" si="123"/>
        <v>-</v>
      </c>
      <c r="ET147" s="257" t="str">
        <f t="shared" si="123"/>
        <v>-</v>
      </c>
      <c r="EU147" s="257" t="str">
        <f t="shared" si="123"/>
        <v>-</v>
      </c>
      <c r="EV147" s="257" t="str">
        <f t="shared" si="123"/>
        <v>-</v>
      </c>
      <c r="EW147" s="257" t="str">
        <f t="shared" si="123"/>
        <v>-</v>
      </c>
      <c r="EX147" s="257" t="str">
        <f t="shared" si="123"/>
        <v>-</v>
      </c>
      <c r="EY147" s="257" t="str">
        <f t="shared" si="123"/>
        <v>-</v>
      </c>
      <c r="EZ147" s="257" t="str">
        <f t="shared" si="123"/>
        <v>-</v>
      </c>
      <c r="FA147" s="257" t="str">
        <f t="shared" si="123"/>
        <v>-</v>
      </c>
      <c r="FB147" s="257" t="str">
        <f t="shared" si="123"/>
        <v>-</v>
      </c>
      <c r="FC147" s="257" t="str">
        <f t="shared" si="123"/>
        <v>-</v>
      </c>
      <c r="FD147" s="257" t="str">
        <f t="shared" si="123"/>
        <v>-</v>
      </c>
      <c r="FE147" s="267" t="s">
        <v>275</v>
      </c>
      <c r="FF147" s="267" t="s">
        <v>275</v>
      </c>
      <c r="FG147" s="246" t="str">
        <f t="shared" ref="FG147:FZ147" si="124">FG47</f>
        <v>-</v>
      </c>
      <c r="FH147" s="257" t="str">
        <f t="shared" si="124"/>
        <v>-</v>
      </c>
      <c r="FI147" s="257" t="str">
        <f t="shared" si="124"/>
        <v>-</v>
      </c>
      <c r="FJ147" s="257" t="str">
        <f t="shared" si="124"/>
        <v>-</v>
      </c>
      <c r="FK147" s="257" t="str">
        <f t="shared" si="124"/>
        <v>-</v>
      </c>
      <c r="FL147" s="257" t="str">
        <f t="shared" si="124"/>
        <v>-</v>
      </c>
      <c r="FM147" s="257" t="str">
        <f t="shared" si="124"/>
        <v>-</v>
      </c>
      <c r="FN147" s="257" t="str">
        <f t="shared" si="124"/>
        <v>-</v>
      </c>
      <c r="FO147" s="257" t="str">
        <f t="shared" si="124"/>
        <v>-</v>
      </c>
      <c r="FP147" s="257" t="str">
        <f t="shared" si="124"/>
        <v>-</v>
      </c>
      <c r="FQ147" s="257" t="str">
        <f t="shared" si="124"/>
        <v>-</v>
      </c>
      <c r="FR147" s="257" t="str">
        <f t="shared" si="124"/>
        <v>-</v>
      </c>
      <c r="FS147" s="257" t="str">
        <f t="shared" si="124"/>
        <v>-</v>
      </c>
      <c r="FT147" s="257" t="str">
        <f t="shared" si="124"/>
        <v>-</v>
      </c>
      <c r="FU147" s="257" t="str">
        <f t="shared" si="124"/>
        <v>-</v>
      </c>
      <c r="FV147" s="257" t="str">
        <f t="shared" si="124"/>
        <v>-</v>
      </c>
      <c r="FW147" s="257" t="str">
        <f t="shared" si="124"/>
        <v>-</v>
      </c>
      <c r="FX147" s="257" t="str">
        <f t="shared" si="124"/>
        <v>-</v>
      </c>
      <c r="FY147" s="257" t="str">
        <f t="shared" si="124"/>
        <v>-</v>
      </c>
      <c r="FZ147" s="257" t="str">
        <f t="shared" si="124"/>
        <v>-</v>
      </c>
      <c r="GA147" s="267" t="s">
        <v>275</v>
      </c>
      <c r="GB147" s="267" t="s">
        <v>275</v>
      </c>
      <c r="GC147" s="246" t="str">
        <f t="shared" ref="GC147:GV147" si="125">GC47</f>
        <v>-</v>
      </c>
      <c r="GD147" s="257" t="str">
        <f t="shared" si="125"/>
        <v>-</v>
      </c>
      <c r="GE147" s="257" t="str">
        <f t="shared" si="125"/>
        <v>-</v>
      </c>
      <c r="GF147" s="257" t="str">
        <f t="shared" si="125"/>
        <v>-</v>
      </c>
      <c r="GG147" s="257" t="str">
        <f t="shared" si="125"/>
        <v>-</v>
      </c>
      <c r="GH147" s="257" t="str">
        <f t="shared" si="125"/>
        <v>-</v>
      </c>
      <c r="GI147" s="257" t="str">
        <f t="shared" si="125"/>
        <v>-</v>
      </c>
      <c r="GJ147" s="257" t="str">
        <f t="shared" si="125"/>
        <v>-</v>
      </c>
      <c r="GK147" s="257" t="str">
        <f t="shared" si="125"/>
        <v>-</v>
      </c>
      <c r="GL147" s="257" t="str">
        <f t="shared" si="125"/>
        <v>-</v>
      </c>
      <c r="GM147" s="257" t="str">
        <f t="shared" si="125"/>
        <v>-</v>
      </c>
      <c r="GN147" s="257" t="str">
        <f t="shared" si="125"/>
        <v>-</v>
      </c>
      <c r="GO147" s="257" t="str">
        <f t="shared" si="125"/>
        <v>-</v>
      </c>
      <c r="GP147" s="257" t="str">
        <f t="shared" si="125"/>
        <v>-</v>
      </c>
      <c r="GQ147" s="257" t="str">
        <f t="shared" si="125"/>
        <v>-</v>
      </c>
      <c r="GR147" s="257" t="str">
        <f t="shared" si="125"/>
        <v>-</v>
      </c>
      <c r="GS147" s="257" t="str">
        <f t="shared" si="125"/>
        <v>-</v>
      </c>
      <c r="GT147" s="257" t="str">
        <f t="shared" si="125"/>
        <v>-</v>
      </c>
      <c r="GU147" s="257" t="str">
        <f t="shared" si="125"/>
        <v>-</v>
      </c>
      <c r="GV147" s="257" t="str">
        <f t="shared" si="125"/>
        <v>-</v>
      </c>
    </row>
    <row r="148" spans="1:204"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246" t="s">
        <v>351</v>
      </c>
      <c r="AD148" s="255" t="str">
        <f t="shared" ca="1" si="29"/>
        <v>$57</v>
      </c>
      <c r="AE148" s="257" t="str">
        <f t="shared" si="45"/>
        <v>12,320</v>
      </c>
      <c r="AF148" s="257" t="str">
        <f t="shared" ref="AF148:AS148" si="126">AF48</f>
        <v>485</v>
      </c>
      <c r="AG148" s="257" t="str">
        <f t="shared" si="126"/>
        <v>11</v>
      </c>
      <c r="AH148" s="257" t="str">
        <f t="shared" si="126"/>
        <v>405</v>
      </c>
      <c r="AI148" s="257" t="str">
        <f t="shared" si="126"/>
        <v>35</v>
      </c>
      <c r="AJ148" s="257" t="str">
        <f t="shared" si="126"/>
        <v>23</v>
      </c>
      <c r="AK148" s="257" t="str">
        <f t="shared" si="126"/>
        <v>129</v>
      </c>
      <c r="AL148" s="257" t="str">
        <f t="shared" si="126"/>
        <v>200,000</v>
      </c>
      <c r="AM148" s="257" t="str">
        <f t="shared" si="126"/>
        <v>108</v>
      </c>
      <c r="AN148" s="257" t="str">
        <f t="shared" si="126"/>
        <v>1,620,000</v>
      </c>
      <c r="AO148" s="257" t="str">
        <f t="shared" si="126"/>
        <v>116,828</v>
      </c>
      <c r="AP148" s="257" t="str">
        <f t="shared" si="126"/>
        <v>116,828</v>
      </c>
      <c r="AQ148" s="257" t="str">
        <f t="shared" si="126"/>
        <v>2,181</v>
      </c>
      <c r="AR148" s="257" t="str">
        <f t="shared" si="126"/>
        <v>7,395,559</v>
      </c>
      <c r="AS148" s="257" t="str">
        <f t="shared" si="126"/>
        <v>9,345,846</v>
      </c>
      <c r="AT148" s="257" t="str">
        <f t="shared" ref="AT148:AX157" si="127">AT48</f>
        <v>$3,591,193</v>
      </c>
      <c r="AU148" s="257" t="str">
        <f t="shared" si="127"/>
        <v>$6,948,553</v>
      </c>
      <c r="AV148" s="257" t="str">
        <f t="shared" si="127"/>
        <v>$10,993,136</v>
      </c>
      <c r="AW148" s="257" t="str">
        <f t="shared" si="127"/>
        <v>$21,532,882</v>
      </c>
      <c r="AX148" s="257" t="str">
        <f t="shared" si="127"/>
        <v>$57</v>
      </c>
      <c r="AY148" s="267" t="s">
        <v>275</v>
      </c>
      <c r="AZ148" s="267"/>
      <c r="BA148" s="246" t="str">
        <f t="shared" ref="BA148:BT148" si="128">BA48</f>
        <v>12,320</v>
      </c>
      <c r="BB148" s="257" t="str">
        <f t="shared" si="128"/>
        <v>454</v>
      </c>
      <c r="BC148" s="257" t="str">
        <f t="shared" si="128"/>
        <v>5</v>
      </c>
      <c r="BD148" s="257" t="str">
        <f t="shared" si="128"/>
        <v>409</v>
      </c>
      <c r="BE148" s="257" t="str">
        <f t="shared" si="128"/>
        <v>39</v>
      </c>
      <c r="BF148" s="257" t="str">
        <f t="shared" si="128"/>
        <v>22</v>
      </c>
      <c r="BG148" s="257" t="str">
        <f t="shared" si="128"/>
        <v>133</v>
      </c>
      <c r="BH148" s="257" t="str">
        <f t="shared" si="128"/>
        <v>-</v>
      </c>
      <c r="BI148" s="257" t="str">
        <f t="shared" si="128"/>
        <v>175</v>
      </c>
      <c r="BJ148" s="257" t="str">
        <f t="shared" si="128"/>
        <v>-</v>
      </c>
      <c r="BK148" s="257" t="str">
        <f t="shared" si="128"/>
        <v>111,469</v>
      </c>
      <c r="BL148" s="257" t="str">
        <f t="shared" si="128"/>
        <v>111,469</v>
      </c>
      <c r="BM148" s="257" t="str">
        <f t="shared" si="128"/>
        <v>27,802</v>
      </c>
      <c r="BN148" s="257" t="str">
        <f t="shared" si="128"/>
        <v>14,006,746</v>
      </c>
      <c r="BO148" s="257" t="str">
        <f t="shared" si="128"/>
        <v>16,304,752</v>
      </c>
      <c r="BP148" s="257" t="str">
        <f t="shared" si="128"/>
        <v>-</v>
      </c>
      <c r="BQ148" s="257" t="str">
        <f t="shared" si="128"/>
        <v>-</v>
      </c>
      <c r="BR148" s="257" t="str">
        <f t="shared" si="128"/>
        <v>-</v>
      </c>
      <c r="BS148" s="257" t="str">
        <f t="shared" si="128"/>
        <v>-</v>
      </c>
      <c r="BT148" s="257" t="str">
        <f t="shared" si="128"/>
        <v>$65</v>
      </c>
      <c r="BU148" s="267" t="s">
        <v>275</v>
      </c>
      <c r="BV148" s="267" t="s">
        <v>275</v>
      </c>
      <c r="BW148" s="246" t="str">
        <f t="shared" ref="BW148:CP148" si="129">BW48</f>
        <v>-</v>
      </c>
      <c r="BX148" s="257" t="str">
        <f t="shared" si="129"/>
        <v>-</v>
      </c>
      <c r="BY148" s="257" t="str">
        <f t="shared" si="129"/>
        <v>-</v>
      </c>
      <c r="BZ148" s="257" t="str">
        <f t="shared" si="129"/>
        <v>-</v>
      </c>
      <c r="CA148" s="257" t="str">
        <f t="shared" si="129"/>
        <v>-</v>
      </c>
      <c r="CB148" s="257" t="str">
        <f t="shared" si="129"/>
        <v>-</v>
      </c>
      <c r="CC148" s="257" t="str">
        <f t="shared" si="129"/>
        <v>-</v>
      </c>
      <c r="CD148" s="257" t="str">
        <f t="shared" si="129"/>
        <v>-</v>
      </c>
      <c r="CE148" s="257" t="str">
        <f t="shared" si="129"/>
        <v>-</v>
      </c>
      <c r="CF148" s="257" t="str">
        <f t="shared" si="129"/>
        <v>-</v>
      </c>
      <c r="CG148" s="257" t="str">
        <f t="shared" si="129"/>
        <v>-</v>
      </c>
      <c r="CH148" s="257" t="str">
        <f t="shared" si="129"/>
        <v>-</v>
      </c>
      <c r="CI148" s="257" t="str">
        <f t="shared" si="129"/>
        <v>-</v>
      </c>
      <c r="CJ148" s="257" t="str">
        <f t="shared" si="129"/>
        <v>-</v>
      </c>
      <c r="CK148" s="257" t="str">
        <f t="shared" si="129"/>
        <v>-</v>
      </c>
      <c r="CL148" s="257" t="str">
        <f t="shared" si="129"/>
        <v>-</v>
      </c>
      <c r="CM148" s="257" t="str">
        <f t="shared" si="129"/>
        <v>-</v>
      </c>
      <c r="CN148" s="257" t="str">
        <f t="shared" si="129"/>
        <v>-</v>
      </c>
      <c r="CO148" s="257" t="str">
        <f t="shared" si="129"/>
        <v>-</v>
      </c>
      <c r="CP148" s="257" t="str">
        <f t="shared" si="129"/>
        <v>-</v>
      </c>
      <c r="CQ148" s="267" t="s">
        <v>275</v>
      </c>
      <c r="CR148" s="267" t="s">
        <v>275</v>
      </c>
      <c r="CS148" s="246" t="str">
        <f t="shared" ref="CS148:DL148" si="130">CS48</f>
        <v>12,284</v>
      </c>
      <c r="CT148" s="257" t="str">
        <f t="shared" si="130"/>
        <v>570</v>
      </c>
      <c r="CU148" s="257">
        <f t="shared" si="130"/>
        <v>0</v>
      </c>
      <c r="CV148" s="257" t="str">
        <f t="shared" si="130"/>
        <v>402</v>
      </c>
      <c r="CW148" s="257" t="str">
        <f t="shared" si="130"/>
        <v>38</v>
      </c>
      <c r="CX148" s="257" t="str">
        <f t="shared" si="130"/>
        <v>22</v>
      </c>
      <c r="CY148" s="257" t="str">
        <f t="shared" si="130"/>
        <v>120</v>
      </c>
      <c r="CZ148" s="257" t="str">
        <f t="shared" si="130"/>
        <v>-</v>
      </c>
      <c r="DA148" s="257" t="str">
        <f t="shared" si="130"/>
        <v>120</v>
      </c>
      <c r="DB148" s="257" t="str">
        <f t="shared" si="130"/>
        <v>-</v>
      </c>
      <c r="DC148" s="257" t="str">
        <f t="shared" si="130"/>
        <v>39,044</v>
      </c>
      <c r="DD148" s="257" t="str">
        <f t="shared" si="130"/>
        <v>39,044</v>
      </c>
      <c r="DE148" s="257" t="str">
        <f t="shared" si="130"/>
        <v>2,633</v>
      </c>
      <c r="DF148" s="257" t="str">
        <f t="shared" si="130"/>
        <v>4,007,930</v>
      </c>
      <c r="DG148" s="257" t="str">
        <f t="shared" si="130"/>
        <v>4,013,811</v>
      </c>
      <c r="DH148" s="257" t="str">
        <f t="shared" si="130"/>
        <v>-</v>
      </c>
      <c r="DI148" s="257" t="str">
        <f t="shared" si="130"/>
        <v>-</v>
      </c>
      <c r="DJ148" s="257" t="str">
        <f t="shared" si="130"/>
        <v>-</v>
      </c>
      <c r="DK148" s="257" t="str">
        <f t="shared" si="130"/>
        <v>-</v>
      </c>
      <c r="DL148" s="257" t="str">
        <f t="shared" si="130"/>
        <v>$60</v>
      </c>
      <c r="DM148" s="267" t="s">
        <v>275</v>
      </c>
      <c r="DN148" s="267" t="s">
        <v>275</v>
      </c>
      <c r="DO148" s="246" t="str">
        <f t="shared" ref="DO148:EH148" si="131">DO48</f>
        <v>12,308</v>
      </c>
      <c r="DP148" s="257" t="str">
        <f t="shared" si="131"/>
        <v>503</v>
      </c>
      <c r="DQ148" s="257" t="str">
        <f t="shared" si="131"/>
        <v>5</v>
      </c>
      <c r="DR148" s="257" t="str">
        <f t="shared" si="131"/>
        <v>405</v>
      </c>
      <c r="DS148" s="257" t="str">
        <f t="shared" si="131"/>
        <v>37</v>
      </c>
      <c r="DT148" s="257" t="str">
        <f t="shared" si="131"/>
        <v>22</v>
      </c>
      <c r="DU148" s="257" t="str">
        <f t="shared" si="131"/>
        <v>127</v>
      </c>
      <c r="DV148" s="257" t="str">
        <f t="shared" si="131"/>
        <v>-</v>
      </c>
      <c r="DW148" s="257" t="str">
        <f t="shared" si="131"/>
        <v>134</v>
      </c>
      <c r="DX148" s="257" t="str">
        <f t="shared" si="131"/>
        <v>-</v>
      </c>
      <c r="DY148" s="257" t="str">
        <f t="shared" si="131"/>
        <v>89,114</v>
      </c>
      <c r="DZ148" s="257" t="str">
        <f t="shared" si="131"/>
        <v>89,114</v>
      </c>
      <c r="EA148" s="257" t="str">
        <f t="shared" si="131"/>
        <v>10,872</v>
      </c>
      <c r="EB148" s="257" t="str">
        <f t="shared" si="131"/>
        <v>8,470,078</v>
      </c>
      <c r="EC148" s="257" t="str">
        <f t="shared" si="131"/>
        <v>9,893,346</v>
      </c>
      <c r="ED148" s="257" t="str">
        <f t="shared" si="131"/>
        <v>-</v>
      </c>
      <c r="EE148" s="257" t="str">
        <f t="shared" si="131"/>
        <v>-</v>
      </c>
      <c r="EF148" s="257" t="str">
        <f t="shared" si="131"/>
        <v>-</v>
      </c>
      <c r="EG148" s="257" t="str">
        <f t="shared" si="131"/>
        <v>-</v>
      </c>
      <c r="EH148" s="257" t="str">
        <f t="shared" si="131"/>
        <v>$61</v>
      </c>
      <c r="EI148" s="267" t="s">
        <v>275</v>
      </c>
      <c r="EJ148" s="267" t="s">
        <v>275</v>
      </c>
      <c r="EK148" s="246" t="str">
        <f t="shared" ref="EK148:FD148" si="132">EK48</f>
        <v>0</v>
      </c>
      <c r="EL148" s="257" t="str">
        <f t="shared" si="132"/>
        <v>31</v>
      </c>
      <c r="EM148" s="257" t="str">
        <f t="shared" si="132"/>
        <v>6</v>
      </c>
      <c r="EN148" s="257" t="str">
        <f t="shared" si="132"/>
        <v>-4</v>
      </c>
      <c r="EO148" s="257" t="str">
        <f t="shared" si="132"/>
        <v>-4</v>
      </c>
      <c r="EP148" s="257" t="str">
        <f t="shared" si="132"/>
        <v>1</v>
      </c>
      <c r="EQ148" s="257" t="str">
        <f t="shared" si="132"/>
        <v>-4</v>
      </c>
      <c r="ER148" s="257" t="str">
        <f t="shared" si="132"/>
        <v>-</v>
      </c>
      <c r="ES148" s="257" t="str">
        <f t="shared" si="132"/>
        <v>-67</v>
      </c>
      <c r="ET148" s="257" t="str">
        <f t="shared" si="132"/>
        <v>-</v>
      </c>
      <c r="EU148" s="257" t="str">
        <f t="shared" si="132"/>
        <v>5,359</v>
      </c>
      <c r="EV148" s="257" t="str">
        <f t="shared" si="132"/>
        <v>5,359</v>
      </c>
      <c r="EW148" s="257" t="str">
        <f t="shared" si="132"/>
        <v>-25,621</v>
      </c>
      <c r="EX148" s="257" t="str">
        <f t="shared" si="132"/>
        <v>-6,611,187</v>
      </c>
      <c r="EY148" s="257" t="str">
        <f t="shared" si="132"/>
        <v>-6,958,906</v>
      </c>
      <c r="EZ148" s="257" t="str">
        <f t="shared" si="132"/>
        <v>-</v>
      </c>
      <c r="FA148" s="257" t="str">
        <f t="shared" si="132"/>
        <v>-</v>
      </c>
      <c r="FB148" s="257" t="str">
        <f t="shared" si="132"/>
        <v>-</v>
      </c>
      <c r="FC148" s="257" t="str">
        <f t="shared" si="132"/>
        <v>-</v>
      </c>
      <c r="FD148" s="257" t="str">
        <f t="shared" si="132"/>
        <v>-$8</v>
      </c>
      <c r="FE148" s="267" t="s">
        <v>275</v>
      </c>
      <c r="FF148" s="267" t="s">
        <v>275</v>
      </c>
      <c r="FG148" s="246" t="str">
        <f t="shared" ref="FG148:FZ148" si="133">FG48</f>
        <v>-</v>
      </c>
      <c r="FH148" s="257" t="str">
        <f t="shared" si="133"/>
        <v>-</v>
      </c>
      <c r="FI148" s="257" t="str">
        <f t="shared" si="133"/>
        <v>-</v>
      </c>
      <c r="FJ148" s="257" t="str">
        <f t="shared" si="133"/>
        <v>-</v>
      </c>
      <c r="FK148" s="257" t="str">
        <f t="shared" si="133"/>
        <v>-</v>
      </c>
      <c r="FL148" s="257" t="str">
        <f t="shared" si="133"/>
        <v>-</v>
      </c>
      <c r="FM148" s="257" t="str">
        <f t="shared" si="133"/>
        <v>-</v>
      </c>
      <c r="FN148" s="257" t="str">
        <f t="shared" si="133"/>
        <v>-</v>
      </c>
      <c r="FO148" s="257" t="str">
        <f t="shared" si="133"/>
        <v>-</v>
      </c>
      <c r="FP148" s="257" t="str">
        <f t="shared" si="133"/>
        <v>-</v>
      </c>
      <c r="FQ148" s="257" t="str">
        <f t="shared" si="133"/>
        <v>-</v>
      </c>
      <c r="FR148" s="257" t="str">
        <f t="shared" si="133"/>
        <v>-</v>
      </c>
      <c r="FS148" s="257" t="str">
        <f t="shared" si="133"/>
        <v>-</v>
      </c>
      <c r="FT148" s="257" t="str">
        <f t="shared" si="133"/>
        <v>-</v>
      </c>
      <c r="FU148" s="257" t="str">
        <f t="shared" si="133"/>
        <v>-</v>
      </c>
      <c r="FV148" s="257" t="str">
        <f t="shared" si="133"/>
        <v>-</v>
      </c>
      <c r="FW148" s="257" t="str">
        <f t="shared" si="133"/>
        <v>-</v>
      </c>
      <c r="FX148" s="257" t="str">
        <f t="shared" si="133"/>
        <v>-</v>
      </c>
      <c r="FY148" s="257" t="str">
        <f t="shared" si="133"/>
        <v>-</v>
      </c>
      <c r="FZ148" s="257" t="str">
        <f t="shared" si="133"/>
        <v>-</v>
      </c>
      <c r="GA148" s="267" t="s">
        <v>275</v>
      </c>
      <c r="GB148" s="267" t="s">
        <v>275</v>
      </c>
      <c r="GC148" s="246" t="str">
        <f t="shared" ref="GC148:GV148" si="134">GC48</f>
        <v>-</v>
      </c>
      <c r="GD148" s="257" t="str">
        <f t="shared" si="134"/>
        <v>-</v>
      </c>
      <c r="GE148" s="257" t="str">
        <f t="shared" si="134"/>
        <v>-</v>
      </c>
      <c r="GF148" s="257" t="str">
        <f t="shared" si="134"/>
        <v>-</v>
      </c>
      <c r="GG148" s="257" t="str">
        <f t="shared" si="134"/>
        <v>-</v>
      </c>
      <c r="GH148" s="257" t="str">
        <f t="shared" si="134"/>
        <v>-</v>
      </c>
      <c r="GI148" s="257" t="str">
        <f t="shared" si="134"/>
        <v>-</v>
      </c>
      <c r="GJ148" s="257" t="str">
        <f t="shared" si="134"/>
        <v>-</v>
      </c>
      <c r="GK148" s="257" t="str">
        <f t="shared" si="134"/>
        <v>-</v>
      </c>
      <c r="GL148" s="257" t="str">
        <f t="shared" si="134"/>
        <v>-</v>
      </c>
      <c r="GM148" s="257" t="str">
        <f t="shared" si="134"/>
        <v>-</v>
      </c>
      <c r="GN148" s="257" t="str">
        <f t="shared" si="134"/>
        <v>-</v>
      </c>
      <c r="GO148" s="257" t="str">
        <f t="shared" si="134"/>
        <v>-</v>
      </c>
      <c r="GP148" s="257" t="str">
        <f t="shared" si="134"/>
        <v>-</v>
      </c>
      <c r="GQ148" s="257" t="str">
        <f t="shared" si="134"/>
        <v>-</v>
      </c>
      <c r="GR148" s="257" t="str">
        <f t="shared" si="134"/>
        <v>-</v>
      </c>
      <c r="GS148" s="257" t="str">
        <f t="shared" si="134"/>
        <v>-</v>
      </c>
      <c r="GT148" s="257" t="str">
        <f t="shared" si="134"/>
        <v>-</v>
      </c>
      <c r="GU148" s="257" t="str">
        <f t="shared" si="134"/>
        <v>-</v>
      </c>
      <c r="GV148" s="257" t="str">
        <f t="shared" si="134"/>
        <v>-</v>
      </c>
    </row>
    <row r="149" spans="1:204"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246" t="s">
        <v>135</v>
      </c>
      <c r="AD149" s="255" t="str">
        <f t="shared" ca="1" si="29"/>
        <v>-</v>
      </c>
      <c r="AE149" s="257" t="str">
        <f t="shared" si="45"/>
        <v>-</v>
      </c>
      <c r="AF149" s="257" t="str">
        <f t="shared" ref="AF149:AS149" si="135">AF49</f>
        <v>-</v>
      </c>
      <c r="AG149" s="257" t="str">
        <f t="shared" si="135"/>
        <v>-</v>
      </c>
      <c r="AH149" s="257" t="str">
        <f t="shared" si="135"/>
        <v>-</v>
      </c>
      <c r="AI149" s="257" t="str">
        <f t="shared" si="135"/>
        <v>-</v>
      </c>
      <c r="AJ149" s="257" t="str">
        <f t="shared" si="135"/>
        <v>-</v>
      </c>
      <c r="AK149" s="257" t="str">
        <f t="shared" si="135"/>
        <v>-</v>
      </c>
      <c r="AL149" s="257" t="str">
        <f t="shared" si="135"/>
        <v>-</v>
      </c>
      <c r="AM149" s="257" t="str">
        <f t="shared" si="135"/>
        <v>-</v>
      </c>
      <c r="AN149" s="257" t="str">
        <f t="shared" si="135"/>
        <v>-</v>
      </c>
      <c r="AO149" s="257" t="str">
        <f t="shared" si="135"/>
        <v>-</v>
      </c>
      <c r="AP149" s="257" t="str">
        <f t="shared" si="135"/>
        <v>-</v>
      </c>
      <c r="AQ149" s="257" t="str">
        <f t="shared" si="135"/>
        <v>-</v>
      </c>
      <c r="AR149" s="257" t="str">
        <f t="shared" si="135"/>
        <v>-</v>
      </c>
      <c r="AS149" s="257" t="str">
        <f t="shared" si="135"/>
        <v>-</v>
      </c>
      <c r="AT149" s="257" t="str">
        <f t="shared" si="127"/>
        <v>-</v>
      </c>
      <c r="AU149" s="257" t="str">
        <f t="shared" si="127"/>
        <v>-</v>
      </c>
      <c r="AV149" s="257" t="str">
        <f t="shared" si="127"/>
        <v>-</v>
      </c>
      <c r="AW149" s="257" t="str">
        <f t="shared" si="127"/>
        <v>-</v>
      </c>
      <c r="AX149" s="257" t="str">
        <f t="shared" si="127"/>
        <v>-</v>
      </c>
      <c r="AY149" s="267" t="s">
        <v>275</v>
      </c>
      <c r="AZ149" s="267"/>
      <c r="BA149" s="246" t="str">
        <f t="shared" ref="BA149:BT149" si="136">BA49</f>
        <v>43,186</v>
      </c>
      <c r="BB149" s="257" t="str">
        <f t="shared" si="136"/>
        <v>1,620</v>
      </c>
      <c r="BC149" s="257" t="str">
        <f t="shared" si="136"/>
        <v>2,240</v>
      </c>
      <c r="BD149" s="257" t="str">
        <f t="shared" si="136"/>
        <v>1,747</v>
      </c>
      <c r="BE149" s="257" t="str">
        <f t="shared" si="136"/>
        <v>93</v>
      </c>
      <c r="BF149" s="257" t="str">
        <f t="shared" si="136"/>
        <v>8</v>
      </c>
      <c r="BG149" s="257" t="str">
        <f t="shared" si="136"/>
        <v>188</v>
      </c>
      <c r="BH149" s="257" t="str">
        <f t="shared" si="136"/>
        <v>480,000</v>
      </c>
      <c r="BI149" s="257" t="str">
        <f t="shared" si="136"/>
        <v>245</v>
      </c>
      <c r="BJ149" s="257" t="str">
        <f t="shared" si="136"/>
        <v>500,000</v>
      </c>
      <c r="BK149" s="257" t="str">
        <f t="shared" si="136"/>
        <v>304,500</v>
      </c>
      <c r="BL149" s="257" t="str">
        <f t="shared" si="136"/>
        <v>328,620</v>
      </c>
      <c r="BM149" s="257" t="str">
        <f t="shared" si="136"/>
        <v>1,010</v>
      </c>
      <c r="BN149" s="257" t="str">
        <f t="shared" si="136"/>
        <v>989,516</v>
      </c>
      <c r="BO149" s="257" t="str">
        <f t="shared" si="136"/>
        <v>1,602,211</v>
      </c>
      <c r="BP149" s="257" t="str">
        <f t="shared" si="136"/>
        <v>$15,240,000</v>
      </c>
      <c r="BQ149" s="257" t="str">
        <f t="shared" si="136"/>
        <v>$13,213,000</v>
      </c>
      <c r="BR149" s="257" t="str">
        <f t="shared" si="136"/>
        <v>$19,889,000</v>
      </c>
      <c r="BS149" s="257" t="str">
        <f t="shared" si="136"/>
        <v>$48,342,000</v>
      </c>
      <c r="BT149" s="257" t="str">
        <f t="shared" si="136"/>
        <v>$65</v>
      </c>
      <c r="BU149" s="267" t="s">
        <v>275</v>
      </c>
      <c r="BV149" s="267" t="s">
        <v>275</v>
      </c>
      <c r="BW149" s="246" t="str">
        <f t="shared" ref="BW149:CP149" si="137">BW49</f>
        <v>43,094</v>
      </c>
      <c r="BX149" s="257" t="str">
        <f t="shared" si="137"/>
        <v>1,627</v>
      </c>
      <c r="BY149" s="257" t="str">
        <f t="shared" si="137"/>
        <v>2,113</v>
      </c>
      <c r="BZ149" s="257" t="str">
        <f t="shared" si="137"/>
        <v>1,846</v>
      </c>
      <c r="CA149" s="257" t="str">
        <f t="shared" si="137"/>
        <v>93</v>
      </c>
      <c r="CB149" s="257" t="str">
        <f t="shared" si="137"/>
        <v>8</v>
      </c>
      <c r="CC149" s="257" t="str">
        <f t="shared" si="137"/>
        <v>188</v>
      </c>
      <c r="CD149" s="257" t="str">
        <f t="shared" si="137"/>
        <v>479,658</v>
      </c>
      <c r="CE149" s="257" t="str">
        <f t="shared" si="137"/>
        <v>245</v>
      </c>
      <c r="CF149" s="257" t="str">
        <f t="shared" si="137"/>
        <v>500,000</v>
      </c>
      <c r="CG149" s="257" t="str">
        <f t="shared" si="137"/>
        <v>317,000</v>
      </c>
      <c r="CH149" s="257" t="str">
        <f t="shared" si="137"/>
        <v>345,060</v>
      </c>
      <c r="CI149" s="257" t="str">
        <f t="shared" si="137"/>
        <v>1,493</v>
      </c>
      <c r="CJ149" s="257" t="str">
        <f t="shared" si="137"/>
        <v>1,150,000</v>
      </c>
      <c r="CK149" s="257" t="str">
        <f t="shared" si="137"/>
        <v>1,797,024</v>
      </c>
      <c r="CL149" s="257" t="str">
        <f t="shared" si="137"/>
        <v>$26,316,078</v>
      </c>
      <c r="CM149" s="257" t="str">
        <f t="shared" si="137"/>
        <v>$26,741,809</v>
      </c>
      <c r="CN149" s="257" t="str">
        <f t="shared" si="137"/>
        <v>$19,241,744</v>
      </c>
      <c r="CO149" s="257" t="str">
        <f t="shared" si="137"/>
        <v>$72,299,631</v>
      </c>
      <c r="CP149" s="257" t="str">
        <f t="shared" si="137"/>
        <v>$65</v>
      </c>
      <c r="CQ149" s="267" t="s">
        <v>275</v>
      </c>
      <c r="CR149" s="267" t="s">
        <v>275</v>
      </c>
      <c r="CS149" s="246" t="str">
        <f t="shared" ref="CS149:DL149" si="138">CS49</f>
        <v>43,780</v>
      </c>
      <c r="CT149" s="257" t="str">
        <f t="shared" si="138"/>
        <v>1,574</v>
      </c>
      <c r="CU149" s="257" t="str">
        <f t="shared" si="138"/>
        <v>2,092</v>
      </c>
      <c r="CV149" s="257" t="str">
        <f t="shared" si="138"/>
        <v>1,863</v>
      </c>
      <c r="CW149" s="257" t="str">
        <f t="shared" si="138"/>
        <v>91</v>
      </c>
      <c r="CX149" s="257" t="str">
        <f t="shared" si="138"/>
        <v>4</v>
      </c>
      <c r="CY149" s="257" t="str">
        <f t="shared" si="138"/>
        <v>192</v>
      </c>
      <c r="CZ149" s="257" t="str">
        <f t="shared" si="138"/>
        <v>485,750</v>
      </c>
      <c r="DA149" s="257" t="str">
        <f t="shared" si="138"/>
        <v>220</v>
      </c>
      <c r="DB149" s="257" t="str">
        <f t="shared" si="138"/>
        <v>440,000</v>
      </c>
      <c r="DC149" s="257" t="str">
        <f t="shared" si="138"/>
        <v>461,000</v>
      </c>
      <c r="DD149" s="257" t="str">
        <f t="shared" si="138"/>
        <v>538,500</v>
      </c>
      <c r="DE149" s="257">
        <f t="shared" si="138"/>
        <v>0</v>
      </c>
      <c r="DF149" s="257" t="str">
        <f t="shared" si="138"/>
        <v>1,540,000</v>
      </c>
      <c r="DG149" s="257" t="str">
        <f t="shared" si="138"/>
        <v>2,503,000</v>
      </c>
      <c r="DH149" s="257" t="str">
        <f t="shared" si="138"/>
        <v>$26,800,000</v>
      </c>
      <c r="DI149" s="257" t="str">
        <f t="shared" si="138"/>
        <v>$19,300,000</v>
      </c>
      <c r="DJ149" s="257" t="str">
        <f t="shared" si="138"/>
        <v>$25,600,000</v>
      </c>
      <c r="DK149" s="257" t="str">
        <f t="shared" si="138"/>
        <v>$71,700,000</v>
      </c>
      <c r="DL149" s="257" t="str">
        <f t="shared" si="138"/>
        <v>$67</v>
      </c>
      <c r="DM149" s="267" t="s">
        <v>275</v>
      </c>
      <c r="DN149" s="267" t="s">
        <v>275</v>
      </c>
      <c r="DO149" s="246" t="str">
        <f t="shared" ref="DO149:EH149" si="139">DO49</f>
        <v>43,353</v>
      </c>
      <c r="DP149" s="257" t="str">
        <f t="shared" si="139"/>
        <v>1,607</v>
      </c>
      <c r="DQ149" s="257" t="str">
        <f t="shared" si="139"/>
        <v>2,148</v>
      </c>
      <c r="DR149" s="257" t="str">
        <f t="shared" si="139"/>
        <v>1,819</v>
      </c>
      <c r="DS149" s="257" t="str">
        <f t="shared" si="139"/>
        <v>92</v>
      </c>
      <c r="DT149" s="257" t="str">
        <f t="shared" si="139"/>
        <v>7</v>
      </c>
      <c r="DU149" s="257" t="str">
        <f t="shared" si="139"/>
        <v>189</v>
      </c>
      <c r="DV149" s="257" t="str">
        <f t="shared" si="139"/>
        <v>481,803</v>
      </c>
      <c r="DW149" s="257" t="str">
        <f t="shared" si="139"/>
        <v>237</v>
      </c>
      <c r="DX149" s="257" t="str">
        <f t="shared" si="139"/>
        <v>480,000</v>
      </c>
      <c r="DY149" s="257" t="str">
        <f t="shared" si="139"/>
        <v>360,833</v>
      </c>
      <c r="DZ149" s="257" t="str">
        <f t="shared" si="139"/>
        <v>404,060</v>
      </c>
      <c r="EA149" s="257" t="str">
        <f t="shared" si="139"/>
        <v>834</v>
      </c>
      <c r="EB149" s="257" t="str">
        <f t="shared" si="139"/>
        <v>1,226,505</v>
      </c>
      <c r="EC149" s="257" t="str">
        <f t="shared" si="139"/>
        <v>1,967,412</v>
      </c>
      <c r="ED149" s="257" t="str">
        <f t="shared" si="139"/>
        <v>$22,785,359</v>
      </c>
      <c r="EE149" s="257" t="str">
        <f t="shared" si="139"/>
        <v>$19,751,603</v>
      </c>
      <c r="EF149" s="257" t="str">
        <f t="shared" si="139"/>
        <v>$21,576,915</v>
      </c>
      <c r="EG149" s="257" t="str">
        <f t="shared" si="139"/>
        <v>$64,113,877</v>
      </c>
      <c r="EH149" s="257" t="str">
        <f t="shared" si="139"/>
        <v>$66</v>
      </c>
      <c r="EI149" s="267" t="s">
        <v>275</v>
      </c>
      <c r="EJ149" s="267" t="s">
        <v>275</v>
      </c>
      <c r="EK149" s="246" t="str">
        <f t="shared" ref="EK149:FD149" si="140">EK49</f>
        <v>-</v>
      </c>
      <c r="EL149" s="257" t="str">
        <f t="shared" si="140"/>
        <v>-</v>
      </c>
      <c r="EM149" s="257" t="str">
        <f t="shared" si="140"/>
        <v>-</v>
      </c>
      <c r="EN149" s="257" t="str">
        <f t="shared" si="140"/>
        <v>-</v>
      </c>
      <c r="EO149" s="257" t="str">
        <f t="shared" si="140"/>
        <v>-</v>
      </c>
      <c r="EP149" s="257" t="str">
        <f t="shared" si="140"/>
        <v>-</v>
      </c>
      <c r="EQ149" s="257" t="str">
        <f t="shared" si="140"/>
        <v>-</v>
      </c>
      <c r="ER149" s="257" t="str">
        <f t="shared" si="140"/>
        <v>-</v>
      </c>
      <c r="ES149" s="257" t="str">
        <f t="shared" si="140"/>
        <v>-</v>
      </c>
      <c r="ET149" s="257" t="str">
        <f t="shared" si="140"/>
        <v>-</v>
      </c>
      <c r="EU149" s="257" t="str">
        <f t="shared" si="140"/>
        <v>-</v>
      </c>
      <c r="EV149" s="257" t="str">
        <f t="shared" si="140"/>
        <v>-</v>
      </c>
      <c r="EW149" s="257" t="str">
        <f t="shared" si="140"/>
        <v>-</v>
      </c>
      <c r="EX149" s="257" t="str">
        <f t="shared" si="140"/>
        <v>-</v>
      </c>
      <c r="EY149" s="257" t="str">
        <f t="shared" si="140"/>
        <v>-</v>
      </c>
      <c r="EZ149" s="257" t="str">
        <f t="shared" si="140"/>
        <v>-</v>
      </c>
      <c r="FA149" s="257" t="str">
        <f t="shared" si="140"/>
        <v>-</v>
      </c>
      <c r="FB149" s="257" t="str">
        <f t="shared" si="140"/>
        <v>-</v>
      </c>
      <c r="FC149" s="257" t="str">
        <f t="shared" si="140"/>
        <v>-</v>
      </c>
      <c r="FD149" s="257" t="str">
        <f t="shared" si="140"/>
        <v>-</v>
      </c>
      <c r="FE149" s="267" t="s">
        <v>275</v>
      </c>
      <c r="FF149" s="267" t="s">
        <v>275</v>
      </c>
      <c r="FG149" s="246" t="str">
        <f t="shared" ref="FG149:FZ149" si="141">FG49</f>
        <v>92</v>
      </c>
      <c r="FH149" s="257" t="str">
        <f t="shared" si="141"/>
        <v>-7</v>
      </c>
      <c r="FI149" s="257" t="str">
        <f t="shared" si="141"/>
        <v>127</v>
      </c>
      <c r="FJ149" s="257" t="str">
        <f t="shared" si="141"/>
        <v>-99</v>
      </c>
      <c r="FK149" s="257" t="str">
        <f t="shared" si="141"/>
        <v>0</v>
      </c>
      <c r="FL149" s="257" t="str">
        <f t="shared" si="141"/>
        <v>0</v>
      </c>
      <c r="FM149" s="257" t="str">
        <f t="shared" si="141"/>
        <v>0</v>
      </c>
      <c r="FN149" s="257" t="str">
        <f t="shared" si="141"/>
        <v>342</v>
      </c>
      <c r="FO149" s="257" t="str">
        <f t="shared" si="141"/>
        <v>0</v>
      </c>
      <c r="FP149" s="257" t="str">
        <f t="shared" si="141"/>
        <v>0</v>
      </c>
      <c r="FQ149" s="257" t="str">
        <f t="shared" si="141"/>
        <v>-12,500</v>
      </c>
      <c r="FR149" s="257" t="str">
        <f t="shared" si="141"/>
        <v>-16,440</v>
      </c>
      <c r="FS149" s="257" t="str">
        <f t="shared" si="141"/>
        <v>-483</v>
      </c>
      <c r="FT149" s="257" t="str">
        <f t="shared" si="141"/>
        <v>-160,484</v>
      </c>
      <c r="FU149" s="257" t="str">
        <f t="shared" si="141"/>
        <v>-194,813</v>
      </c>
      <c r="FV149" s="257" t="str">
        <f t="shared" si="141"/>
        <v>-$11,076,078</v>
      </c>
      <c r="FW149" s="257" t="str">
        <f t="shared" si="141"/>
        <v>-$13,528,809</v>
      </c>
      <c r="FX149" s="257" t="str">
        <f t="shared" si="141"/>
        <v>$647,256</v>
      </c>
      <c r="FY149" s="257" t="str">
        <f t="shared" si="141"/>
        <v>-$23,957,631</v>
      </c>
      <c r="FZ149" s="257" t="str">
        <f t="shared" si="141"/>
        <v>$0</v>
      </c>
      <c r="GA149" s="267" t="s">
        <v>275</v>
      </c>
      <c r="GB149" s="267" t="s">
        <v>275</v>
      </c>
      <c r="GC149" s="246" t="str">
        <f t="shared" ref="GC149:GV149" si="142">GC49</f>
        <v>-686</v>
      </c>
      <c r="GD149" s="257" t="str">
        <f t="shared" si="142"/>
        <v>53</v>
      </c>
      <c r="GE149" s="257" t="str">
        <f t="shared" si="142"/>
        <v>21</v>
      </c>
      <c r="GF149" s="257" t="str">
        <f t="shared" si="142"/>
        <v>-17</v>
      </c>
      <c r="GG149" s="257" t="str">
        <f t="shared" si="142"/>
        <v>2</v>
      </c>
      <c r="GH149" s="257" t="str">
        <f t="shared" si="142"/>
        <v>4</v>
      </c>
      <c r="GI149" s="257" t="str">
        <f t="shared" si="142"/>
        <v>-4</v>
      </c>
      <c r="GJ149" s="257" t="str">
        <f t="shared" si="142"/>
        <v>-6,092</v>
      </c>
      <c r="GK149" s="257" t="str">
        <f t="shared" si="142"/>
        <v>25</v>
      </c>
      <c r="GL149" s="257" t="str">
        <f t="shared" si="142"/>
        <v>60,000</v>
      </c>
      <c r="GM149" s="257" t="str">
        <f t="shared" si="142"/>
        <v>-144,000</v>
      </c>
      <c r="GN149" s="257" t="str">
        <f t="shared" si="142"/>
        <v>-193,440</v>
      </c>
      <c r="GO149" s="257" t="str">
        <f t="shared" si="142"/>
        <v>1,493</v>
      </c>
      <c r="GP149" s="257" t="str">
        <f t="shared" si="142"/>
        <v>-390,000</v>
      </c>
      <c r="GQ149" s="257" t="str">
        <f t="shared" si="142"/>
        <v>-705,976</v>
      </c>
      <c r="GR149" s="257" t="str">
        <f t="shared" si="142"/>
        <v>-$483,922</v>
      </c>
      <c r="GS149" s="257" t="str">
        <f t="shared" si="142"/>
        <v>$7,441,809</v>
      </c>
      <c r="GT149" s="257" t="str">
        <f t="shared" si="142"/>
        <v>-$6,358,256</v>
      </c>
      <c r="GU149" s="257" t="str">
        <f t="shared" si="142"/>
        <v>$599,631</v>
      </c>
      <c r="GV149" s="257" t="str">
        <f t="shared" si="142"/>
        <v>-$2</v>
      </c>
    </row>
    <row r="150" spans="1:204"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246" t="s">
        <v>155</v>
      </c>
      <c r="AD150" s="255" t="str">
        <f t="shared" ca="1" si="29"/>
        <v>-</v>
      </c>
      <c r="AE150" s="257" t="str">
        <f t="shared" si="45"/>
        <v>-</v>
      </c>
      <c r="AF150" s="257" t="str">
        <f t="shared" ref="AF150:AS150" si="143">AF50</f>
        <v>-</v>
      </c>
      <c r="AG150" s="257" t="str">
        <f t="shared" si="143"/>
        <v>-</v>
      </c>
      <c r="AH150" s="257" t="str">
        <f t="shared" si="143"/>
        <v>-</v>
      </c>
      <c r="AI150" s="257" t="str">
        <f t="shared" si="143"/>
        <v>-</v>
      </c>
      <c r="AJ150" s="257" t="str">
        <f t="shared" si="143"/>
        <v>-</v>
      </c>
      <c r="AK150" s="257" t="str">
        <f t="shared" si="143"/>
        <v>-</v>
      </c>
      <c r="AL150" s="257" t="str">
        <f t="shared" si="143"/>
        <v>-</v>
      </c>
      <c r="AM150" s="257" t="str">
        <f t="shared" si="143"/>
        <v>-</v>
      </c>
      <c r="AN150" s="257" t="str">
        <f t="shared" si="143"/>
        <v>-</v>
      </c>
      <c r="AO150" s="257" t="str">
        <f t="shared" si="143"/>
        <v>-</v>
      </c>
      <c r="AP150" s="257" t="str">
        <f t="shared" si="143"/>
        <v>-</v>
      </c>
      <c r="AQ150" s="257" t="str">
        <f t="shared" si="143"/>
        <v>-</v>
      </c>
      <c r="AR150" s="257" t="str">
        <f t="shared" si="143"/>
        <v>-</v>
      </c>
      <c r="AS150" s="257" t="str">
        <f t="shared" si="143"/>
        <v>-</v>
      </c>
      <c r="AT150" s="257" t="str">
        <f t="shared" si="127"/>
        <v>-</v>
      </c>
      <c r="AU150" s="257" t="str">
        <f t="shared" si="127"/>
        <v>-</v>
      </c>
      <c r="AV150" s="257" t="str">
        <f t="shared" si="127"/>
        <v>-</v>
      </c>
      <c r="AW150" s="257" t="str">
        <f t="shared" si="127"/>
        <v>-</v>
      </c>
      <c r="AX150" s="257" t="str">
        <f t="shared" si="127"/>
        <v>-</v>
      </c>
      <c r="AY150" s="267" t="s">
        <v>275</v>
      </c>
      <c r="AZ150" s="267"/>
      <c r="BA150" s="246" t="str">
        <f t="shared" ref="BA150:BT150" si="144">BA50</f>
        <v>26,507</v>
      </c>
      <c r="BB150" s="257" t="str">
        <f t="shared" si="144"/>
        <v>1,698</v>
      </c>
      <c r="BC150" s="257" t="str">
        <f t="shared" si="144"/>
        <v>145</v>
      </c>
      <c r="BD150" s="257" t="str">
        <f t="shared" si="144"/>
        <v>1,080</v>
      </c>
      <c r="BE150" s="257" t="str">
        <f t="shared" si="144"/>
        <v>18</v>
      </c>
      <c r="BF150" s="257" t="str">
        <f t="shared" si="144"/>
        <v>0</v>
      </c>
      <c r="BG150" s="257" t="str">
        <f t="shared" si="144"/>
        <v>118</v>
      </c>
      <c r="BH150" s="257" t="str">
        <f t="shared" si="144"/>
        <v>361,604</v>
      </c>
      <c r="BI150" s="257" t="str">
        <f t="shared" si="144"/>
        <v>72</v>
      </c>
      <c r="BJ150" s="257" t="str">
        <f t="shared" si="144"/>
        <v>1,009,156</v>
      </c>
      <c r="BK150" s="257" t="str">
        <f t="shared" si="144"/>
        <v>185,754</v>
      </c>
      <c r="BL150" s="257" t="str">
        <f t="shared" si="144"/>
        <v>185,754</v>
      </c>
      <c r="BM150" s="257" t="str">
        <f t="shared" si="144"/>
        <v>-</v>
      </c>
      <c r="BN150" s="257" t="str">
        <f t="shared" si="144"/>
        <v>4,224,472</v>
      </c>
      <c r="BO150" s="257" t="str">
        <f t="shared" si="144"/>
        <v>8,224,472</v>
      </c>
      <c r="BP150" s="257" t="str">
        <f t="shared" si="144"/>
        <v>$2,782,789</v>
      </c>
      <c r="BQ150" s="257" t="str">
        <f t="shared" si="144"/>
        <v>$6,874,513</v>
      </c>
      <c r="BR150" s="257" t="str">
        <f t="shared" si="144"/>
        <v>$13,701,683</v>
      </c>
      <c r="BS150" s="257" t="str">
        <f t="shared" si="144"/>
        <v>$23,358,985</v>
      </c>
      <c r="BT150" s="257" t="str">
        <f t="shared" si="144"/>
        <v>$71</v>
      </c>
      <c r="BU150" s="267" t="s">
        <v>275</v>
      </c>
      <c r="BV150" s="267" t="s">
        <v>275</v>
      </c>
      <c r="BW150" s="246" t="str">
        <f t="shared" ref="BW150:CP150" si="145">BW50</f>
        <v>-</v>
      </c>
      <c r="BX150" s="257" t="str">
        <f t="shared" si="145"/>
        <v>-</v>
      </c>
      <c r="BY150" s="257" t="str">
        <f t="shared" si="145"/>
        <v>-</v>
      </c>
      <c r="BZ150" s="257" t="str">
        <f t="shared" si="145"/>
        <v>-</v>
      </c>
      <c r="CA150" s="257" t="str">
        <f t="shared" si="145"/>
        <v>-</v>
      </c>
      <c r="CB150" s="257" t="str">
        <f t="shared" si="145"/>
        <v>-</v>
      </c>
      <c r="CC150" s="257" t="str">
        <f t="shared" si="145"/>
        <v>-</v>
      </c>
      <c r="CD150" s="257" t="str">
        <f t="shared" si="145"/>
        <v>-</v>
      </c>
      <c r="CE150" s="257" t="str">
        <f t="shared" si="145"/>
        <v>-</v>
      </c>
      <c r="CF150" s="257" t="str">
        <f t="shared" si="145"/>
        <v>-</v>
      </c>
      <c r="CG150" s="257" t="str">
        <f t="shared" si="145"/>
        <v>-</v>
      </c>
      <c r="CH150" s="257" t="str">
        <f t="shared" si="145"/>
        <v>-</v>
      </c>
      <c r="CI150" s="257" t="str">
        <f t="shared" si="145"/>
        <v>-</v>
      </c>
      <c r="CJ150" s="257" t="str">
        <f t="shared" si="145"/>
        <v>-</v>
      </c>
      <c r="CK150" s="257" t="str">
        <f t="shared" si="145"/>
        <v>-</v>
      </c>
      <c r="CL150" s="257" t="str">
        <f t="shared" si="145"/>
        <v>-</v>
      </c>
      <c r="CM150" s="257" t="str">
        <f t="shared" si="145"/>
        <v>-</v>
      </c>
      <c r="CN150" s="257" t="str">
        <f t="shared" si="145"/>
        <v>-</v>
      </c>
      <c r="CO150" s="257" t="str">
        <f t="shared" si="145"/>
        <v>-</v>
      </c>
      <c r="CP150" s="257" t="str">
        <f t="shared" si="145"/>
        <v>-</v>
      </c>
      <c r="CQ150" s="267" t="s">
        <v>275</v>
      </c>
      <c r="CR150" s="267" t="s">
        <v>275</v>
      </c>
      <c r="CS150" s="246" t="str">
        <f t="shared" ref="CS150:DL150" si="146">CS50</f>
        <v>29,203</v>
      </c>
      <c r="CT150" s="257" t="str">
        <f t="shared" si="146"/>
        <v>1,200</v>
      </c>
      <c r="CU150" s="257" t="str">
        <f t="shared" si="146"/>
        <v>145</v>
      </c>
      <c r="CV150" s="257" t="str">
        <f t="shared" si="146"/>
        <v>1,100</v>
      </c>
      <c r="CW150" s="257" t="str">
        <f t="shared" si="146"/>
        <v>-</v>
      </c>
      <c r="CX150" s="257" t="str">
        <f t="shared" si="146"/>
        <v>-</v>
      </c>
      <c r="CY150" s="257" t="str">
        <f t="shared" si="146"/>
        <v>120</v>
      </c>
      <c r="CZ150" s="257" t="str">
        <f t="shared" si="146"/>
        <v>382,000</v>
      </c>
      <c r="DA150" s="257" t="str">
        <f t="shared" si="146"/>
        <v>120</v>
      </c>
      <c r="DB150" s="257" t="str">
        <f t="shared" si="146"/>
        <v>1,400,000</v>
      </c>
      <c r="DC150" s="257" t="str">
        <f t="shared" si="146"/>
        <v>278,300</v>
      </c>
      <c r="DD150" s="257" t="str">
        <f t="shared" si="146"/>
        <v>278,300</v>
      </c>
      <c r="DE150" s="257" t="str">
        <f t="shared" si="146"/>
        <v>-</v>
      </c>
      <c r="DF150" s="257" t="str">
        <f t="shared" si="146"/>
        <v>5,070,000</v>
      </c>
      <c r="DG150" s="257" t="str">
        <f t="shared" si="146"/>
        <v>5,196,160</v>
      </c>
      <c r="DH150" s="257" t="str">
        <f t="shared" si="146"/>
        <v>-</v>
      </c>
      <c r="DI150" s="257" t="str">
        <f t="shared" si="146"/>
        <v>-</v>
      </c>
      <c r="DJ150" s="257" t="str">
        <f t="shared" si="146"/>
        <v>-</v>
      </c>
      <c r="DK150" s="257" t="str">
        <f t="shared" si="146"/>
        <v>$40,300,000</v>
      </c>
      <c r="DL150" s="257" t="str">
        <f t="shared" si="146"/>
        <v>$85</v>
      </c>
      <c r="DM150" s="267" t="s">
        <v>275</v>
      </c>
      <c r="DN150" s="267" t="s">
        <v>275</v>
      </c>
      <c r="DO150" s="246" t="str">
        <f t="shared" ref="DO150:EH150" si="147">DO50</f>
        <v>27,855</v>
      </c>
      <c r="DP150" s="257" t="str">
        <f t="shared" si="147"/>
        <v>1,449</v>
      </c>
      <c r="DQ150" s="257" t="str">
        <f t="shared" si="147"/>
        <v>145</v>
      </c>
      <c r="DR150" s="257" t="str">
        <f t="shared" si="147"/>
        <v>1,090</v>
      </c>
      <c r="DS150" s="257" t="str">
        <f t="shared" si="147"/>
        <v>-</v>
      </c>
      <c r="DT150" s="257" t="str">
        <f t="shared" si="147"/>
        <v>-</v>
      </c>
      <c r="DU150" s="257" t="str">
        <f t="shared" si="147"/>
        <v>119</v>
      </c>
      <c r="DV150" s="257" t="str">
        <f t="shared" si="147"/>
        <v>371,802</v>
      </c>
      <c r="DW150" s="257" t="str">
        <f t="shared" si="147"/>
        <v>96</v>
      </c>
      <c r="DX150" s="257" t="str">
        <f t="shared" si="147"/>
        <v>1,204,578</v>
      </c>
      <c r="DY150" s="257" t="str">
        <f t="shared" si="147"/>
        <v>232,027</v>
      </c>
      <c r="DZ150" s="257" t="str">
        <f t="shared" si="147"/>
        <v>232,027</v>
      </c>
      <c r="EA150" s="257" t="str">
        <f t="shared" si="147"/>
        <v>-</v>
      </c>
      <c r="EB150" s="257" t="str">
        <f t="shared" si="147"/>
        <v>4,647,236</v>
      </c>
      <c r="EC150" s="257" t="str">
        <f t="shared" si="147"/>
        <v>5,048,007</v>
      </c>
      <c r="ED150" s="257" t="str">
        <f t="shared" si="147"/>
        <v>-</v>
      </c>
      <c r="EE150" s="257" t="str">
        <f t="shared" si="147"/>
        <v>-</v>
      </c>
      <c r="EF150" s="257" t="str">
        <f t="shared" si="147"/>
        <v>-</v>
      </c>
      <c r="EG150" s="257" t="str">
        <f t="shared" si="147"/>
        <v>$31,829,493</v>
      </c>
      <c r="EH150" s="257" t="str">
        <f t="shared" si="147"/>
        <v>$78</v>
      </c>
      <c r="EI150" s="267" t="s">
        <v>275</v>
      </c>
      <c r="EJ150" s="267" t="s">
        <v>275</v>
      </c>
      <c r="EK150" s="246" t="str">
        <f t="shared" ref="EK150:FD150" si="148">EK50</f>
        <v>-</v>
      </c>
      <c r="EL150" s="257" t="str">
        <f t="shared" si="148"/>
        <v>-</v>
      </c>
      <c r="EM150" s="257" t="str">
        <f t="shared" si="148"/>
        <v>-</v>
      </c>
      <c r="EN150" s="257" t="str">
        <f t="shared" si="148"/>
        <v>-</v>
      </c>
      <c r="EO150" s="257" t="str">
        <f t="shared" si="148"/>
        <v>-</v>
      </c>
      <c r="EP150" s="257" t="str">
        <f t="shared" si="148"/>
        <v>-</v>
      </c>
      <c r="EQ150" s="257" t="str">
        <f t="shared" si="148"/>
        <v>-</v>
      </c>
      <c r="ER150" s="257" t="str">
        <f t="shared" si="148"/>
        <v>-</v>
      </c>
      <c r="ES150" s="257" t="str">
        <f t="shared" si="148"/>
        <v>-</v>
      </c>
      <c r="ET150" s="257" t="str">
        <f t="shared" si="148"/>
        <v>-</v>
      </c>
      <c r="EU150" s="257" t="str">
        <f t="shared" si="148"/>
        <v>-</v>
      </c>
      <c r="EV150" s="257" t="str">
        <f t="shared" si="148"/>
        <v>-</v>
      </c>
      <c r="EW150" s="257" t="str">
        <f t="shared" si="148"/>
        <v>-</v>
      </c>
      <c r="EX150" s="257" t="str">
        <f t="shared" si="148"/>
        <v>-</v>
      </c>
      <c r="EY150" s="257" t="str">
        <f t="shared" si="148"/>
        <v>-</v>
      </c>
      <c r="EZ150" s="257" t="str">
        <f t="shared" si="148"/>
        <v>-</v>
      </c>
      <c r="FA150" s="257" t="str">
        <f t="shared" si="148"/>
        <v>-</v>
      </c>
      <c r="FB150" s="257" t="str">
        <f t="shared" si="148"/>
        <v>-</v>
      </c>
      <c r="FC150" s="257" t="str">
        <f t="shared" si="148"/>
        <v>-</v>
      </c>
      <c r="FD150" s="257" t="str">
        <f t="shared" si="148"/>
        <v>-</v>
      </c>
      <c r="FE150" s="267" t="s">
        <v>275</v>
      </c>
      <c r="FF150" s="267" t="s">
        <v>275</v>
      </c>
      <c r="FG150" s="246" t="str">
        <f t="shared" ref="FG150:FZ150" si="149">FG50</f>
        <v>-</v>
      </c>
      <c r="FH150" s="257" t="str">
        <f t="shared" si="149"/>
        <v>-</v>
      </c>
      <c r="FI150" s="257" t="str">
        <f t="shared" si="149"/>
        <v>-</v>
      </c>
      <c r="FJ150" s="257" t="str">
        <f t="shared" si="149"/>
        <v>-</v>
      </c>
      <c r="FK150" s="257" t="str">
        <f t="shared" si="149"/>
        <v>-</v>
      </c>
      <c r="FL150" s="257" t="str">
        <f t="shared" si="149"/>
        <v>-</v>
      </c>
      <c r="FM150" s="257" t="str">
        <f t="shared" si="149"/>
        <v>-</v>
      </c>
      <c r="FN150" s="257" t="str">
        <f t="shared" si="149"/>
        <v>-</v>
      </c>
      <c r="FO150" s="257" t="str">
        <f t="shared" si="149"/>
        <v>-</v>
      </c>
      <c r="FP150" s="257" t="str">
        <f t="shared" si="149"/>
        <v>-</v>
      </c>
      <c r="FQ150" s="257" t="str">
        <f t="shared" si="149"/>
        <v>-</v>
      </c>
      <c r="FR150" s="257" t="str">
        <f t="shared" si="149"/>
        <v>-</v>
      </c>
      <c r="FS150" s="257" t="str">
        <f t="shared" si="149"/>
        <v>-</v>
      </c>
      <c r="FT150" s="257" t="str">
        <f t="shared" si="149"/>
        <v>-</v>
      </c>
      <c r="FU150" s="257" t="str">
        <f t="shared" si="149"/>
        <v>-</v>
      </c>
      <c r="FV150" s="257" t="str">
        <f t="shared" si="149"/>
        <v>-</v>
      </c>
      <c r="FW150" s="257" t="str">
        <f t="shared" si="149"/>
        <v>-</v>
      </c>
      <c r="FX150" s="257" t="str">
        <f t="shared" si="149"/>
        <v>-</v>
      </c>
      <c r="FY150" s="257" t="str">
        <f t="shared" si="149"/>
        <v>-</v>
      </c>
      <c r="FZ150" s="257" t="str">
        <f t="shared" si="149"/>
        <v>-</v>
      </c>
      <c r="GA150" s="267" t="s">
        <v>275</v>
      </c>
      <c r="GB150" s="267" t="s">
        <v>275</v>
      </c>
      <c r="GC150" s="246" t="str">
        <f t="shared" ref="GC150:GV150" si="150">GC50</f>
        <v>-</v>
      </c>
      <c r="GD150" s="257" t="str">
        <f t="shared" si="150"/>
        <v>-</v>
      </c>
      <c r="GE150" s="257" t="str">
        <f t="shared" si="150"/>
        <v>-</v>
      </c>
      <c r="GF150" s="257" t="str">
        <f t="shared" si="150"/>
        <v>-</v>
      </c>
      <c r="GG150" s="257" t="str">
        <f t="shared" si="150"/>
        <v>-</v>
      </c>
      <c r="GH150" s="257" t="str">
        <f t="shared" si="150"/>
        <v>-</v>
      </c>
      <c r="GI150" s="257" t="str">
        <f t="shared" si="150"/>
        <v>-</v>
      </c>
      <c r="GJ150" s="257" t="str">
        <f t="shared" si="150"/>
        <v>-</v>
      </c>
      <c r="GK150" s="257" t="str">
        <f t="shared" si="150"/>
        <v>-</v>
      </c>
      <c r="GL150" s="257" t="str">
        <f t="shared" si="150"/>
        <v>-</v>
      </c>
      <c r="GM150" s="257" t="str">
        <f t="shared" si="150"/>
        <v>-</v>
      </c>
      <c r="GN150" s="257" t="str">
        <f t="shared" si="150"/>
        <v>-</v>
      </c>
      <c r="GO150" s="257" t="str">
        <f t="shared" si="150"/>
        <v>-</v>
      </c>
      <c r="GP150" s="257" t="str">
        <f t="shared" si="150"/>
        <v>-</v>
      </c>
      <c r="GQ150" s="257" t="str">
        <f t="shared" si="150"/>
        <v>-</v>
      </c>
      <c r="GR150" s="257" t="str">
        <f t="shared" si="150"/>
        <v>-</v>
      </c>
      <c r="GS150" s="257" t="str">
        <f t="shared" si="150"/>
        <v>-</v>
      </c>
      <c r="GT150" s="257" t="str">
        <f t="shared" si="150"/>
        <v>-</v>
      </c>
      <c r="GU150" s="257" t="str">
        <f t="shared" si="150"/>
        <v>-</v>
      </c>
      <c r="GV150" s="257" t="str">
        <f t="shared" si="150"/>
        <v>-</v>
      </c>
    </row>
    <row r="151" spans="1:204"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246" t="s">
        <v>136</v>
      </c>
      <c r="AD151" s="255" t="str">
        <f t="shared" ca="1" si="29"/>
        <v>$65</v>
      </c>
      <c r="AE151" s="257" t="str">
        <f t="shared" si="45"/>
        <v>24,482</v>
      </c>
      <c r="AF151" s="257" t="str">
        <f t="shared" ref="AF151:AS151" si="151">AF51</f>
        <v>1,027</v>
      </c>
      <c r="AG151" s="257" t="str">
        <f t="shared" si="151"/>
        <v>561</v>
      </c>
      <c r="AH151" s="257" t="str">
        <f t="shared" si="151"/>
        <v>902</v>
      </c>
      <c r="AI151" s="257" t="str">
        <f t="shared" si="151"/>
        <v>44</v>
      </c>
      <c r="AJ151" s="257" t="str">
        <f t="shared" si="151"/>
        <v>11</v>
      </c>
      <c r="AK151" s="257" t="str">
        <f t="shared" si="151"/>
        <v>116</v>
      </c>
      <c r="AL151" s="257" t="str">
        <f t="shared" si="151"/>
        <v>223,000</v>
      </c>
      <c r="AM151" s="257" t="str">
        <f t="shared" si="151"/>
        <v>101</v>
      </c>
      <c r="AN151" s="257" t="str">
        <f t="shared" si="151"/>
        <v>2,850,000</v>
      </c>
      <c r="AO151" s="257" t="str">
        <f t="shared" si="151"/>
        <v>175,368</v>
      </c>
      <c r="AP151" s="257" t="str">
        <f t="shared" si="151"/>
        <v>177,249</v>
      </c>
      <c r="AQ151" s="257" t="str">
        <f t="shared" si="151"/>
        <v>42,008</v>
      </c>
      <c r="AR151" s="257" t="str">
        <f t="shared" si="151"/>
        <v>32,386,191</v>
      </c>
      <c r="AS151" s="257" t="str">
        <f t="shared" si="151"/>
        <v>32,418,982</v>
      </c>
      <c r="AT151" s="257" t="str">
        <f t="shared" si="127"/>
        <v>$13,500,000</v>
      </c>
      <c r="AU151" s="257" t="str">
        <f t="shared" si="127"/>
        <v>$6,000,000</v>
      </c>
      <c r="AV151" s="257" t="str">
        <f t="shared" si="127"/>
        <v>$15,100,000</v>
      </c>
      <c r="AW151" s="257" t="str">
        <f t="shared" si="127"/>
        <v>$34,600,000</v>
      </c>
      <c r="AX151" s="257" t="str">
        <f t="shared" si="127"/>
        <v>$65</v>
      </c>
      <c r="AY151" s="267" t="s">
        <v>275</v>
      </c>
      <c r="AZ151" s="267"/>
      <c r="BA151" s="246" t="str">
        <f t="shared" ref="BA151:BT151" si="152">BA51</f>
        <v>24,243</v>
      </c>
      <c r="BB151" s="257" t="str">
        <f t="shared" si="152"/>
        <v>911</v>
      </c>
      <c r="BC151" s="257" t="str">
        <f t="shared" si="152"/>
        <v>505</v>
      </c>
      <c r="BD151" s="257" t="str">
        <f t="shared" si="152"/>
        <v>902</v>
      </c>
      <c r="BE151" s="257" t="str">
        <f t="shared" si="152"/>
        <v>45</v>
      </c>
      <c r="BF151" s="257" t="str">
        <f t="shared" si="152"/>
        <v>11</v>
      </c>
      <c r="BG151" s="257" t="str">
        <f t="shared" si="152"/>
        <v>116</v>
      </c>
      <c r="BH151" s="257" t="str">
        <f t="shared" si="152"/>
        <v>222,000</v>
      </c>
      <c r="BI151" s="257" t="str">
        <f t="shared" si="152"/>
        <v>102</v>
      </c>
      <c r="BJ151" s="257" t="str">
        <f t="shared" si="152"/>
        <v>2,850,000</v>
      </c>
      <c r="BK151" s="257" t="str">
        <f t="shared" si="152"/>
        <v>121,454</v>
      </c>
      <c r="BL151" s="257" t="str">
        <f t="shared" si="152"/>
        <v>122,417</v>
      </c>
      <c r="BM151" s="257" t="str">
        <f t="shared" si="152"/>
        <v>11,210</v>
      </c>
      <c r="BN151" s="257" t="str">
        <f t="shared" si="152"/>
        <v>21,780,049</v>
      </c>
      <c r="BO151" s="257" t="str">
        <f t="shared" si="152"/>
        <v>21,819,420</v>
      </c>
      <c r="BP151" s="257" t="str">
        <f t="shared" si="152"/>
        <v>$10,897,258</v>
      </c>
      <c r="BQ151" s="257" t="str">
        <f t="shared" si="152"/>
        <v>$4,915,908</v>
      </c>
      <c r="BR151" s="257" t="str">
        <f t="shared" si="152"/>
        <v>$10,517,472</v>
      </c>
      <c r="BS151" s="257" t="str">
        <f t="shared" si="152"/>
        <v>$26,330,638</v>
      </c>
      <c r="BT151" s="257" t="str">
        <f t="shared" si="152"/>
        <v>$68</v>
      </c>
      <c r="BU151" s="267" t="s">
        <v>275</v>
      </c>
      <c r="BV151" s="267" t="s">
        <v>275</v>
      </c>
      <c r="BW151" s="246" t="str">
        <f t="shared" ref="BW151:CP151" si="153">BW51</f>
        <v>24,122</v>
      </c>
      <c r="BX151" s="257" t="str">
        <f t="shared" si="153"/>
        <v>1,047</v>
      </c>
      <c r="BY151" s="257" t="str">
        <f t="shared" si="153"/>
        <v>501</v>
      </c>
      <c r="BZ151" s="257" t="str">
        <f t="shared" si="153"/>
        <v>892</v>
      </c>
      <c r="CA151" s="257" t="str">
        <f t="shared" si="153"/>
        <v>53</v>
      </c>
      <c r="CB151" s="257" t="str">
        <f t="shared" si="153"/>
        <v>12</v>
      </c>
      <c r="CC151" s="257" t="str">
        <f t="shared" si="153"/>
        <v>121</v>
      </c>
      <c r="CD151" s="257" t="str">
        <f t="shared" si="153"/>
        <v>221,800</v>
      </c>
      <c r="CE151" s="257" t="str">
        <f t="shared" si="153"/>
        <v>109</v>
      </c>
      <c r="CF151" s="257" t="str">
        <f t="shared" si="153"/>
        <v>295,000</v>
      </c>
      <c r="CG151" s="257" t="str">
        <f t="shared" si="153"/>
        <v>147,981</v>
      </c>
      <c r="CH151" s="257" t="str">
        <f t="shared" si="153"/>
        <v>149,601</v>
      </c>
      <c r="CI151" s="257" t="str">
        <f t="shared" si="153"/>
        <v>17,669</v>
      </c>
      <c r="CJ151" s="257" t="str">
        <f t="shared" si="153"/>
        <v>20,189,526</v>
      </c>
      <c r="CK151" s="257" t="str">
        <f t="shared" si="153"/>
        <v>20,227,704</v>
      </c>
      <c r="CL151" s="257" t="str">
        <f t="shared" si="153"/>
        <v>$13,920,000</v>
      </c>
      <c r="CM151" s="257" t="str">
        <f t="shared" si="153"/>
        <v>$5,500,000</v>
      </c>
      <c r="CN151" s="257" t="str">
        <f t="shared" si="153"/>
        <v>$11,400,000</v>
      </c>
      <c r="CO151" s="257" t="str">
        <f t="shared" si="153"/>
        <v>$31,620,000</v>
      </c>
      <c r="CP151" s="257" t="str">
        <f t="shared" si="153"/>
        <v>$75</v>
      </c>
      <c r="CQ151" s="267" t="s">
        <v>275</v>
      </c>
      <c r="CR151" s="267" t="s">
        <v>275</v>
      </c>
      <c r="CS151" s="246" t="str">
        <f t="shared" ref="CS151:DL151" si="154">CS51</f>
        <v>24,122</v>
      </c>
      <c r="CT151" s="257" t="str">
        <f t="shared" si="154"/>
        <v>1,127</v>
      </c>
      <c r="CU151" s="257" t="str">
        <f t="shared" si="154"/>
        <v>477</v>
      </c>
      <c r="CV151" s="257" t="str">
        <f t="shared" si="154"/>
        <v>892</v>
      </c>
      <c r="CW151" s="257" t="str">
        <f t="shared" si="154"/>
        <v>53</v>
      </c>
      <c r="CX151" s="257" t="str">
        <f t="shared" si="154"/>
        <v>88</v>
      </c>
      <c r="CY151" s="257" t="str">
        <f t="shared" si="154"/>
        <v>109</v>
      </c>
      <c r="CZ151" s="257" t="str">
        <f t="shared" si="154"/>
        <v>221,850</v>
      </c>
      <c r="DA151" s="257" t="str">
        <f t="shared" si="154"/>
        <v>109</v>
      </c>
      <c r="DB151" s="257" t="str">
        <f t="shared" si="154"/>
        <v>2,850,000</v>
      </c>
      <c r="DC151" s="257" t="str">
        <f t="shared" si="154"/>
        <v>122,639</v>
      </c>
      <c r="DD151" s="257" t="str">
        <f t="shared" si="154"/>
        <v>124,773</v>
      </c>
      <c r="DE151" s="257" t="str">
        <f t="shared" si="154"/>
        <v>19,839</v>
      </c>
      <c r="DF151" s="257" t="str">
        <f t="shared" si="154"/>
        <v>18,657,545</v>
      </c>
      <c r="DG151" s="257" t="str">
        <f t="shared" si="154"/>
        <v>18,700,143</v>
      </c>
      <c r="DH151" s="257" t="str">
        <f t="shared" si="154"/>
        <v>$9,726,367</v>
      </c>
      <c r="DI151" s="257" t="str">
        <f t="shared" si="154"/>
        <v>$5,962,393</v>
      </c>
      <c r="DJ151" s="257" t="str">
        <f t="shared" si="154"/>
        <v>$9,531,536</v>
      </c>
      <c r="DK151" s="257" t="str">
        <f t="shared" si="154"/>
        <v>$25,220,296</v>
      </c>
      <c r="DL151" s="257" t="str">
        <f t="shared" si="154"/>
        <v>$72</v>
      </c>
      <c r="DM151" s="267" t="s">
        <v>275</v>
      </c>
      <c r="DN151" s="267" t="s">
        <v>275</v>
      </c>
      <c r="DO151" s="246" t="str">
        <f t="shared" ref="DO151:EH151" si="155">DO51</f>
        <v>24,242</v>
      </c>
      <c r="DP151" s="257" t="str">
        <f t="shared" si="155"/>
        <v>1,028</v>
      </c>
      <c r="DQ151" s="257" t="str">
        <f t="shared" si="155"/>
        <v>511</v>
      </c>
      <c r="DR151" s="257" t="str">
        <f t="shared" si="155"/>
        <v>897</v>
      </c>
      <c r="DS151" s="257" t="str">
        <f t="shared" si="155"/>
        <v>49</v>
      </c>
      <c r="DT151" s="257" t="str">
        <f t="shared" si="155"/>
        <v>31</v>
      </c>
      <c r="DU151" s="257" t="str">
        <f t="shared" si="155"/>
        <v>116</v>
      </c>
      <c r="DV151" s="257" t="str">
        <f t="shared" si="155"/>
        <v>222,163</v>
      </c>
      <c r="DW151" s="257" t="str">
        <f t="shared" si="155"/>
        <v>105</v>
      </c>
      <c r="DX151" s="257" t="str">
        <f t="shared" si="155"/>
        <v>2,211,250</v>
      </c>
      <c r="DY151" s="257" t="str">
        <f t="shared" si="155"/>
        <v>141,861</v>
      </c>
      <c r="DZ151" s="257" t="str">
        <f t="shared" si="155"/>
        <v>143,510</v>
      </c>
      <c r="EA151" s="257" t="str">
        <f t="shared" si="155"/>
        <v>22,682</v>
      </c>
      <c r="EB151" s="257" t="str">
        <f t="shared" si="155"/>
        <v>23,253,328</v>
      </c>
      <c r="EC151" s="257" t="str">
        <f t="shared" si="155"/>
        <v>23,291,562</v>
      </c>
      <c r="ED151" s="257" t="str">
        <f t="shared" si="155"/>
        <v>$12,010,906</v>
      </c>
      <c r="EE151" s="257" t="str">
        <f t="shared" si="155"/>
        <v>$5,594,575</v>
      </c>
      <c r="EF151" s="257" t="str">
        <f t="shared" si="155"/>
        <v>$11,637,252</v>
      </c>
      <c r="EG151" s="257" t="str">
        <f t="shared" si="155"/>
        <v>$29,442,734</v>
      </c>
      <c r="EH151" s="257" t="str">
        <f t="shared" si="155"/>
        <v>$70</v>
      </c>
      <c r="EI151" s="267" t="s">
        <v>275</v>
      </c>
      <c r="EJ151" s="267" t="s">
        <v>275</v>
      </c>
      <c r="EK151" s="246" t="str">
        <f t="shared" ref="EK151:FD151" si="156">EK51</f>
        <v>239</v>
      </c>
      <c r="EL151" s="257" t="str">
        <f t="shared" si="156"/>
        <v>116</v>
      </c>
      <c r="EM151" s="257" t="str">
        <f t="shared" si="156"/>
        <v>56</v>
      </c>
      <c r="EN151" s="257" t="str">
        <f t="shared" si="156"/>
        <v>0</v>
      </c>
      <c r="EO151" s="257" t="str">
        <f t="shared" si="156"/>
        <v>-1</v>
      </c>
      <c r="EP151" s="257" t="str">
        <f t="shared" si="156"/>
        <v>0</v>
      </c>
      <c r="EQ151" s="257" t="str">
        <f t="shared" si="156"/>
        <v>0</v>
      </c>
      <c r="ER151" s="257" t="str">
        <f t="shared" si="156"/>
        <v>1,000</v>
      </c>
      <c r="ES151" s="257" t="str">
        <f t="shared" si="156"/>
        <v>-1</v>
      </c>
      <c r="ET151" s="257" t="str">
        <f t="shared" si="156"/>
        <v>0</v>
      </c>
      <c r="EU151" s="257" t="str">
        <f t="shared" si="156"/>
        <v>53,914</v>
      </c>
      <c r="EV151" s="257" t="str">
        <f t="shared" si="156"/>
        <v>54,832</v>
      </c>
      <c r="EW151" s="257" t="str">
        <f t="shared" si="156"/>
        <v>30,798</v>
      </c>
      <c r="EX151" s="257" t="str">
        <f t="shared" si="156"/>
        <v>10,606,142</v>
      </c>
      <c r="EY151" s="257" t="str">
        <f t="shared" si="156"/>
        <v>10,599,562</v>
      </c>
      <c r="EZ151" s="257" t="str">
        <f t="shared" si="156"/>
        <v>$2,602,742</v>
      </c>
      <c r="FA151" s="257" t="str">
        <f t="shared" si="156"/>
        <v>$1,084,092</v>
      </c>
      <c r="FB151" s="257" t="str">
        <f t="shared" si="156"/>
        <v>$4,582,528</v>
      </c>
      <c r="FC151" s="257" t="str">
        <f t="shared" si="156"/>
        <v>$8,269,362</v>
      </c>
      <c r="FD151" s="257" t="str">
        <f t="shared" si="156"/>
        <v>-$3</v>
      </c>
      <c r="FE151" s="267" t="s">
        <v>275</v>
      </c>
      <c r="FF151" s="267" t="s">
        <v>275</v>
      </c>
      <c r="FG151" s="246" t="str">
        <f t="shared" ref="FG151:FZ151" si="157">FG51</f>
        <v>121</v>
      </c>
      <c r="FH151" s="257" t="str">
        <f t="shared" si="157"/>
        <v>-136</v>
      </c>
      <c r="FI151" s="257" t="str">
        <f t="shared" si="157"/>
        <v>4</v>
      </c>
      <c r="FJ151" s="257" t="str">
        <f t="shared" si="157"/>
        <v>10</v>
      </c>
      <c r="FK151" s="257" t="str">
        <f t="shared" si="157"/>
        <v>-8</v>
      </c>
      <c r="FL151" s="257" t="str">
        <f t="shared" si="157"/>
        <v>-1</v>
      </c>
      <c r="FM151" s="257" t="str">
        <f t="shared" si="157"/>
        <v>-5</v>
      </c>
      <c r="FN151" s="257" t="str">
        <f t="shared" si="157"/>
        <v>200</v>
      </c>
      <c r="FO151" s="257" t="str">
        <f t="shared" si="157"/>
        <v>-7</v>
      </c>
      <c r="FP151" s="257" t="str">
        <f t="shared" si="157"/>
        <v>2,555,000</v>
      </c>
      <c r="FQ151" s="257" t="str">
        <f t="shared" si="157"/>
        <v>-26,527</v>
      </c>
      <c r="FR151" s="257" t="str">
        <f t="shared" si="157"/>
        <v>-27,184</v>
      </c>
      <c r="FS151" s="257" t="str">
        <f t="shared" si="157"/>
        <v>-6,459</v>
      </c>
      <c r="FT151" s="257" t="str">
        <f t="shared" si="157"/>
        <v>1,590,523</v>
      </c>
      <c r="FU151" s="257" t="str">
        <f t="shared" si="157"/>
        <v>1,591,716</v>
      </c>
      <c r="FV151" s="257" t="str">
        <f t="shared" si="157"/>
        <v>-$3,022,742</v>
      </c>
      <c r="FW151" s="257" t="str">
        <f t="shared" si="157"/>
        <v>-$584,092</v>
      </c>
      <c r="FX151" s="257" t="str">
        <f t="shared" si="157"/>
        <v>-$882,528</v>
      </c>
      <c r="FY151" s="257" t="str">
        <f t="shared" si="157"/>
        <v>-$5,289,362</v>
      </c>
      <c r="FZ151" s="257" t="str">
        <f t="shared" si="157"/>
        <v>-$7</v>
      </c>
      <c r="GA151" s="267" t="s">
        <v>275</v>
      </c>
      <c r="GB151" s="267" t="s">
        <v>275</v>
      </c>
      <c r="GC151" s="246" t="str">
        <f t="shared" ref="GC151:GV151" si="158">GC51</f>
        <v>0</v>
      </c>
      <c r="GD151" s="257" t="str">
        <f t="shared" si="158"/>
        <v>-80</v>
      </c>
      <c r="GE151" s="257" t="str">
        <f t="shared" si="158"/>
        <v>24</v>
      </c>
      <c r="GF151" s="257" t="str">
        <f t="shared" si="158"/>
        <v>0</v>
      </c>
      <c r="GG151" s="257" t="str">
        <f t="shared" si="158"/>
        <v>0</v>
      </c>
      <c r="GH151" s="257" t="str">
        <f t="shared" si="158"/>
        <v>-76</v>
      </c>
      <c r="GI151" s="257" t="str">
        <f t="shared" si="158"/>
        <v>12</v>
      </c>
      <c r="GJ151" s="257" t="str">
        <f t="shared" si="158"/>
        <v>-50</v>
      </c>
      <c r="GK151" s="257" t="str">
        <f t="shared" si="158"/>
        <v>0</v>
      </c>
      <c r="GL151" s="257" t="str">
        <f t="shared" si="158"/>
        <v>-2,555,000</v>
      </c>
      <c r="GM151" s="257" t="str">
        <f t="shared" si="158"/>
        <v>25,342</v>
      </c>
      <c r="GN151" s="257" t="str">
        <f t="shared" si="158"/>
        <v>24,828</v>
      </c>
      <c r="GO151" s="257" t="str">
        <f t="shared" si="158"/>
        <v>-2,170</v>
      </c>
      <c r="GP151" s="257" t="str">
        <f t="shared" si="158"/>
        <v>1,531,981</v>
      </c>
      <c r="GQ151" s="257" t="str">
        <f t="shared" si="158"/>
        <v>1,527,561</v>
      </c>
      <c r="GR151" s="257" t="str">
        <f t="shared" si="158"/>
        <v>$4,193,633</v>
      </c>
      <c r="GS151" s="257" t="str">
        <f t="shared" si="158"/>
        <v>-$462,393</v>
      </c>
      <c r="GT151" s="257" t="str">
        <f t="shared" si="158"/>
        <v>$1,868,464</v>
      </c>
      <c r="GU151" s="257" t="str">
        <f t="shared" si="158"/>
        <v>$6,399,704</v>
      </c>
      <c r="GV151" s="257" t="str">
        <f t="shared" si="158"/>
        <v>$3</v>
      </c>
    </row>
    <row r="152" spans="1:204"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246" t="s">
        <v>109</v>
      </c>
      <c r="AD152" s="255" t="str">
        <f t="shared" ca="1" si="29"/>
        <v>$46</v>
      </c>
      <c r="AE152" s="257" t="str">
        <f t="shared" si="45"/>
        <v>25,300</v>
      </c>
      <c r="AF152" s="257" t="str">
        <f t="shared" ref="AF152:AS152" si="159">AF52</f>
        <v>1,200</v>
      </c>
      <c r="AG152" s="257" t="str">
        <f t="shared" si="159"/>
        <v>10</v>
      </c>
      <c r="AH152" s="257" t="str">
        <f t="shared" si="159"/>
        <v>591</v>
      </c>
      <c r="AI152" s="257" t="str">
        <f t="shared" si="159"/>
        <v>109</v>
      </c>
      <c r="AJ152" s="257" t="str">
        <f t="shared" si="159"/>
        <v>4</v>
      </c>
      <c r="AK152" s="257" t="str">
        <f t="shared" si="159"/>
        <v>160</v>
      </c>
      <c r="AL152" s="257" t="str">
        <f t="shared" si="159"/>
        <v>20,000</v>
      </c>
      <c r="AM152" s="257" t="str">
        <f t="shared" si="159"/>
        <v>120</v>
      </c>
      <c r="AN152" s="257" t="str">
        <f t="shared" si="159"/>
        <v>1,800,000</v>
      </c>
      <c r="AO152" s="257" t="str">
        <f t="shared" si="159"/>
        <v>96,000</v>
      </c>
      <c r="AP152" s="257" t="str">
        <f t="shared" si="159"/>
        <v>96,000</v>
      </c>
      <c r="AQ152" s="257" t="str">
        <f t="shared" si="159"/>
        <v>21,000</v>
      </c>
      <c r="AR152" s="257" t="str">
        <f t="shared" si="159"/>
        <v>3,900,000</v>
      </c>
      <c r="AS152" s="257" t="str">
        <f t="shared" si="159"/>
        <v>3,944,000</v>
      </c>
      <c r="AT152" s="257" t="str">
        <f t="shared" si="127"/>
        <v>$5,437,000</v>
      </c>
      <c r="AU152" s="257" t="str">
        <f t="shared" si="127"/>
        <v>$4,425,000</v>
      </c>
      <c r="AV152" s="257" t="str">
        <f t="shared" si="127"/>
        <v>$4,701,000</v>
      </c>
      <c r="AW152" s="257" t="str">
        <f t="shared" si="127"/>
        <v>$14,574,000</v>
      </c>
      <c r="AX152" s="257" t="str">
        <f t="shared" si="127"/>
        <v>$46</v>
      </c>
      <c r="AY152" s="267" t="s">
        <v>275</v>
      </c>
      <c r="AZ152" s="267"/>
      <c r="BA152" s="246" t="str">
        <f t="shared" ref="BA152:BT152" si="160">BA52</f>
        <v>25,300</v>
      </c>
      <c r="BB152" s="257" t="str">
        <f t="shared" si="160"/>
        <v>1,200</v>
      </c>
      <c r="BC152" s="257" t="str">
        <f t="shared" si="160"/>
        <v>10</v>
      </c>
      <c r="BD152" s="257" t="str">
        <f t="shared" si="160"/>
        <v>591</v>
      </c>
      <c r="BE152" s="257" t="str">
        <f t="shared" si="160"/>
        <v>113</v>
      </c>
      <c r="BF152" s="257" t="str">
        <f t="shared" si="160"/>
        <v>4</v>
      </c>
      <c r="BG152" s="257" t="str">
        <f t="shared" si="160"/>
        <v>160</v>
      </c>
      <c r="BH152" s="257" t="str">
        <f t="shared" si="160"/>
        <v>200,000</v>
      </c>
      <c r="BI152" s="257" t="str">
        <f t="shared" si="160"/>
        <v>120</v>
      </c>
      <c r="BJ152" s="257" t="str">
        <f t="shared" si="160"/>
        <v>1,800,000</v>
      </c>
      <c r="BK152" s="257" t="str">
        <f t="shared" si="160"/>
        <v>53,000</v>
      </c>
      <c r="BL152" s="257" t="str">
        <f t="shared" si="160"/>
        <v>53,000</v>
      </c>
      <c r="BM152" s="257" t="str">
        <f t="shared" si="160"/>
        <v>16,000</v>
      </c>
      <c r="BN152" s="257" t="str">
        <f t="shared" si="160"/>
        <v>3,500,000</v>
      </c>
      <c r="BO152" s="257" t="str">
        <f t="shared" si="160"/>
        <v>3,548,000</v>
      </c>
      <c r="BP152" s="257" t="str">
        <f t="shared" si="160"/>
        <v>$4,075,298</v>
      </c>
      <c r="BQ152" s="257" t="str">
        <f t="shared" si="160"/>
        <v>$3,304,018</v>
      </c>
      <c r="BR152" s="257" t="str">
        <f t="shared" si="160"/>
        <v>$2,748,901</v>
      </c>
      <c r="BS152" s="257" t="str">
        <f t="shared" si="160"/>
        <v>$10,246,313</v>
      </c>
      <c r="BT152" s="257" t="str">
        <f t="shared" si="160"/>
        <v>$47</v>
      </c>
      <c r="BU152" s="267" t="s">
        <v>275</v>
      </c>
      <c r="BV152" s="267" t="s">
        <v>275</v>
      </c>
      <c r="BW152" s="246" t="str">
        <f t="shared" ref="BW152:CP152" si="161">BW52</f>
        <v>25,300</v>
      </c>
      <c r="BX152" s="257" t="str">
        <f t="shared" si="161"/>
        <v>1,200</v>
      </c>
      <c r="BY152" s="257" t="str">
        <f t="shared" si="161"/>
        <v>10</v>
      </c>
      <c r="BZ152" s="257" t="str">
        <f t="shared" si="161"/>
        <v>591</v>
      </c>
      <c r="CA152" s="257" t="str">
        <f t="shared" si="161"/>
        <v>113</v>
      </c>
      <c r="CB152" s="257" t="str">
        <f t="shared" si="161"/>
        <v>4</v>
      </c>
      <c r="CC152" s="257" t="str">
        <f t="shared" si="161"/>
        <v>160</v>
      </c>
      <c r="CD152" s="257" t="str">
        <f t="shared" si="161"/>
        <v>200,000</v>
      </c>
      <c r="CE152" s="257" t="str">
        <f t="shared" si="161"/>
        <v>120</v>
      </c>
      <c r="CF152" s="257" t="str">
        <f t="shared" si="161"/>
        <v>1,300,000</v>
      </c>
      <c r="CG152" s="257" t="str">
        <f t="shared" si="161"/>
        <v>79,000</v>
      </c>
      <c r="CH152" s="257" t="str">
        <f t="shared" si="161"/>
        <v>79,000</v>
      </c>
      <c r="CI152" s="257" t="str">
        <f t="shared" si="161"/>
        <v>28,000</v>
      </c>
      <c r="CJ152" s="257" t="str">
        <f t="shared" si="161"/>
        <v>3,550,000</v>
      </c>
      <c r="CK152" s="257" t="str">
        <f t="shared" si="161"/>
        <v>3,574,000</v>
      </c>
      <c r="CL152" s="257" t="str">
        <f t="shared" si="161"/>
        <v>$5,356,000</v>
      </c>
      <c r="CM152" s="257" t="str">
        <f t="shared" si="161"/>
        <v>$4,299,000</v>
      </c>
      <c r="CN152" s="257" t="str">
        <f t="shared" si="161"/>
        <v>$3,983,000</v>
      </c>
      <c r="CO152" s="257" t="str">
        <f t="shared" si="161"/>
        <v>$13,651,000</v>
      </c>
      <c r="CP152" s="257" t="str">
        <f t="shared" si="161"/>
        <v>$50</v>
      </c>
      <c r="CQ152" s="267" t="s">
        <v>275</v>
      </c>
      <c r="CR152" s="267" t="s">
        <v>275</v>
      </c>
      <c r="CS152" s="246" t="str">
        <f t="shared" ref="CS152:DL152" si="162">CS52</f>
        <v>25,300</v>
      </c>
      <c r="CT152" s="257" t="str">
        <f t="shared" si="162"/>
        <v>1,300</v>
      </c>
      <c r="CU152" s="257" t="str">
        <f t="shared" si="162"/>
        <v>15</v>
      </c>
      <c r="CV152" s="257" t="str">
        <f t="shared" si="162"/>
        <v>591</v>
      </c>
      <c r="CW152" s="257" t="str">
        <f t="shared" si="162"/>
        <v>114</v>
      </c>
      <c r="CX152" s="257" t="str">
        <f t="shared" si="162"/>
        <v>4</v>
      </c>
      <c r="CY152" s="257" t="str">
        <f t="shared" si="162"/>
        <v>326</v>
      </c>
      <c r="CZ152" s="257" t="str">
        <f t="shared" si="162"/>
        <v>200,000</v>
      </c>
      <c r="DA152" s="257" t="str">
        <f t="shared" si="162"/>
        <v>125</v>
      </c>
      <c r="DB152" s="257" t="str">
        <f t="shared" si="162"/>
        <v>2,000,000</v>
      </c>
      <c r="DC152" s="257" t="str">
        <f t="shared" si="162"/>
        <v>85,000</v>
      </c>
      <c r="DD152" s="257" t="str">
        <f t="shared" si="162"/>
        <v>85,000</v>
      </c>
      <c r="DE152" s="257" t="str">
        <f t="shared" si="162"/>
        <v>45,000</v>
      </c>
      <c r="DF152" s="257" t="str">
        <f t="shared" si="162"/>
        <v>4,000,000</v>
      </c>
      <c r="DG152" s="257" t="str">
        <f t="shared" si="162"/>
        <v>4,030,000</v>
      </c>
      <c r="DH152" s="257" t="str">
        <f t="shared" si="162"/>
        <v>$6,700,000</v>
      </c>
      <c r="DI152" s="257" t="str">
        <f t="shared" si="162"/>
        <v>$5,300,000</v>
      </c>
      <c r="DJ152" s="257" t="str">
        <f t="shared" si="162"/>
        <v>$4,200,000</v>
      </c>
      <c r="DK152" s="257" t="str">
        <f t="shared" si="162"/>
        <v>$16,000,000</v>
      </c>
      <c r="DL152" s="257" t="str">
        <f t="shared" si="162"/>
        <v>$50</v>
      </c>
      <c r="DM152" s="267" t="s">
        <v>275</v>
      </c>
      <c r="DN152" s="267" t="s">
        <v>275</v>
      </c>
      <c r="DO152" s="246" t="str">
        <f t="shared" ref="DO152:EH152" si="163">DO52</f>
        <v>25,300</v>
      </c>
      <c r="DP152" s="257" t="str">
        <f t="shared" si="163"/>
        <v>1,225</v>
      </c>
      <c r="DQ152" s="257" t="str">
        <f t="shared" si="163"/>
        <v>11</v>
      </c>
      <c r="DR152" s="257" t="str">
        <f t="shared" si="163"/>
        <v>591</v>
      </c>
      <c r="DS152" s="257" t="str">
        <f t="shared" si="163"/>
        <v>112</v>
      </c>
      <c r="DT152" s="257" t="str">
        <f t="shared" si="163"/>
        <v>4</v>
      </c>
      <c r="DU152" s="257" t="str">
        <f t="shared" si="163"/>
        <v>202</v>
      </c>
      <c r="DV152" s="257" t="str">
        <f t="shared" si="163"/>
        <v>155,000</v>
      </c>
      <c r="DW152" s="257" t="str">
        <f t="shared" si="163"/>
        <v>121</v>
      </c>
      <c r="DX152" s="257" t="str">
        <f t="shared" si="163"/>
        <v>1,725,000</v>
      </c>
      <c r="DY152" s="257" t="str">
        <f t="shared" si="163"/>
        <v>78,250</v>
      </c>
      <c r="DZ152" s="257" t="str">
        <f t="shared" si="163"/>
        <v>78,250</v>
      </c>
      <c r="EA152" s="257" t="str">
        <f t="shared" si="163"/>
        <v>27,500</v>
      </c>
      <c r="EB152" s="257" t="str">
        <f t="shared" si="163"/>
        <v>3,737,500</v>
      </c>
      <c r="EC152" s="257" t="str">
        <f t="shared" si="163"/>
        <v>3,774,000</v>
      </c>
      <c r="ED152" s="257" t="str">
        <f t="shared" si="163"/>
        <v>$5,392,075</v>
      </c>
      <c r="EE152" s="257" t="str">
        <f t="shared" si="163"/>
        <v>$4,332,005</v>
      </c>
      <c r="EF152" s="257" t="str">
        <f t="shared" si="163"/>
        <v>$3,908,225</v>
      </c>
      <c r="EG152" s="257" t="str">
        <f t="shared" si="163"/>
        <v>$13,617,828</v>
      </c>
      <c r="EH152" s="257" t="str">
        <f t="shared" si="163"/>
        <v>$48</v>
      </c>
      <c r="EI152" s="267" t="s">
        <v>275</v>
      </c>
      <c r="EJ152" s="267" t="s">
        <v>275</v>
      </c>
      <c r="EK152" s="246" t="str">
        <f t="shared" ref="EK152:FD152" si="164">EK52</f>
        <v>0</v>
      </c>
      <c r="EL152" s="257" t="str">
        <f t="shared" si="164"/>
        <v>0</v>
      </c>
      <c r="EM152" s="257" t="str">
        <f t="shared" si="164"/>
        <v>0</v>
      </c>
      <c r="EN152" s="257" t="str">
        <f t="shared" si="164"/>
        <v>0</v>
      </c>
      <c r="EO152" s="257" t="str">
        <f t="shared" si="164"/>
        <v>-4</v>
      </c>
      <c r="EP152" s="257" t="str">
        <f t="shared" si="164"/>
        <v>0</v>
      </c>
      <c r="EQ152" s="257" t="str">
        <f t="shared" si="164"/>
        <v>0</v>
      </c>
      <c r="ER152" s="257" t="str">
        <f t="shared" si="164"/>
        <v>-180,000</v>
      </c>
      <c r="ES152" s="257" t="str">
        <f t="shared" si="164"/>
        <v>0</v>
      </c>
      <c r="ET152" s="257" t="str">
        <f t="shared" si="164"/>
        <v>0</v>
      </c>
      <c r="EU152" s="257" t="str">
        <f t="shared" si="164"/>
        <v>43,000</v>
      </c>
      <c r="EV152" s="257" t="str">
        <f t="shared" si="164"/>
        <v>43,000</v>
      </c>
      <c r="EW152" s="257" t="str">
        <f t="shared" si="164"/>
        <v>5,000</v>
      </c>
      <c r="EX152" s="257" t="str">
        <f t="shared" si="164"/>
        <v>400,000</v>
      </c>
      <c r="EY152" s="257" t="str">
        <f t="shared" si="164"/>
        <v>396,000</v>
      </c>
      <c r="EZ152" s="257" t="str">
        <f t="shared" si="164"/>
        <v>$1,361,702</v>
      </c>
      <c r="FA152" s="257" t="str">
        <f t="shared" si="164"/>
        <v>$1,120,982</v>
      </c>
      <c r="FB152" s="257" t="str">
        <f t="shared" si="164"/>
        <v>$1,952,099</v>
      </c>
      <c r="FC152" s="257" t="str">
        <f t="shared" si="164"/>
        <v>$4,327,687</v>
      </c>
      <c r="FD152" s="257" t="str">
        <f t="shared" si="164"/>
        <v>-$2</v>
      </c>
      <c r="FE152" s="267" t="s">
        <v>275</v>
      </c>
      <c r="FF152" s="267" t="s">
        <v>275</v>
      </c>
      <c r="FG152" s="246" t="str">
        <f t="shared" ref="FG152:FZ152" si="165">FG52</f>
        <v>0</v>
      </c>
      <c r="FH152" s="257" t="str">
        <f t="shared" si="165"/>
        <v>0</v>
      </c>
      <c r="FI152" s="257" t="str">
        <f t="shared" si="165"/>
        <v>0</v>
      </c>
      <c r="FJ152" s="257" t="str">
        <f t="shared" si="165"/>
        <v>0</v>
      </c>
      <c r="FK152" s="257" t="str">
        <f t="shared" si="165"/>
        <v>0</v>
      </c>
      <c r="FL152" s="257" t="str">
        <f t="shared" si="165"/>
        <v>0</v>
      </c>
      <c r="FM152" s="257" t="str">
        <f t="shared" si="165"/>
        <v>0</v>
      </c>
      <c r="FN152" s="257" t="str">
        <f t="shared" si="165"/>
        <v>0</v>
      </c>
      <c r="FO152" s="257" t="str">
        <f t="shared" si="165"/>
        <v>0</v>
      </c>
      <c r="FP152" s="257" t="str">
        <f t="shared" si="165"/>
        <v>500,000</v>
      </c>
      <c r="FQ152" s="257" t="str">
        <f t="shared" si="165"/>
        <v>-26,000</v>
      </c>
      <c r="FR152" s="257" t="str">
        <f t="shared" si="165"/>
        <v>-26,000</v>
      </c>
      <c r="FS152" s="257" t="str">
        <f t="shared" si="165"/>
        <v>-12,000</v>
      </c>
      <c r="FT152" s="257" t="str">
        <f t="shared" si="165"/>
        <v>-50,000</v>
      </c>
      <c r="FU152" s="257" t="str">
        <f t="shared" si="165"/>
        <v>-26,000</v>
      </c>
      <c r="FV152" s="257" t="str">
        <f t="shared" si="165"/>
        <v>-$1,280,702</v>
      </c>
      <c r="FW152" s="257" t="str">
        <f t="shared" si="165"/>
        <v>-$994,982</v>
      </c>
      <c r="FX152" s="257" t="str">
        <f t="shared" si="165"/>
        <v>-$1,234,099</v>
      </c>
      <c r="FY152" s="257" t="str">
        <f t="shared" si="165"/>
        <v>-$3,404,687</v>
      </c>
      <c r="FZ152" s="257" t="str">
        <f t="shared" si="165"/>
        <v>-$3</v>
      </c>
      <c r="GA152" s="267" t="s">
        <v>275</v>
      </c>
      <c r="GB152" s="267" t="s">
        <v>275</v>
      </c>
      <c r="GC152" s="246" t="str">
        <f t="shared" ref="GC152:GV152" si="166">GC52</f>
        <v>0</v>
      </c>
      <c r="GD152" s="257" t="str">
        <f t="shared" si="166"/>
        <v>-100</v>
      </c>
      <c r="GE152" s="257" t="str">
        <f t="shared" si="166"/>
        <v>-5</v>
      </c>
      <c r="GF152" s="257" t="str">
        <f t="shared" si="166"/>
        <v>0</v>
      </c>
      <c r="GG152" s="257" t="str">
        <f t="shared" si="166"/>
        <v>-1</v>
      </c>
      <c r="GH152" s="257" t="str">
        <f t="shared" si="166"/>
        <v>0</v>
      </c>
      <c r="GI152" s="257" t="str">
        <f t="shared" si="166"/>
        <v>-166</v>
      </c>
      <c r="GJ152" s="257" t="str">
        <f t="shared" si="166"/>
        <v>0</v>
      </c>
      <c r="GK152" s="257" t="str">
        <f t="shared" si="166"/>
        <v>-5</v>
      </c>
      <c r="GL152" s="257" t="str">
        <f t="shared" si="166"/>
        <v>-700,000</v>
      </c>
      <c r="GM152" s="257" t="str">
        <f t="shared" si="166"/>
        <v>-6,000</v>
      </c>
      <c r="GN152" s="257" t="str">
        <f t="shared" si="166"/>
        <v>-6,000</v>
      </c>
      <c r="GO152" s="257" t="str">
        <f t="shared" si="166"/>
        <v>-17,000</v>
      </c>
      <c r="GP152" s="257" t="str">
        <f t="shared" si="166"/>
        <v>-450,000</v>
      </c>
      <c r="GQ152" s="257" t="str">
        <f t="shared" si="166"/>
        <v>-456,000</v>
      </c>
      <c r="GR152" s="257" t="str">
        <f t="shared" si="166"/>
        <v>-$1,344,000</v>
      </c>
      <c r="GS152" s="257" t="str">
        <f t="shared" si="166"/>
        <v>-$1,001,000</v>
      </c>
      <c r="GT152" s="257" t="str">
        <f t="shared" si="166"/>
        <v>-$217,000</v>
      </c>
      <c r="GU152" s="257" t="str">
        <f t="shared" si="166"/>
        <v>-$2,349,000</v>
      </c>
      <c r="GV152" s="257" t="str">
        <f t="shared" si="166"/>
        <v>$0</v>
      </c>
    </row>
    <row r="153" spans="1:204"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246" t="s">
        <v>352</v>
      </c>
      <c r="AD153" s="255" t="str">
        <f t="shared" ca="1" si="29"/>
        <v>$61</v>
      </c>
      <c r="AE153" s="257" t="str">
        <f t="shared" si="45"/>
        <v>63,500</v>
      </c>
      <c r="AF153" s="257" t="str">
        <f t="shared" ref="AF153:AS153" si="167">AF53</f>
        <v>2,000</v>
      </c>
      <c r="AG153" s="257" t="str">
        <f t="shared" si="167"/>
        <v>860</v>
      </c>
      <c r="AH153" s="257" t="str">
        <f t="shared" si="167"/>
        <v>1,415</v>
      </c>
      <c r="AI153" s="257" t="str">
        <f t="shared" si="167"/>
        <v>27</v>
      </c>
      <c r="AJ153" s="257" t="str">
        <f t="shared" si="167"/>
        <v>0</v>
      </c>
      <c r="AK153" s="257" t="str">
        <f t="shared" si="167"/>
        <v>140</v>
      </c>
      <c r="AL153" s="257" t="str">
        <f t="shared" si="167"/>
        <v>370,000</v>
      </c>
      <c r="AM153" s="257" t="str">
        <f t="shared" si="167"/>
        <v>124</v>
      </c>
      <c r="AN153" s="257" t="str">
        <f t="shared" si="167"/>
        <v>2,000,000</v>
      </c>
      <c r="AO153" s="257" t="str">
        <f t="shared" si="167"/>
        <v>241,000</v>
      </c>
      <c r="AP153" s="257" t="str">
        <f t="shared" si="167"/>
        <v>241,000</v>
      </c>
      <c r="AQ153" s="257" t="str">
        <f t="shared" si="167"/>
        <v>0</v>
      </c>
      <c r="AR153" s="257" t="str">
        <f t="shared" si="167"/>
        <v>686,300</v>
      </c>
      <c r="AS153" s="257" t="str">
        <f t="shared" si="167"/>
        <v>1,494,800</v>
      </c>
      <c r="AT153" s="257" t="str">
        <f t="shared" si="127"/>
        <v>$13,800,000</v>
      </c>
      <c r="AU153" s="257" t="str">
        <f t="shared" si="127"/>
        <v>$20,100,000</v>
      </c>
      <c r="AV153" s="257" t="str">
        <f t="shared" si="127"/>
        <v>$21,500,000</v>
      </c>
      <c r="AW153" s="257" t="str">
        <f t="shared" si="127"/>
        <v>$56,000,000</v>
      </c>
      <c r="AX153" s="257" t="str">
        <f t="shared" si="127"/>
        <v>$61</v>
      </c>
      <c r="AY153" s="267" t="s">
        <v>275</v>
      </c>
      <c r="AZ153" s="267"/>
      <c r="BA153" s="246" t="str">
        <f t="shared" ref="BA153:BT153" si="168">BA53</f>
        <v>60,000</v>
      </c>
      <c r="BB153" s="257" t="str">
        <f t="shared" si="168"/>
        <v>2,000</v>
      </c>
      <c r="BC153" s="257" t="str">
        <f t="shared" si="168"/>
        <v>150</v>
      </c>
      <c r="BD153" s="257" t="str">
        <f t="shared" si="168"/>
        <v>980</v>
      </c>
      <c r="BE153" s="257" t="str">
        <f t="shared" si="168"/>
        <v>15</v>
      </c>
      <c r="BF153" s="257" t="str">
        <f t="shared" si="168"/>
        <v>0</v>
      </c>
      <c r="BG153" s="257" t="str">
        <f t="shared" si="168"/>
        <v>125</v>
      </c>
      <c r="BH153" s="257" t="str">
        <f t="shared" si="168"/>
        <v>314,000</v>
      </c>
      <c r="BI153" s="257" t="str">
        <f t="shared" si="168"/>
        <v>125</v>
      </c>
      <c r="BJ153" s="257" t="str">
        <f t="shared" si="168"/>
        <v>2,000,000</v>
      </c>
      <c r="BK153" s="257" t="str">
        <f t="shared" si="168"/>
        <v>64,390</v>
      </c>
      <c r="BL153" s="257" t="str">
        <f t="shared" si="168"/>
        <v>64,390</v>
      </c>
      <c r="BM153" s="257" t="str">
        <f t="shared" si="168"/>
        <v>0</v>
      </c>
      <c r="BN153" s="257" t="str">
        <f t="shared" si="168"/>
        <v>1,044,255</v>
      </c>
      <c r="BO153" s="257" t="str">
        <f t="shared" si="168"/>
        <v>1,276,095</v>
      </c>
      <c r="BP153" s="257" t="str">
        <f t="shared" si="168"/>
        <v>$7,103,260</v>
      </c>
      <c r="BQ153" s="257" t="str">
        <f t="shared" si="168"/>
        <v>$13,834,630</v>
      </c>
      <c r="BR153" s="257" t="str">
        <f t="shared" si="168"/>
        <v>$7,121,890</v>
      </c>
      <c r="BS153" s="257" t="str">
        <f t="shared" si="168"/>
        <v>$28,570,560</v>
      </c>
      <c r="BT153" s="257" t="str">
        <f t="shared" si="168"/>
        <v>$81</v>
      </c>
      <c r="BU153" s="267" t="s">
        <v>275</v>
      </c>
      <c r="BV153" s="267" t="s">
        <v>275</v>
      </c>
      <c r="BW153" s="246" t="str">
        <f t="shared" ref="BW153:CP153" si="169">BW53</f>
        <v>63,000</v>
      </c>
      <c r="BX153" s="257" t="str">
        <f t="shared" si="169"/>
        <v>2,025</v>
      </c>
      <c r="BY153" s="257" t="str">
        <f t="shared" si="169"/>
        <v>150</v>
      </c>
      <c r="BZ153" s="257" t="str">
        <f t="shared" si="169"/>
        <v>1,410</v>
      </c>
      <c r="CA153" s="257" t="str">
        <f t="shared" si="169"/>
        <v>47</v>
      </c>
      <c r="CB153" s="257">
        <f t="shared" si="169"/>
        <v>0</v>
      </c>
      <c r="CC153" s="257" t="str">
        <f t="shared" si="169"/>
        <v>125</v>
      </c>
      <c r="CD153" s="257" t="str">
        <f t="shared" si="169"/>
        <v>315,000</v>
      </c>
      <c r="CE153" s="257" t="str">
        <f t="shared" si="169"/>
        <v>124</v>
      </c>
      <c r="CF153" s="257" t="str">
        <f t="shared" si="169"/>
        <v>2,000,000</v>
      </c>
      <c r="CG153" s="257" t="str">
        <f t="shared" si="169"/>
        <v>252,750</v>
      </c>
      <c r="CH153" s="257" t="str">
        <f t="shared" si="169"/>
        <v>252,750</v>
      </c>
      <c r="CI153" s="257">
        <f t="shared" si="169"/>
        <v>0</v>
      </c>
      <c r="CJ153" s="257" t="str">
        <f t="shared" si="169"/>
        <v>913,200</v>
      </c>
      <c r="CK153" s="257" t="str">
        <f t="shared" si="169"/>
        <v>1,817,700</v>
      </c>
      <c r="CL153" s="257" t="str">
        <f t="shared" si="169"/>
        <v>$14,691,000</v>
      </c>
      <c r="CM153" s="257" t="str">
        <f t="shared" si="169"/>
        <v>$21,896,900</v>
      </c>
      <c r="CN153" s="257" t="str">
        <f t="shared" si="169"/>
        <v>$18,540,000</v>
      </c>
      <c r="CO153" s="257" t="str">
        <f t="shared" si="169"/>
        <v>$55,127,900</v>
      </c>
      <c r="CP153" s="257" t="str">
        <f t="shared" si="169"/>
        <v>$85</v>
      </c>
      <c r="CQ153" s="267" t="s">
        <v>275</v>
      </c>
      <c r="CR153" s="267" t="s">
        <v>275</v>
      </c>
      <c r="CS153" s="246" t="str">
        <f t="shared" ref="CS153:DL153" si="170">CS53</f>
        <v>-</v>
      </c>
      <c r="CT153" s="257" t="str">
        <f t="shared" si="170"/>
        <v>-</v>
      </c>
      <c r="CU153" s="257" t="str">
        <f t="shared" si="170"/>
        <v>-</v>
      </c>
      <c r="CV153" s="257" t="str">
        <f t="shared" si="170"/>
        <v>-</v>
      </c>
      <c r="CW153" s="257" t="str">
        <f t="shared" si="170"/>
        <v>-</v>
      </c>
      <c r="CX153" s="257" t="str">
        <f t="shared" si="170"/>
        <v>-</v>
      </c>
      <c r="CY153" s="257" t="str">
        <f t="shared" si="170"/>
        <v>-</v>
      </c>
      <c r="CZ153" s="257" t="str">
        <f t="shared" si="170"/>
        <v>-</v>
      </c>
      <c r="DA153" s="257" t="str">
        <f t="shared" si="170"/>
        <v>-</v>
      </c>
      <c r="DB153" s="257" t="str">
        <f t="shared" si="170"/>
        <v>-</v>
      </c>
      <c r="DC153" s="257" t="str">
        <f t="shared" si="170"/>
        <v>-</v>
      </c>
      <c r="DD153" s="257" t="str">
        <f t="shared" si="170"/>
        <v>-</v>
      </c>
      <c r="DE153" s="257" t="str">
        <f t="shared" si="170"/>
        <v>-</v>
      </c>
      <c r="DF153" s="257" t="str">
        <f t="shared" si="170"/>
        <v>-</v>
      </c>
      <c r="DG153" s="257" t="str">
        <f t="shared" si="170"/>
        <v>-</v>
      </c>
      <c r="DH153" s="257" t="str">
        <f t="shared" si="170"/>
        <v>-</v>
      </c>
      <c r="DI153" s="257" t="str">
        <f t="shared" si="170"/>
        <v>-</v>
      </c>
      <c r="DJ153" s="257" t="str">
        <f t="shared" si="170"/>
        <v>-</v>
      </c>
      <c r="DK153" s="257" t="str">
        <f t="shared" si="170"/>
        <v>-</v>
      </c>
      <c r="DL153" s="257" t="str">
        <f t="shared" si="170"/>
        <v>-</v>
      </c>
      <c r="DM153" s="267" t="s">
        <v>275</v>
      </c>
      <c r="DN153" s="267" t="s">
        <v>275</v>
      </c>
      <c r="DO153" s="246" t="str">
        <f t="shared" ref="DO153:EH153" si="171">DO53</f>
        <v>62,167</v>
      </c>
      <c r="DP153" s="257" t="str">
        <f t="shared" si="171"/>
        <v>2,008</v>
      </c>
      <c r="DQ153" s="257" t="str">
        <f t="shared" si="171"/>
        <v>387</v>
      </c>
      <c r="DR153" s="257" t="str">
        <f t="shared" si="171"/>
        <v>1,418</v>
      </c>
      <c r="DS153" s="257" t="str">
        <f t="shared" si="171"/>
        <v>34</v>
      </c>
      <c r="DT153" s="257" t="str">
        <f t="shared" si="171"/>
        <v>0</v>
      </c>
      <c r="DU153" s="257" t="str">
        <f t="shared" si="171"/>
        <v>130</v>
      </c>
      <c r="DV153" s="257" t="str">
        <f t="shared" si="171"/>
        <v>333,000</v>
      </c>
      <c r="DW153" s="257" t="str">
        <f t="shared" si="171"/>
        <v>124</v>
      </c>
      <c r="DX153" s="257" t="str">
        <f t="shared" si="171"/>
        <v>2,000,000</v>
      </c>
      <c r="DY153" s="257" t="str">
        <f t="shared" si="171"/>
        <v>186,047</v>
      </c>
      <c r="DZ153" s="257" t="str">
        <f t="shared" si="171"/>
        <v>186,047</v>
      </c>
      <c r="EA153" s="257" t="str">
        <f t="shared" si="171"/>
        <v>0</v>
      </c>
      <c r="EB153" s="257" t="str">
        <f t="shared" si="171"/>
        <v>881,252</v>
      </c>
      <c r="EC153" s="257" t="str">
        <f t="shared" si="171"/>
        <v>1,529,532</v>
      </c>
      <c r="ED153" s="257" t="str">
        <f t="shared" si="171"/>
        <v>$11,864,753</v>
      </c>
      <c r="EE153" s="257" t="str">
        <f t="shared" si="171"/>
        <v>$18,610,510</v>
      </c>
      <c r="EF153" s="257" t="str">
        <f t="shared" si="171"/>
        <v>$15,720,630</v>
      </c>
      <c r="EG153" s="257" t="str">
        <f t="shared" si="171"/>
        <v>$46,566,153</v>
      </c>
      <c r="EH153" s="257" t="str">
        <f t="shared" si="171"/>
        <v>$76</v>
      </c>
      <c r="EI153" s="267" t="s">
        <v>275</v>
      </c>
      <c r="EJ153" s="267" t="s">
        <v>275</v>
      </c>
      <c r="EK153" s="246" t="str">
        <f t="shared" ref="EK153:FD153" si="172">EK53</f>
        <v>3,500</v>
      </c>
      <c r="EL153" s="257" t="str">
        <f t="shared" si="172"/>
        <v>0</v>
      </c>
      <c r="EM153" s="257" t="str">
        <f t="shared" si="172"/>
        <v>710</v>
      </c>
      <c r="EN153" s="257" t="str">
        <f t="shared" si="172"/>
        <v>-15</v>
      </c>
      <c r="EO153" s="257" t="str">
        <f t="shared" si="172"/>
        <v>0</v>
      </c>
      <c r="EP153" s="257" t="str">
        <f t="shared" si="172"/>
        <v>0</v>
      </c>
      <c r="EQ153" s="257" t="str">
        <f t="shared" si="172"/>
        <v>15</v>
      </c>
      <c r="ER153" s="257" t="str">
        <f t="shared" si="172"/>
        <v>56,000</v>
      </c>
      <c r="ES153" s="257" t="str">
        <f t="shared" si="172"/>
        <v>-1</v>
      </c>
      <c r="ET153" s="257" t="str">
        <f t="shared" si="172"/>
        <v>0</v>
      </c>
      <c r="EU153" s="257" t="str">
        <f t="shared" si="172"/>
        <v>176,610</v>
      </c>
      <c r="EV153" s="257" t="str">
        <f t="shared" si="172"/>
        <v>176,610</v>
      </c>
      <c r="EW153" s="257" t="str">
        <f t="shared" si="172"/>
        <v>0</v>
      </c>
      <c r="EX153" s="257" t="str">
        <f t="shared" si="172"/>
        <v>-357,955</v>
      </c>
      <c r="EY153" s="257" t="str">
        <f t="shared" si="172"/>
        <v>218,705</v>
      </c>
      <c r="EZ153" s="257" t="str">
        <f t="shared" si="172"/>
        <v>$6,696,740</v>
      </c>
      <c r="FA153" s="257" t="str">
        <f t="shared" si="172"/>
        <v>$6,265,370</v>
      </c>
      <c r="FB153" s="257" t="str">
        <f t="shared" si="172"/>
        <v>$14,378,110</v>
      </c>
      <c r="FC153" s="257" t="str">
        <f t="shared" si="172"/>
        <v>$27,429,440</v>
      </c>
      <c r="FD153" s="257" t="str">
        <f t="shared" si="172"/>
        <v>-$20</v>
      </c>
      <c r="FE153" s="267" t="s">
        <v>275</v>
      </c>
      <c r="FF153" s="267" t="s">
        <v>275</v>
      </c>
      <c r="FG153" s="246" t="str">
        <f t="shared" ref="FG153:FZ153" si="173">FG53</f>
        <v>-3,000</v>
      </c>
      <c r="FH153" s="257" t="str">
        <f t="shared" si="173"/>
        <v>-25</v>
      </c>
      <c r="FI153" s="257" t="str">
        <f t="shared" si="173"/>
        <v>0</v>
      </c>
      <c r="FJ153" s="257" t="str">
        <f t="shared" si="173"/>
        <v>0</v>
      </c>
      <c r="FK153" s="257" t="str">
        <f t="shared" si="173"/>
        <v>-20</v>
      </c>
      <c r="FL153" s="257" t="str">
        <f t="shared" si="173"/>
        <v>0</v>
      </c>
      <c r="FM153" s="257" t="str">
        <f t="shared" si="173"/>
        <v>0</v>
      </c>
      <c r="FN153" s="257" t="str">
        <f t="shared" si="173"/>
        <v>-1,000</v>
      </c>
      <c r="FO153" s="257" t="str">
        <f t="shared" si="173"/>
        <v>1</v>
      </c>
      <c r="FP153" s="257" t="str">
        <f t="shared" si="173"/>
        <v>0</v>
      </c>
      <c r="FQ153" s="257" t="str">
        <f t="shared" si="173"/>
        <v>-188,360</v>
      </c>
      <c r="FR153" s="257" t="str">
        <f t="shared" si="173"/>
        <v>-188,360</v>
      </c>
      <c r="FS153" s="257" t="str">
        <f t="shared" si="173"/>
        <v>0</v>
      </c>
      <c r="FT153" s="257" t="str">
        <f t="shared" si="173"/>
        <v>131,055</v>
      </c>
      <c r="FU153" s="257" t="str">
        <f t="shared" si="173"/>
        <v>-541,605</v>
      </c>
      <c r="FV153" s="257" t="str">
        <f t="shared" si="173"/>
        <v>-$7,587,740</v>
      </c>
      <c r="FW153" s="257" t="str">
        <f t="shared" si="173"/>
        <v>-$8,062,270</v>
      </c>
      <c r="FX153" s="257" t="str">
        <f t="shared" si="173"/>
        <v>-$11,418,110</v>
      </c>
      <c r="FY153" s="257" t="str">
        <f t="shared" si="173"/>
        <v>-$26,557,340</v>
      </c>
      <c r="FZ153" s="257" t="str">
        <f t="shared" si="173"/>
        <v>-$4</v>
      </c>
      <c r="GA153" s="267" t="s">
        <v>275</v>
      </c>
      <c r="GB153" s="267" t="s">
        <v>275</v>
      </c>
      <c r="GC153" s="246" t="str">
        <f t="shared" ref="GC153:GV153" si="174">GC53</f>
        <v>-</v>
      </c>
      <c r="GD153" s="257" t="str">
        <f t="shared" si="174"/>
        <v>-</v>
      </c>
      <c r="GE153" s="257" t="str">
        <f t="shared" si="174"/>
        <v>-</v>
      </c>
      <c r="GF153" s="257" t="str">
        <f t="shared" si="174"/>
        <v>-</v>
      </c>
      <c r="GG153" s="257" t="str">
        <f t="shared" si="174"/>
        <v>-</v>
      </c>
      <c r="GH153" s="257" t="str">
        <f t="shared" si="174"/>
        <v>-</v>
      </c>
      <c r="GI153" s="257" t="str">
        <f t="shared" si="174"/>
        <v>-</v>
      </c>
      <c r="GJ153" s="257" t="str">
        <f t="shared" si="174"/>
        <v>-</v>
      </c>
      <c r="GK153" s="257" t="str">
        <f t="shared" si="174"/>
        <v>-</v>
      </c>
      <c r="GL153" s="257" t="str">
        <f t="shared" si="174"/>
        <v>-</v>
      </c>
      <c r="GM153" s="257" t="str">
        <f t="shared" si="174"/>
        <v>-</v>
      </c>
      <c r="GN153" s="257" t="str">
        <f t="shared" si="174"/>
        <v>-</v>
      </c>
      <c r="GO153" s="257" t="str">
        <f t="shared" si="174"/>
        <v>-</v>
      </c>
      <c r="GP153" s="257" t="str">
        <f t="shared" si="174"/>
        <v>-</v>
      </c>
      <c r="GQ153" s="257" t="str">
        <f t="shared" si="174"/>
        <v>-</v>
      </c>
      <c r="GR153" s="257" t="str">
        <f t="shared" si="174"/>
        <v>-</v>
      </c>
      <c r="GS153" s="257" t="str">
        <f t="shared" si="174"/>
        <v>-</v>
      </c>
      <c r="GT153" s="257" t="str">
        <f t="shared" si="174"/>
        <v>-</v>
      </c>
      <c r="GU153" s="257" t="str">
        <f t="shared" si="174"/>
        <v>-</v>
      </c>
      <c r="GV153" s="257" t="str">
        <f t="shared" si="174"/>
        <v>-</v>
      </c>
    </row>
    <row r="154" spans="1:204"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246" t="s">
        <v>53</v>
      </c>
      <c r="AD154" s="255" t="str">
        <f t="shared" ca="1" si="29"/>
        <v>-</v>
      </c>
      <c r="AE154" s="257" t="str">
        <f t="shared" si="45"/>
        <v>-</v>
      </c>
      <c r="AF154" s="257" t="str">
        <f t="shared" ref="AF154:AS154" si="175">AF54</f>
        <v>-</v>
      </c>
      <c r="AG154" s="257" t="str">
        <f t="shared" si="175"/>
        <v>-</v>
      </c>
      <c r="AH154" s="257" t="str">
        <f t="shared" si="175"/>
        <v>-</v>
      </c>
      <c r="AI154" s="257" t="str">
        <f t="shared" si="175"/>
        <v>-</v>
      </c>
      <c r="AJ154" s="257" t="str">
        <f t="shared" si="175"/>
        <v>-</v>
      </c>
      <c r="AK154" s="257" t="str">
        <f t="shared" si="175"/>
        <v>-</v>
      </c>
      <c r="AL154" s="257" t="str">
        <f t="shared" si="175"/>
        <v>-</v>
      </c>
      <c r="AM154" s="257" t="str">
        <f t="shared" si="175"/>
        <v>-</v>
      </c>
      <c r="AN154" s="257" t="str">
        <f t="shared" si="175"/>
        <v>-</v>
      </c>
      <c r="AO154" s="257" t="str">
        <f t="shared" si="175"/>
        <v>-</v>
      </c>
      <c r="AP154" s="257" t="str">
        <f t="shared" si="175"/>
        <v>-</v>
      </c>
      <c r="AQ154" s="257" t="str">
        <f t="shared" si="175"/>
        <v>-</v>
      </c>
      <c r="AR154" s="257" t="str">
        <f t="shared" si="175"/>
        <v>-</v>
      </c>
      <c r="AS154" s="257" t="str">
        <f t="shared" si="175"/>
        <v>-</v>
      </c>
      <c r="AT154" s="257" t="str">
        <f t="shared" si="127"/>
        <v>-</v>
      </c>
      <c r="AU154" s="257" t="str">
        <f t="shared" si="127"/>
        <v>-</v>
      </c>
      <c r="AV154" s="257" t="str">
        <f t="shared" si="127"/>
        <v>-</v>
      </c>
      <c r="AW154" s="257" t="str">
        <f t="shared" si="127"/>
        <v>-</v>
      </c>
      <c r="AX154" s="257" t="str">
        <f t="shared" si="127"/>
        <v>-</v>
      </c>
      <c r="AY154" s="267" t="s">
        <v>275</v>
      </c>
      <c r="AZ154" s="267"/>
      <c r="BA154" s="246" t="str">
        <f t="shared" ref="BA154:BT154" si="176">BA54</f>
        <v>-</v>
      </c>
      <c r="BB154" s="257" t="str">
        <f t="shared" si="176"/>
        <v>-</v>
      </c>
      <c r="BC154" s="257" t="str">
        <f t="shared" si="176"/>
        <v>-</v>
      </c>
      <c r="BD154" s="257" t="str">
        <f t="shared" si="176"/>
        <v>-</v>
      </c>
      <c r="BE154" s="257" t="str">
        <f t="shared" si="176"/>
        <v>-</v>
      </c>
      <c r="BF154" s="257" t="str">
        <f t="shared" si="176"/>
        <v>-</v>
      </c>
      <c r="BG154" s="257" t="str">
        <f t="shared" si="176"/>
        <v>-</v>
      </c>
      <c r="BH154" s="257" t="str">
        <f t="shared" si="176"/>
        <v>-</v>
      </c>
      <c r="BI154" s="257" t="str">
        <f t="shared" si="176"/>
        <v>-</v>
      </c>
      <c r="BJ154" s="257" t="str">
        <f t="shared" si="176"/>
        <v>-</v>
      </c>
      <c r="BK154" s="257" t="str">
        <f t="shared" si="176"/>
        <v>-</v>
      </c>
      <c r="BL154" s="257" t="str">
        <f t="shared" si="176"/>
        <v>-</v>
      </c>
      <c r="BM154" s="257" t="str">
        <f t="shared" si="176"/>
        <v>-</v>
      </c>
      <c r="BN154" s="257" t="str">
        <f t="shared" si="176"/>
        <v>-</v>
      </c>
      <c r="BO154" s="257" t="str">
        <f t="shared" si="176"/>
        <v>-</v>
      </c>
      <c r="BP154" s="257" t="str">
        <f t="shared" si="176"/>
        <v>-</v>
      </c>
      <c r="BQ154" s="257" t="str">
        <f t="shared" si="176"/>
        <v>-</v>
      </c>
      <c r="BR154" s="257" t="str">
        <f t="shared" si="176"/>
        <v>-</v>
      </c>
      <c r="BS154" s="257" t="str">
        <f t="shared" si="176"/>
        <v>-</v>
      </c>
      <c r="BT154" s="257" t="str">
        <f t="shared" si="176"/>
        <v>-</v>
      </c>
      <c r="BU154" s="267" t="s">
        <v>275</v>
      </c>
      <c r="BV154" s="267" t="s">
        <v>275</v>
      </c>
      <c r="BW154" s="246" t="str">
        <f t="shared" ref="BW154:CP154" si="177">BW54</f>
        <v>-</v>
      </c>
      <c r="BX154" s="257" t="str">
        <f t="shared" si="177"/>
        <v>-</v>
      </c>
      <c r="BY154" s="257" t="str">
        <f t="shared" si="177"/>
        <v>-</v>
      </c>
      <c r="BZ154" s="257" t="str">
        <f t="shared" si="177"/>
        <v>-</v>
      </c>
      <c r="CA154" s="257" t="str">
        <f t="shared" si="177"/>
        <v>-</v>
      </c>
      <c r="CB154" s="257" t="str">
        <f t="shared" si="177"/>
        <v>-</v>
      </c>
      <c r="CC154" s="257" t="str">
        <f t="shared" si="177"/>
        <v>-</v>
      </c>
      <c r="CD154" s="257" t="str">
        <f t="shared" si="177"/>
        <v>-</v>
      </c>
      <c r="CE154" s="257" t="str">
        <f t="shared" si="177"/>
        <v>-</v>
      </c>
      <c r="CF154" s="257" t="str">
        <f t="shared" si="177"/>
        <v>-</v>
      </c>
      <c r="CG154" s="257" t="str">
        <f t="shared" si="177"/>
        <v>-</v>
      </c>
      <c r="CH154" s="257" t="str">
        <f t="shared" si="177"/>
        <v>-</v>
      </c>
      <c r="CI154" s="257" t="str">
        <f t="shared" si="177"/>
        <v>-</v>
      </c>
      <c r="CJ154" s="257" t="str">
        <f t="shared" si="177"/>
        <v>-</v>
      </c>
      <c r="CK154" s="257" t="str">
        <f t="shared" si="177"/>
        <v>-</v>
      </c>
      <c r="CL154" s="257" t="str">
        <f t="shared" si="177"/>
        <v>-</v>
      </c>
      <c r="CM154" s="257" t="str">
        <f t="shared" si="177"/>
        <v>-</v>
      </c>
      <c r="CN154" s="257" t="str">
        <f t="shared" si="177"/>
        <v>-</v>
      </c>
      <c r="CO154" s="257" t="str">
        <f t="shared" si="177"/>
        <v>-</v>
      </c>
      <c r="CP154" s="257" t="str">
        <f t="shared" si="177"/>
        <v>-</v>
      </c>
      <c r="CQ154" s="267" t="s">
        <v>275</v>
      </c>
      <c r="CR154" s="267" t="s">
        <v>275</v>
      </c>
      <c r="CS154" s="246" t="str">
        <f t="shared" ref="CS154:DL154" si="178">CS54</f>
        <v>39,300</v>
      </c>
      <c r="CT154" s="257" t="str">
        <f t="shared" si="178"/>
        <v>1,000</v>
      </c>
      <c r="CU154" s="257">
        <f t="shared" si="178"/>
        <v>0</v>
      </c>
      <c r="CV154" s="257">
        <f t="shared" si="178"/>
        <v>0</v>
      </c>
      <c r="CW154" s="257" t="str">
        <f t="shared" si="178"/>
        <v>48</v>
      </c>
      <c r="CX154" s="257">
        <f t="shared" si="178"/>
        <v>0</v>
      </c>
      <c r="CY154" s="257" t="str">
        <f t="shared" si="178"/>
        <v>37</v>
      </c>
      <c r="CZ154" s="257" t="str">
        <f t="shared" si="178"/>
        <v>3,500</v>
      </c>
      <c r="DA154" s="257" t="str">
        <f t="shared" si="178"/>
        <v>12</v>
      </c>
      <c r="DB154" s="257" t="str">
        <f t="shared" si="178"/>
        <v>59,600</v>
      </c>
      <c r="DC154" s="257" t="str">
        <f t="shared" si="178"/>
        <v>1,162</v>
      </c>
      <c r="DD154" s="257" t="str">
        <f t="shared" si="178"/>
        <v>1,162</v>
      </c>
      <c r="DE154" s="257">
        <f t="shared" si="178"/>
        <v>0</v>
      </c>
      <c r="DF154" s="257" t="str">
        <f t="shared" si="178"/>
        <v>26,665</v>
      </c>
      <c r="DG154" s="257" t="str">
        <f t="shared" si="178"/>
        <v>26,665</v>
      </c>
      <c r="DH154" s="257" t="str">
        <f t="shared" si="178"/>
        <v>$1,898,464</v>
      </c>
      <c r="DI154" s="257" t="str">
        <f t="shared" si="178"/>
        <v>$731,758</v>
      </c>
      <c r="DJ154" s="257" t="str">
        <f t="shared" si="178"/>
        <v>$263,757</v>
      </c>
      <c r="DK154" s="257" t="str">
        <f t="shared" si="178"/>
        <v>$2,893,979</v>
      </c>
      <c r="DL154" s="257" t="str">
        <f t="shared" si="178"/>
        <v>$202</v>
      </c>
      <c r="DM154" s="267" t="s">
        <v>275</v>
      </c>
      <c r="DN154" s="267" t="s">
        <v>275</v>
      </c>
      <c r="DO154" s="246" t="str">
        <f t="shared" ref="DO154:EH154" si="179">DO54</f>
        <v>-</v>
      </c>
      <c r="DP154" s="257" t="str">
        <f t="shared" si="179"/>
        <v>-</v>
      </c>
      <c r="DQ154" s="257" t="str">
        <f t="shared" si="179"/>
        <v>-</v>
      </c>
      <c r="DR154" s="257" t="str">
        <f t="shared" si="179"/>
        <v>-</v>
      </c>
      <c r="DS154" s="257" t="str">
        <f t="shared" si="179"/>
        <v>-</v>
      </c>
      <c r="DT154" s="257" t="str">
        <f t="shared" si="179"/>
        <v>-</v>
      </c>
      <c r="DU154" s="257" t="str">
        <f t="shared" si="179"/>
        <v>-</v>
      </c>
      <c r="DV154" s="257" t="str">
        <f t="shared" si="179"/>
        <v>-</v>
      </c>
      <c r="DW154" s="257" t="str">
        <f t="shared" si="179"/>
        <v>-</v>
      </c>
      <c r="DX154" s="257" t="str">
        <f t="shared" si="179"/>
        <v>-</v>
      </c>
      <c r="DY154" s="257" t="str">
        <f t="shared" si="179"/>
        <v>-</v>
      </c>
      <c r="DZ154" s="257" t="str">
        <f t="shared" si="179"/>
        <v>-</v>
      </c>
      <c r="EA154" s="257" t="str">
        <f t="shared" si="179"/>
        <v>-</v>
      </c>
      <c r="EB154" s="257" t="str">
        <f t="shared" si="179"/>
        <v>-</v>
      </c>
      <c r="EC154" s="257" t="str">
        <f t="shared" si="179"/>
        <v>-</v>
      </c>
      <c r="ED154" s="257" t="str">
        <f t="shared" si="179"/>
        <v>-</v>
      </c>
      <c r="EE154" s="257" t="str">
        <f t="shared" si="179"/>
        <v>-</v>
      </c>
      <c r="EF154" s="257" t="str">
        <f t="shared" si="179"/>
        <v>-</v>
      </c>
      <c r="EG154" s="257" t="str">
        <f t="shared" si="179"/>
        <v>-</v>
      </c>
      <c r="EH154" s="257" t="str">
        <f t="shared" si="179"/>
        <v>-</v>
      </c>
      <c r="EI154" s="267" t="s">
        <v>275</v>
      </c>
      <c r="EJ154" s="267" t="s">
        <v>275</v>
      </c>
      <c r="EK154" s="246" t="str">
        <f t="shared" ref="EK154:FD154" si="180">EK54</f>
        <v>-</v>
      </c>
      <c r="EL154" s="257" t="str">
        <f t="shared" si="180"/>
        <v>-</v>
      </c>
      <c r="EM154" s="257" t="str">
        <f t="shared" si="180"/>
        <v>-</v>
      </c>
      <c r="EN154" s="257" t="str">
        <f t="shared" si="180"/>
        <v>-</v>
      </c>
      <c r="EO154" s="257" t="str">
        <f t="shared" si="180"/>
        <v>-</v>
      </c>
      <c r="EP154" s="257" t="str">
        <f t="shared" si="180"/>
        <v>-</v>
      </c>
      <c r="EQ154" s="257" t="str">
        <f t="shared" si="180"/>
        <v>-</v>
      </c>
      <c r="ER154" s="257" t="str">
        <f t="shared" si="180"/>
        <v>-</v>
      </c>
      <c r="ES154" s="257" t="str">
        <f t="shared" si="180"/>
        <v>-</v>
      </c>
      <c r="ET154" s="257" t="str">
        <f t="shared" si="180"/>
        <v>-</v>
      </c>
      <c r="EU154" s="257" t="str">
        <f t="shared" si="180"/>
        <v>-</v>
      </c>
      <c r="EV154" s="257" t="str">
        <f t="shared" si="180"/>
        <v>-</v>
      </c>
      <c r="EW154" s="257" t="str">
        <f t="shared" si="180"/>
        <v>-</v>
      </c>
      <c r="EX154" s="257" t="str">
        <f t="shared" si="180"/>
        <v>-</v>
      </c>
      <c r="EY154" s="257" t="str">
        <f t="shared" si="180"/>
        <v>-</v>
      </c>
      <c r="EZ154" s="257" t="str">
        <f t="shared" si="180"/>
        <v>-</v>
      </c>
      <c r="FA154" s="257" t="str">
        <f t="shared" si="180"/>
        <v>-</v>
      </c>
      <c r="FB154" s="257" t="str">
        <f t="shared" si="180"/>
        <v>-</v>
      </c>
      <c r="FC154" s="257" t="str">
        <f t="shared" si="180"/>
        <v>-</v>
      </c>
      <c r="FD154" s="257" t="str">
        <f t="shared" si="180"/>
        <v>-</v>
      </c>
      <c r="FE154" s="267" t="s">
        <v>275</v>
      </c>
      <c r="FF154" s="267" t="s">
        <v>275</v>
      </c>
      <c r="FG154" s="246" t="str">
        <f t="shared" ref="FG154:FZ154" si="181">FG54</f>
        <v>-</v>
      </c>
      <c r="FH154" s="257" t="str">
        <f t="shared" si="181"/>
        <v>-</v>
      </c>
      <c r="FI154" s="257" t="str">
        <f t="shared" si="181"/>
        <v>-</v>
      </c>
      <c r="FJ154" s="257" t="str">
        <f t="shared" si="181"/>
        <v>-</v>
      </c>
      <c r="FK154" s="257" t="str">
        <f t="shared" si="181"/>
        <v>-</v>
      </c>
      <c r="FL154" s="257" t="str">
        <f t="shared" si="181"/>
        <v>-</v>
      </c>
      <c r="FM154" s="257" t="str">
        <f t="shared" si="181"/>
        <v>-</v>
      </c>
      <c r="FN154" s="257" t="str">
        <f t="shared" si="181"/>
        <v>-</v>
      </c>
      <c r="FO154" s="257" t="str">
        <f t="shared" si="181"/>
        <v>-</v>
      </c>
      <c r="FP154" s="257" t="str">
        <f t="shared" si="181"/>
        <v>-</v>
      </c>
      <c r="FQ154" s="257" t="str">
        <f t="shared" si="181"/>
        <v>-</v>
      </c>
      <c r="FR154" s="257" t="str">
        <f t="shared" si="181"/>
        <v>-</v>
      </c>
      <c r="FS154" s="257" t="str">
        <f t="shared" si="181"/>
        <v>-</v>
      </c>
      <c r="FT154" s="257" t="str">
        <f t="shared" si="181"/>
        <v>-</v>
      </c>
      <c r="FU154" s="257" t="str">
        <f t="shared" si="181"/>
        <v>-</v>
      </c>
      <c r="FV154" s="257" t="str">
        <f t="shared" si="181"/>
        <v>-</v>
      </c>
      <c r="FW154" s="257" t="str">
        <f t="shared" si="181"/>
        <v>-</v>
      </c>
      <c r="FX154" s="257" t="str">
        <f t="shared" si="181"/>
        <v>-</v>
      </c>
      <c r="FY154" s="257" t="str">
        <f t="shared" si="181"/>
        <v>-</v>
      </c>
      <c r="FZ154" s="257" t="str">
        <f t="shared" si="181"/>
        <v>-</v>
      </c>
      <c r="GA154" s="267" t="s">
        <v>275</v>
      </c>
      <c r="GB154" s="267" t="s">
        <v>275</v>
      </c>
      <c r="GC154" s="246" t="str">
        <f t="shared" ref="GC154:GV154" si="182">GC54</f>
        <v>-</v>
      </c>
      <c r="GD154" s="257" t="str">
        <f t="shared" si="182"/>
        <v>-</v>
      </c>
      <c r="GE154" s="257" t="str">
        <f t="shared" si="182"/>
        <v>-</v>
      </c>
      <c r="GF154" s="257" t="str">
        <f t="shared" si="182"/>
        <v>-</v>
      </c>
      <c r="GG154" s="257" t="str">
        <f t="shared" si="182"/>
        <v>-</v>
      </c>
      <c r="GH154" s="257" t="str">
        <f t="shared" si="182"/>
        <v>-</v>
      </c>
      <c r="GI154" s="257" t="str">
        <f t="shared" si="182"/>
        <v>-</v>
      </c>
      <c r="GJ154" s="257" t="str">
        <f t="shared" si="182"/>
        <v>-</v>
      </c>
      <c r="GK154" s="257" t="str">
        <f t="shared" si="182"/>
        <v>-</v>
      </c>
      <c r="GL154" s="257" t="str">
        <f t="shared" si="182"/>
        <v>-</v>
      </c>
      <c r="GM154" s="257" t="str">
        <f t="shared" si="182"/>
        <v>-</v>
      </c>
      <c r="GN154" s="257" t="str">
        <f t="shared" si="182"/>
        <v>-</v>
      </c>
      <c r="GO154" s="257" t="str">
        <f t="shared" si="182"/>
        <v>-</v>
      </c>
      <c r="GP154" s="257" t="str">
        <f t="shared" si="182"/>
        <v>-</v>
      </c>
      <c r="GQ154" s="257" t="str">
        <f t="shared" si="182"/>
        <v>-</v>
      </c>
      <c r="GR154" s="257" t="str">
        <f t="shared" si="182"/>
        <v>-</v>
      </c>
      <c r="GS154" s="257" t="str">
        <f t="shared" si="182"/>
        <v>-</v>
      </c>
      <c r="GT154" s="257" t="str">
        <f t="shared" si="182"/>
        <v>-</v>
      </c>
      <c r="GU154" s="257" t="str">
        <f t="shared" si="182"/>
        <v>-</v>
      </c>
      <c r="GV154" s="257" t="str">
        <f t="shared" si="182"/>
        <v>-</v>
      </c>
    </row>
    <row r="155" spans="1:204"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246" t="s">
        <v>137</v>
      </c>
      <c r="AD155" s="255" t="str">
        <f t="shared" ca="1" si="29"/>
        <v>$68</v>
      </c>
      <c r="AE155" s="257" t="str">
        <f t="shared" si="45"/>
        <v>8,300</v>
      </c>
      <c r="AF155" s="257" t="str">
        <f t="shared" ref="AF155:AS155" si="183">AF55</f>
        <v>975</v>
      </c>
      <c r="AG155" s="257" t="str">
        <f t="shared" si="183"/>
        <v>0</v>
      </c>
      <c r="AH155" s="257" t="str">
        <f t="shared" si="183"/>
        <v>422</v>
      </c>
      <c r="AI155" s="257" t="str">
        <f t="shared" si="183"/>
        <v>22</v>
      </c>
      <c r="AJ155" s="257" t="str">
        <f t="shared" si="183"/>
        <v>12</v>
      </c>
      <c r="AK155" s="257" t="str">
        <f t="shared" si="183"/>
        <v>100</v>
      </c>
      <c r="AL155" s="257" t="str">
        <f t="shared" si="183"/>
        <v>90,000</v>
      </c>
      <c r="AM155" s="257" t="str">
        <f t="shared" si="183"/>
        <v>100</v>
      </c>
      <c r="AN155" s="257" t="str">
        <f t="shared" si="183"/>
        <v>825,000</v>
      </c>
      <c r="AO155" s="257" t="str">
        <f t="shared" si="183"/>
        <v>164,360</v>
      </c>
      <c r="AP155" s="257" t="str">
        <f t="shared" si="183"/>
        <v>164,384</v>
      </c>
      <c r="AQ155" s="257" t="str">
        <f t="shared" si="183"/>
        <v>11,791</v>
      </c>
      <c r="AR155" s="257" t="str">
        <f t="shared" si="183"/>
        <v>521,828</v>
      </c>
      <c r="AS155" s="257" t="str">
        <f t="shared" si="183"/>
        <v>1,246,503</v>
      </c>
      <c r="AT155" s="257" t="str">
        <f t="shared" si="127"/>
        <v>$15,142,000</v>
      </c>
      <c r="AU155" s="257" t="str">
        <f t="shared" si="127"/>
        <v>$15,445,000</v>
      </c>
      <c r="AV155" s="257" t="str">
        <f t="shared" si="127"/>
        <v>$13,820,000</v>
      </c>
      <c r="AW155" s="257" t="str">
        <f t="shared" si="127"/>
        <v>$44,407,000</v>
      </c>
      <c r="AX155" s="257" t="str">
        <f t="shared" si="127"/>
        <v>$68</v>
      </c>
      <c r="AY155" s="267" t="s">
        <v>275</v>
      </c>
      <c r="AZ155" s="267"/>
      <c r="BA155" s="246" t="str">
        <f t="shared" ref="BA155:BT155" si="184">BA55</f>
        <v>8,300</v>
      </c>
      <c r="BB155" s="257" t="str">
        <f t="shared" si="184"/>
        <v>975</v>
      </c>
      <c r="BC155" s="257" t="str">
        <f t="shared" si="184"/>
        <v>0</v>
      </c>
      <c r="BD155" s="257" t="str">
        <f t="shared" si="184"/>
        <v>400</v>
      </c>
      <c r="BE155" s="257" t="str">
        <f t="shared" si="184"/>
        <v>22</v>
      </c>
      <c r="BF155" s="257" t="str">
        <f t="shared" si="184"/>
        <v>12</v>
      </c>
      <c r="BG155" s="257" t="str">
        <f t="shared" si="184"/>
        <v>100</v>
      </c>
      <c r="BH155" s="257" t="str">
        <f t="shared" si="184"/>
        <v>90,000</v>
      </c>
      <c r="BI155" s="257" t="str">
        <f t="shared" si="184"/>
        <v>100</v>
      </c>
      <c r="BJ155" s="257" t="str">
        <f t="shared" si="184"/>
        <v>825,000</v>
      </c>
      <c r="BK155" s="257" t="str">
        <f t="shared" si="184"/>
        <v>142,182</v>
      </c>
      <c r="BL155" s="257" t="str">
        <f t="shared" si="184"/>
        <v>142,192</v>
      </c>
      <c r="BM155" s="257" t="str">
        <f t="shared" si="184"/>
        <v>17,868</v>
      </c>
      <c r="BN155" s="257" t="str">
        <f t="shared" si="184"/>
        <v>610,045</v>
      </c>
      <c r="BO155" s="257" t="str">
        <f t="shared" si="184"/>
        <v>1,197,494</v>
      </c>
      <c r="BP155" s="257" t="str">
        <f t="shared" si="184"/>
        <v>$9,554,627</v>
      </c>
      <c r="BQ155" s="257" t="str">
        <f t="shared" si="184"/>
        <v>$9,815,287</v>
      </c>
      <c r="BR155" s="257" t="str">
        <f t="shared" si="184"/>
        <v>$10,748,715</v>
      </c>
      <c r="BS155" s="257" t="str">
        <f t="shared" si="184"/>
        <v>$32,218,630</v>
      </c>
      <c r="BT155" s="257" t="str">
        <f t="shared" si="184"/>
        <v>$69</v>
      </c>
      <c r="BU155" s="267" t="s">
        <v>275</v>
      </c>
      <c r="BV155" s="267" t="s">
        <v>275</v>
      </c>
      <c r="BW155" s="246" t="str">
        <f t="shared" ref="BW155:CP155" si="185">BW55</f>
        <v>8,300</v>
      </c>
      <c r="BX155" s="257" t="str">
        <f t="shared" si="185"/>
        <v>975</v>
      </c>
      <c r="BY155" s="257" t="str">
        <f t="shared" si="185"/>
        <v>2</v>
      </c>
      <c r="BZ155" s="257" t="str">
        <f t="shared" si="185"/>
        <v>423</v>
      </c>
      <c r="CA155" s="257" t="str">
        <f t="shared" si="185"/>
        <v>22</v>
      </c>
      <c r="CB155" s="257" t="str">
        <f t="shared" si="185"/>
        <v>12</v>
      </c>
      <c r="CC155" s="257" t="str">
        <f t="shared" si="185"/>
        <v>100</v>
      </c>
      <c r="CD155" s="257" t="str">
        <f t="shared" si="185"/>
        <v>85,000</v>
      </c>
      <c r="CE155" s="257" t="str">
        <f t="shared" si="185"/>
        <v>100</v>
      </c>
      <c r="CF155" s="257" t="str">
        <f t="shared" si="185"/>
        <v>825,000</v>
      </c>
      <c r="CG155" s="257" t="str">
        <f t="shared" si="185"/>
        <v>95,740</v>
      </c>
      <c r="CH155" s="257" t="str">
        <f t="shared" si="185"/>
        <v>95,746</v>
      </c>
      <c r="CI155" s="257" t="str">
        <f t="shared" si="185"/>
        <v>12,102</v>
      </c>
      <c r="CJ155" s="257" t="str">
        <f t="shared" si="185"/>
        <v>468,809</v>
      </c>
      <c r="CK155" s="257" t="str">
        <f t="shared" si="185"/>
        <v>871,402</v>
      </c>
      <c r="CL155" s="257" t="str">
        <f t="shared" si="185"/>
        <v>$8,168,087</v>
      </c>
      <c r="CM155" s="257" t="str">
        <f t="shared" si="185"/>
        <v>$8,624,530</v>
      </c>
      <c r="CN155" s="257" t="str">
        <f t="shared" si="185"/>
        <v>$8,083,183</v>
      </c>
      <c r="CO155" s="257" t="str">
        <f t="shared" si="185"/>
        <v>$29,637,077</v>
      </c>
      <c r="CP155" s="257" t="str">
        <f t="shared" si="185"/>
        <v>$67</v>
      </c>
      <c r="CQ155" s="267" t="s">
        <v>275</v>
      </c>
      <c r="CR155" s="267" t="s">
        <v>275</v>
      </c>
      <c r="CS155" s="246" t="str">
        <f t="shared" ref="CS155:DL155" si="186">CS55</f>
        <v>8,300</v>
      </c>
      <c r="CT155" s="257" t="str">
        <f t="shared" si="186"/>
        <v>975</v>
      </c>
      <c r="CU155" s="257" t="str">
        <f t="shared" si="186"/>
        <v>2</v>
      </c>
      <c r="CV155" s="257" t="str">
        <f t="shared" si="186"/>
        <v>423</v>
      </c>
      <c r="CW155" s="257" t="str">
        <f t="shared" si="186"/>
        <v>22</v>
      </c>
      <c r="CX155" s="257" t="str">
        <f t="shared" si="186"/>
        <v>12</v>
      </c>
      <c r="CY155" s="257" t="str">
        <f t="shared" si="186"/>
        <v>100</v>
      </c>
      <c r="CZ155" s="257" t="str">
        <f t="shared" si="186"/>
        <v>85,000</v>
      </c>
      <c r="DA155" s="257" t="str">
        <f t="shared" si="186"/>
        <v>100</v>
      </c>
      <c r="DB155" s="257" t="str">
        <f t="shared" si="186"/>
        <v>825,000</v>
      </c>
      <c r="DC155" s="257" t="str">
        <f t="shared" si="186"/>
        <v>132,373</v>
      </c>
      <c r="DD155" s="257" t="str">
        <f t="shared" si="186"/>
        <v>132,373</v>
      </c>
      <c r="DE155" s="257" t="str">
        <f t="shared" si="186"/>
        <v>25,000</v>
      </c>
      <c r="DF155" s="257" t="str">
        <f t="shared" si="186"/>
        <v>650,000</v>
      </c>
      <c r="DG155" s="257" t="str">
        <f t="shared" si="186"/>
        <v>1,290,000</v>
      </c>
      <c r="DH155" s="257" t="str">
        <f t="shared" si="186"/>
        <v>$9,230,000</v>
      </c>
      <c r="DI155" s="257" t="str">
        <f t="shared" si="186"/>
        <v>$11,137,000</v>
      </c>
      <c r="DJ155" s="257" t="str">
        <f t="shared" si="186"/>
        <v>$9,404,000</v>
      </c>
      <c r="DK155" s="257" t="str">
        <f t="shared" si="186"/>
        <v>$31,465,000</v>
      </c>
      <c r="DL155" s="257" t="str">
        <f t="shared" si="186"/>
        <v>$65</v>
      </c>
      <c r="DM155" s="267" t="s">
        <v>275</v>
      </c>
      <c r="DN155" s="267" t="s">
        <v>275</v>
      </c>
      <c r="DO155" s="246" t="str">
        <f t="shared" ref="DO155:EH155" si="187">DO55</f>
        <v>8,300</v>
      </c>
      <c r="DP155" s="257" t="str">
        <f t="shared" si="187"/>
        <v>975</v>
      </c>
      <c r="DQ155" s="257" t="str">
        <f t="shared" si="187"/>
        <v>1</v>
      </c>
      <c r="DR155" s="257" t="str">
        <f t="shared" si="187"/>
        <v>423</v>
      </c>
      <c r="DS155" s="257" t="str">
        <f t="shared" si="187"/>
        <v>22</v>
      </c>
      <c r="DT155" s="257" t="str">
        <f t="shared" si="187"/>
        <v>12</v>
      </c>
      <c r="DU155" s="257" t="str">
        <f t="shared" si="187"/>
        <v>100</v>
      </c>
      <c r="DV155" s="257" t="str">
        <f t="shared" si="187"/>
        <v>87,500</v>
      </c>
      <c r="DW155" s="257" t="str">
        <f t="shared" si="187"/>
        <v>100</v>
      </c>
      <c r="DX155" s="257" t="str">
        <f t="shared" si="187"/>
        <v>825,000</v>
      </c>
      <c r="DY155" s="257" t="str">
        <f t="shared" si="187"/>
        <v>133,664</v>
      </c>
      <c r="DZ155" s="257" t="str">
        <f t="shared" si="187"/>
        <v>133,674</v>
      </c>
      <c r="EA155" s="257" t="str">
        <f t="shared" si="187"/>
        <v>16,690</v>
      </c>
      <c r="EB155" s="257" t="str">
        <f t="shared" si="187"/>
        <v>562,671</v>
      </c>
      <c r="EC155" s="257" t="str">
        <f t="shared" si="187"/>
        <v>1,151,350</v>
      </c>
      <c r="ED155" s="257" t="str">
        <f t="shared" si="187"/>
        <v>$10,523,679</v>
      </c>
      <c r="EE155" s="257" t="str">
        <f t="shared" si="187"/>
        <v>$11,255,454</v>
      </c>
      <c r="EF155" s="257" t="str">
        <f t="shared" si="187"/>
        <v>$10,513,975</v>
      </c>
      <c r="EG155" s="257" t="str">
        <f t="shared" si="187"/>
        <v>$34,431,927</v>
      </c>
      <c r="EH155" s="257" t="str">
        <f t="shared" si="187"/>
        <v>$67</v>
      </c>
      <c r="EI155" s="267" t="s">
        <v>275</v>
      </c>
      <c r="EJ155" s="267" t="s">
        <v>275</v>
      </c>
      <c r="EK155" s="246" t="str">
        <f t="shared" ref="EK155:FD155" si="188">EK55</f>
        <v>0</v>
      </c>
      <c r="EL155" s="257" t="str">
        <f t="shared" si="188"/>
        <v>0</v>
      </c>
      <c r="EM155" s="257" t="str">
        <f t="shared" si="188"/>
        <v>0</v>
      </c>
      <c r="EN155" s="257" t="str">
        <f t="shared" si="188"/>
        <v>0</v>
      </c>
      <c r="EO155" s="257" t="str">
        <f t="shared" si="188"/>
        <v>0</v>
      </c>
      <c r="EP155" s="257" t="str">
        <f t="shared" si="188"/>
        <v>0</v>
      </c>
      <c r="EQ155" s="257" t="str">
        <f t="shared" si="188"/>
        <v>0</v>
      </c>
      <c r="ER155" s="257" t="str">
        <f t="shared" si="188"/>
        <v>0</v>
      </c>
      <c r="ES155" s="257" t="str">
        <f t="shared" si="188"/>
        <v>0</v>
      </c>
      <c r="ET155" s="257" t="str">
        <f t="shared" si="188"/>
        <v>0</v>
      </c>
      <c r="EU155" s="257" t="str">
        <f t="shared" si="188"/>
        <v>22,178</v>
      </c>
      <c r="EV155" s="257" t="str">
        <f t="shared" si="188"/>
        <v>22,192</v>
      </c>
      <c r="EW155" s="257" t="str">
        <f t="shared" si="188"/>
        <v>-6,077</v>
      </c>
      <c r="EX155" s="257" t="str">
        <f t="shared" si="188"/>
        <v>-88,217</v>
      </c>
      <c r="EY155" s="257" t="str">
        <f t="shared" si="188"/>
        <v>49,009</v>
      </c>
      <c r="EZ155" s="257" t="str">
        <f t="shared" si="188"/>
        <v>$5,587,373</v>
      </c>
      <c r="FA155" s="257" t="str">
        <f t="shared" si="188"/>
        <v>$5,629,713</v>
      </c>
      <c r="FB155" s="257" t="str">
        <f t="shared" si="188"/>
        <v>$3,071,285</v>
      </c>
      <c r="FC155" s="257" t="str">
        <f t="shared" si="188"/>
        <v>$12,188,370</v>
      </c>
      <c r="FD155" s="257" t="str">
        <f t="shared" si="188"/>
        <v>-$1</v>
      </c>
      <c r="FE155" s="267" t="s">
        <v>275</v>
      </c>
      <c r="FF155" s="267" t="s">
        <v>275</v>
      </c>
      <c r="FG155" s="246" t="str">
        <f t="shared" ref="FG155:FZ155" si="189">FG55</f>
        <v>0</v>
      </c>
      <c r="FH155" s="257" t="str">
        <f t="shared" si="189"/>
        <v>0</v>
      </c>
      <c r="FI155" s="257" t="str">
        <f t="shared" si="189"/>
        <v>-2</v>
      </c>
      <c r="FJ155" s="257" t="str">
        <f t="shared" si="189"/>
        <v>-1</v>
      </c>
      <c r="FK155" s="257" t="str">
        <f t="shared" si="189"/>
        <v>0</v>
      </c>
      <c r="FL155" s="257" t="str">
        <f t="shared" si="189"/>
        <v>0</v>
      </c>
      <c r="FM155" s="257" t="str">
        <f t="shared" si="189"/>
        <v>0</v>
      </c>
      <c r="FN155" s="257" t="str">
        <f t="shared" si="189"/>
        <v>5,000</v>
      </c>
      <c r="FO155" s="257" t="str">
        <f t="shared" si="189"/>
        <v>0</v>
      </c>
      <c r="FP155" s="257" t="str">
        <f t="shared" si="189"/>
        <v>0</v>
      </c>
      <c r="FQ155" s="257" t="str">
        <f t="shared" si="189"/>
        <v>46,442</v>
      </c>
      <c r="FR155" s="257" t="str">
        <f t="shared" si="189"/>
        <v>46,446</v>
      </c>
      <c r="FS155" s="257" t="str">
        <f t="shared" si="189"/>
        <v>5,766</v>
      </c>
      <c r="FT155" s="257" t="str">
        <f t="shared" si="189"/>
        <v>141,236</v>
      </c>
      <c r="FU155" s="257" t="str">
        <f t="shared" si="189"/>
        <v>326,092</v>
      </c>
      <c r="FV155" s="257" t="str">
        <f t="shared" si="189"/>
        <v>$1,386,540</v>
      </c>
      <c r="FW155" s="257" t="str">
        <f t="shared" si="189"/>
        <v>$1,190,757</v>
      </c>
      <c r="FX155" s="257" t="str">
        <f t="shared" si="189"/>
        <v>$2,665,532</v>
      </c>
      <c r="FY155" s="257" t="str">
        <f t="shared" si="189"/>
        <v>$2,581,553</v>
      </c>
      <c r="FZ155" s="257" t="str">
        <f t="shared" si="189"/>
        <v>$2</v>
      </c>
      <c r="GA155" s="267" t="s">
        <v>275</v>
      </c>
      <c r="GB155" s="267" t="s">
        <v>275</v>
      </c>
      <c r="GC155" s="246" t="str">
        <f t="shared" ref="GC155:GV155" si="190">GC55</f>
        <v>0</v>
      </c>
      <c r="GD155" s="257" t="str">
        <f t="shared" si="190"/>
        <v>0</v>
      </c>
      <c r="GE155" s="257" t="str">
        <f t="shared" si="190"/>
        <v>0</v>
      </c>
      <c r="GF155" s="257" t="str">
        <f t="shared" si="190"/>
        <v>0</v>
      </c>
      <c r="GG155" s="257" t="str">
        <f t="shared" si="190"/>
        <v>0</v>
      </c>
      <c r="GH155" s="257" t="str">
        <f t="shared" si="190"/>
        <v>0</v>
      </c>
      <c r="GI155" s="257" t="str">
        <f t="shared" si="190"/>
        <v>0</v>
      </c>
      <c r="GJ155" s="257" t="str">
        <f t="shared" si="190"/>
        <v>0</v>
      </c>
      <c r="GK155" s="257" t="str">
        <f t="shared" si="190"/>
        <v>0</v>
      </c>
      <c r="GL155" s="257" t="str">
        <f t="shared" si="190"/>
        <v>0</v>
      </c>
      <c r="GM155" s="257" t="str">
        <f t="shared" si="190"/>
        <v>-36,633</v>
      </c>
      <c r="GN155" s="257" t="str">
        <f t="shared" si="190"/>
        <v>-36,627</v>
      </c>
      <c r="GO155" s="257" t="str">
        <f t="shared" si="190"/>
        <v>-12,898</v>
      </c>
      <c r="GP155" s="257" t="str">
        <f t="shared" si="190"/>
        <v>-181,191</v>
      </c>
      <c r="GQ155" s="257" t="str">
        <f t="shared" si="190"/>
        <v>-418,598</v>
      </c>
      <c r="GR155" s="257" t="str">
        <f t="shared" si="190"/>
        <v>-$1,061,913</v>
      </c>
      <c r="GS155" s="257" t="str">
        <f t="shared" si="190"/>
        <v>-$2,512,470</v>
      </c>
      <c r="GT155" s="257" t="str">
        <f t="shared" si="190"/>
        <v>-$1,320,817</v>
      </c>
      <c r="GU155" s="257" t="str">
        <f t="shared" si="190"/>
        <v>-$1,827,923</v>
      </c>
      <c r="GV155" s="257" t="str">
        <f t="shared" si="190"/>
        <v>$3</v>
      </c>
    </row>
    <row r="156" spans="1:204"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246" t="s">
        <v>353</v>
      </c>
      <c r="AD156" s="255" t="str">
        <f t="shared" ca="1" si="29"/>
        <v>$80</v>
      </c>
      <c r="AE156" s="257" t="str">
        <f t="shared" si="45"/>
        <v>17,143</v>
      </c>
      <c r="AF156" s="257" t="str">
        <f t="shared" ref="AF156:AS156" si="191">AF56</f>
        <v>770</v>
      </c>
      <c r="AG156" s="257" t="str">
        <f t="shared" si="191"/>
        <v>40</v>
      </c>
      <c r="AH156" s="257" t="str">
        <f t="shared" si="191"/>
        <v>2,711</v>
      </c>
      <c r="AI156" s="257" t="str">
        <f t="shared" si="191"/>
        <v>87</v>
      </c>
      <c r="AJ156" s="257" t="str">
        <f t="shared" si="191"/>
        <v>32</v>
      </c>
      <c r="AK156" s="257" t="str">
        <f t="shared" si="191"/>
        <v>95</v>
      </c>
      <c r="AL156" s="257" t="str">
        <f t="shared" si="191"/>
        <v>400,000</v>
      </c>
      <c r="AM156" s="257" t="str">
        <f t="shared" si="191"/>
        <v>80</v>
      </c>
      <c r="AN156" s="257" t="str">
        <f t="shared" si="191"/>
        <v>1,460,000</v>
      </c>
      <c r="AO156" s="257" t="str">
        <f t="shared" si="191"/>
        <v>184,877</v>
      </c>
      <c r="AP156" s="257" t="str">
        <f t="shared" si="191"/>
        <v>184,877</v>
      </c>
      <c r="AQ156" s="257" t="str">
        <f t="shared" si="191"/>
        <v>19,544</v>
      </c>
      <c r="AR156" s="257" t="str">
        <f t="shared" si="191"/>
        <v>3,008,000</v>
      </c>
      <c r="AS156" s="257" t="str">
        <f t="shared" si="191"/>
        <v>3,017,870</v>
      </c>
      <c r="AT156" s="257" t="str">
        <f t="shared" si="127"/>
        <v>$26,100,000</v>
      </c>
      <c r="AU156" s="257" t="str">
        <f t="shared" si="127"/>
        <v>$45,900,000</v>
      </c>
      <c r="AV156" s="257" t="str">
        <f t="shared" si="127"/>
        <v>$14,700,000</v>
      </c>
      <c r="AW156" s="257" t="str">
        <f t="shared" si="127"/>
        <v>$86,700,000</v>
      </c>
      <c r="AX156" s="257" t="str">
        <f t="shared" si="127"/>
        <v>$80</v>
      </c>
      <c r="AY156" s="267" t="s">
        <v>275</v>
      </c>
      <c r="AZ156" s="267"/>
      <c r="BA156" s="246" t="str">
        <f t="shared" ref="BA156:BT156" si="192">BA56</f>
        <v>17,132</v>
      </c>
      <c r="BB156" s="257" t="str">
        <f t="shared" si="192"/>
        <v>773</v>
      </c>
      <c r="BC156" s="257" t="str">
        <f t="shared" si="192"/>
        <v>20</v>
      </c>
      <c r="BD156" s="257" t="str">
        <f t="shared" si="192"/>
        <v>645</v>
      </c>
      <c r="BE156" s="257" t="str">
        <f t="shared" si="192"/>
        <v>17</v>
      </c>
      <c r="BF156" s="257" t="str">
        <f t="shared" si="192"/>
        <v>2</v>
      </c>
      <c r="BG156" s="257" t="str">
        <f t="shared" si="192"/>
        <v>94</v>
      </c>
      <c r="BH156" s="257" t="str">
        <f t="shared" si="192"/>
        <v>380,000</v>
      </c>
      <c r="BI156" s="257" t="str">
        <f t="shared" si="192"/>
        <v>80</v>
      </c>
      <c r="BJ156" s="257" t="str">
        <f t="shared" si="192"/>
        <v>1,400,000</v>
      </c>
      <c r="BK156" s="257" t="str">
        <f t="shared" si="192"/>
        <v>91,494</v>
      </c>
      <c r="BL156" s="257" t="str">
        <f t="shared" si="192"/>
        <v>91,494</v>
      </c>
      <c r="BM156" s="257" t="str">
        <f t="shared" si="192"/>
        <v>15,207</v>
      </c>
      <c r="BN156" s="257" t="str">
        <f t="shared" si="192"/>
        <v>1,169,839</v>
      </c>
      <c r="BO156" s="257" t="str">
        <f t="shared" si="192"/>
        <v>1,169,839</v>
      </c>
      <c r="BP156" s="257" t="str">
        <f t="shared" si="192"/>
        <v>$18,338,146</v>
      </c>
      <c r="BQ156" s="257" t="str">
        <f t="shared" si="192"/>
        <v>$5,173,518</v>
      </c>
      <c r="BR156" s="257" t="str">
        <f t="shared" si="192"/>
        <v>$7,043,941</v>
      </c>
      <c r="BS156" s="257" t="str">
        <f t="shared" si="192"/>
        <v>$53,722,560</v>
      </c>
      <c r="BT156" s="257" t="str">
        <f t="shared" si="192"/>
        <v>$77</v>
      </c>
      <c r="BU156" s="267" t="s">
        <v>275</v>
      </c>
      <c r="BV156" s="267" t="s">
        <v>275</v>
      </c>
      <c r="BW156" s="246" t="str">
        <f t="shared" ref="BW156:CP156" si="193">BW56</f>
        <v>-</v>
      </c>
      <c r="BX156" s="257" t="str">
        <f t="shared" si="193"/>
        <v>-</v>
      </c>
      <c r="BY156" s="257" t="str">
        <f t="shared" si="193"/>
        <v>-</v>
      </c>
      <c r="BZ156" s="257" t="str">
        <f t="shared" si="193"/>
        <v>-</v>
      </c>
      <c r="CA156" s="257" t="str">
        <f t="shared" si="193"/>
        <v>-</v>
      </c>
      <c r="CB156" s="257" t="str">
        <f t="shared" si="193"/>
        <v>-</v>
      </c>
      <c r="CC156" s="257" t="str">
        <f t="shared" si="193"/>
        <v>-</v>
      </c>
      <c r="CD156" s="257" t="str">
        <f t="shared" si="193"/>
        <v>-</v>
      </c>
      <c r="CE156" s="257" t="str">
        <f t="shared" si="193"/>
        <v>-</v>
      </c>
      <c r="CF156" s="257" t="str">
        <f t="shared" si="193"/>
        <v>-</v>
      </c>
      <c r="CG156" s="257" t="str">
        <f t="shared" si="193"/>
        <v>-</v>
      </c>
      <c r="CH156" s="257" t="str">
        <f t="shared" si="193"/>
        <v>-</v>
      </c>
      <c r="CI156" s="257" t="str">
        <f t="shared" si="193"/>
        <v>-</v>
      </c>
      <c r="CJ156" s="257" t="str">
        <f t="shared" si="193"/>
        <v>-</v>
      </c>
      <c r="CK156" s="257" t="str">
        <f t="shared" si="193"/>
        <v>-</v>
      </c>
      <c r="CL156" s="257" t="str">
        <f t="shared" si="193"/>
        <v>-</v>
      </c>
      <c r="CM156" s="257" t="str">
        <f t="shared" si="193"/>
        <v>-</v>
      </c>
      <c r="CN156" s="257" t="str">
        <f t="shared" si="193"/>
        <v>-</v>
      </c>
      <c r="CO156" s="257" t="str">
        <f t="shared" si="193"/>
        <v>-</v>
      </c>
      <c r="CP156" s="257" t="str">
        <f t="shared" si="193"/>
        <v>-</v>
      </c>
      <c r="CQ156" s="267" t="s">
        <v>275</v>
      </c>
      <c r="CR156" s="267" t="s">
        <v>275</v>
      </c>
      <c r="CS156" s="246" t="str">
        <f t="shared" ref="CS156:DL156" si="194">CS56</f>
        <v>-</v>
      </c>
      <c r="CT156" s="257" t="str">
        <f t="shared" si="194"/>
        <v>-</v>
      </c>
      <c r="CU156" s="257" t="str">
        <f t="shared" si="194"/>
        <v>-</v>
      </c>
      <c r="CV156" s="257" t="str">
        <f t="shared" si="194"/>
        <v>-</v>
      </c>
      <c r="CW156" s="257" t="str">
        <f t="shared" si="194"/>
        <v>-</v>
      </c>
      <c r="CX156" s="257" t="str">
        <f t="shared" si="194"/>
        <v>-</v>
      </c>
      <c r="CY156" s="257" t="str">
        <f t="shared" si="194"/>
        <v>-</v>
      </c>
      <c r="CZ156" s="257" t="str">
        <f t="shared" si="194"/>
        <v>-</v>
      </c>
      <c r="DA156" s="257" t="str">
        <f t="shared" si="194"/>
        <v>-</v>
      </c>
      <c r="DB156" s="257" t="str">
        <f t="shared" si="194"/>
        <v>-</v>
      </c>
      <c r="DC156" s="257" t="str">
        <f t="shared" si="194"/>
        <v>-</v>
      </c>
      <c r="DD156" s="257" t="str">
        <f t="shared" si="194"/>
        <v>-</v>
      </c>
      <c r="DE156" s="257" t="str">
        <f t="shared" si="194"/>
        <v>-</v>
      </c>
      <c r="DF156" s="257" t="str">
        <f t="shared" si="194"/>
        <v>-</v>
      </c>
      <c r="DG156" s="257" t="str">
        <f t="shared" si="194"/>
        <v>-</v>
      </c>
      <c r="DH156" s="257" t="str">
        <f t="shared" si="194"/>
        <v>-</v>
      </c>
      <c r="DI156" s="257" t="str">
        <f t="shared" si="194"/>
        <v>-</v>
      </c>
      <c r="DJ156" s="257" t="str">
        <f t="shared" si="194"/>
        <v>-</v>
      </c>
      <c r="DK156" s="257" t="str">
        <f t="shared" si="194"/>
        <v>-</v>
      </c>
      <c r="DL156" s="257" t="str">
        <f t="shared" si="194"/>
        <v>-</v>
      </c>
      <c r="DM156" s="267" t="s">
        <v>275</v>
      </c>
      <c r="DN156" s="267" t="s">
        <v>275</v>
      </c>
      <c r="DO156" s="246" t="str">
        <f t="shared" ref="DO156:EH156" si="195">DO56</f>
        <v>17,138</v>
      </c>
      <c r="DP156" s="257" t="str">
        <f t="shared" si="195"/>
        <v>772</v>
      </c>
      <c r="DQ156" s="257" t="str">
        <f t="shared" si="195"/>
        <v>30</v>
      </c>
      <c r="DR156" s="257" t="str">
        <f t="shared" si="195"/>
        <v>2,678</v>
      </c>
      <c r="DS156" s="257" t="str">
        <f t="shared" si="195"/>
        <v>87</v>
      </c>
      <c r="DT156" s="257" t="str">
        <f t="shared" si="195"/>
        <v>32</v>
      </c>
      <c r="DU156" s="257" t="str">
        <f t="shared" si="195"/>
        <v>95</v>
      </c>
      <c r="DV156" s="257" t="str">
        <f t="shared" si="195"/>
        <v>390,000</v>
      </c>
      <c r="DW156" s="257" t="str">
        <f t="shared" si="195"/>
        <v>80</v>
      </c>
      <c r="DX156" s="257" t="str">
        <f t="shared" si="195"/>
        <v>1,430,000</v>
      </c>
      <c r="DY156" s="257" t="str">
        <f t="shared" si="195"/>
        <v>138,186</v>
      </c>
      <c r="DZ156" s="257" t="str">
        <f t="shared" si="195"/>
        <v>138,186</v>
      </c>
      <c r="EA156" s="257" t="str">
        <f t="shared" si="195"/>
        <v>17,376</v>
      </c>
      <c r="EB156" s="257" t="str">
        <f t="shared" si="195"/>
        <v>2,088,920</v>
      </c>
      <c r="EC156" s="257" t="str">
        <f t="shared" si="195"/>
        <v>2,093,855</v>
      </c>
      <c r="ED156" s="257" t="str">
        <f t="shared" si="195"/>
        <v>$22,219,073</v>
      </c>
      <c r="EE156" s="257" t="str">
        <f t="shared" si="195"/>
        <v>$25,536,759</v>
      </c>
      <c r="EF156" s="257" t="str">
        <f t="shared" si="195"/>
        <v>$10,871,971</v>
      </c>
      <c r="EG156" s="257" t="str">
        <f t="shared" si="195"/>
        <v>$70,211,280</v>
      </c>
      <c r="EH156" s="257" t="str">
        <f t="shared" si="195"/>
        <v>$79</v>
      </c>
      <c r="EI156" s="267" t="s">
        <v>275</v>
      </c>
      <c r="EJ156" s="267" t="s">
        <v>275</v>
      </c>
      <c r="EK156" s="246" t="str">
        <f t="shared" ref="EK156:FD156" si="196">EK56</f>
        <v>11</v>
      </c>
      <c r="EL156" s="257" t="str">
        <f t="shared" si="196"/>
        <v>-3</v>
      </c>
      <c r="EM156" s="257" t="str">
        <f t="shared" si="196"/>
        <v>20</v>
      </c>
      <c r="EN156" s="257" t="str">
        <f t="shared" si="196"/>
        <v>66</v>
      </c>
      <c r="EO156" s="257" t="str">
        <f t="shared" si="196"/>
        <v>0</v>
      </c>
      <c r="EP156" s="257" t="str">
        <f t="shared" si="196"/>
        <v>0</v>
      </c>
      <c r="EQ156" s="257" t="str">
        <f t="shared" si="196"/>
        <v>1</v>
      </c>
      <c r="ER156" s="257" t="str">
        <f t="shared" si="196"/>
        <v>20,000</v>
      </c>
      <c r="ES156" s="257" t="str">
        <f t="shared" si="196"/>
        <v>0</v>
      </c>
      <c r="ET156" s="257" t="str">
        <f t="shared" si="196"/>
        <v>60,000</v>
      </c>
      <c r="EU156" s="257" t="str">
        <f t="shared" si="196"/>
        <v>93,383</v>
      </c>
      <c r="EV156" s="257" t="str">
        <f t="shared" si="196"/>
        <v>93,383</v>
      </c>
      <c r="EW156" s="257" t="str">
        <f t="shared" si="196"/>
        <v>4,337</v>
      </c>
      <c r="EX156" s="257" t="str">
        <f t="shared" si="196"/>
        <v>1,838,161</v>
      </c>
      <c r="EY156" s="257" t="str">
        <f t="shared" si="196"/>
        <v>1,848,031</v>
      </c>
      <c r="EZ156" s="257" t="str">
        <f t="shared" si="196"/>
        <v>$7,761,854</v>
      </c>
      <c r="FA156" s="257" t="str">
        <f t="shared" si="196"/>
        <v>$40,726,482</v>
      </c>
      <c r="FB156" s="257" t="str">
        <f t="shared" si="196"/>
        <v>$7,656,059</v>
      </c>
      <c r="FC156" s="257" t="str">
        <f t="shared" si="196"/>
        <v>$32,977,440</v>
      </c>
      <c r="FD156" s="257" t="str">
        <f t="shared" si="196"/>
        <v>$3</v>
      </c>
      <c r="FE156" s="267" t="s">
        <v>275</v>
      </c>
      <c r="FF156" s="267" t="s">
        <v>275</v>
      </c>
      <c r="FG156" s="246" t="str">
        <f t="shared" ref="FG156:FZ156" si="197">FG56</f>
        <v>-</v>
      </c>
      <c r="FH156" s="257" t="str">
        <f t="shared" si="197"/>
        <v>-</v>
      </c>
      <c r="FI156" s="257" t="str">
        <f t="shared" si="197"/>
        <v>-</v>
      </c>
      <c r="FJ156" s="257" t="str">
        <f t="shared" si="197"/>
        <v>-</v>
      </c>
      <c r="FK156" s="257" t="str">
        <f t="shared" si="197"/>
        <v>-</v>
      </c>
      <c r="FL156" s="257" t="str">
        <f t="shared" si="197"/>
        <v>-</v>
      </c>
      <c r="FM156" s="257" t="str">
        <f t="shared" si="197"/>
        <v>-</v>
      </c>
      <c r="FN156" s="257" t="str">
        <f t="shared" si="197"/>
        <v>-</v>
      </c>
      <c r="FO156" s="257" t="str">
        <f t="shared" si="197"/>
        <v>-</v>
      </c>
      <c r="FP156" s="257" t="str">
        <f t="shared" si="197"/>
        <v>-</v>
      </c>
      <c r="FQ156" s="257" t="str">
        <f t="shared" si="197"/>
        <v>-</v>
      </c>
      <c r="FR156" s="257" t="str">
        <f t="shared" si="197"/>
        <v>-</v>
      </c>
      <c r="FS156" s="257" t="str">
        <f t="shared" si="197"/>
        <v>-</v>
      </c>
      <c r="FT156" s="257" t="str">
        <f t="shared" si="197"/>
        <v>-</v>
      </c>
      <c r="FU156" s="257" t="str">
        <f t="shared" si="197"/>
        <v>-</v>
      </c>
      <c r="FV156" s="257" t="str">
        <f t="shared" si="197"/>
        <v>-</v>
      </c>
      <c r="FW156" s="257" t="str">
        <f t="shared" si="197"/>
        <v>-</v>
      </c>
      <c r="FX156" s="257" t="str">
        <f t="shared" si="197"/>
        <v>-</v>
      </c>
      <c r="FY156" s="257" t="str">
        <f t="shared" si="197"/>
        <v>-</v>
      </c>
      <c r="FZ156" s="257" t="str">
        <f t="shared" si="197"/>
        <v>-</v>
      </c>
      <c r="GA156" s="267" t="s">
        <v>275</v>
      </c>
      <c r="GB156" s="267" t="s">
        <v>275</v>
      </c>
      <c r="GC156" s="246" t="str">
        <f t="shared" ref="GC156:GV156" si="198">GC56</f>
        <v>-</v>
      </c>
      <c r="GD156" s="257" t="str">
        <f t="shared" si="198"/>
        <v>-</v>
      </c>
      <c r="GE156" s="257" t="str">
        <f t="shared" si="198"/>
        <v>-</v>
      </c>
      <c r="GF156" s="257" t="str">
        <f t="shared" si="198"/>
        <v>-</v>
      </c>
      <c r="GG156" s="257" t="str">
        <f t="shared" si="198"/>
        <v>-</v>
      </c>
      <c r="GH156" s="257" t="str">
        <f t="shared" si="198"/>
        <v>-</v>
      </c>
      <c r="GI156" s="257" t="str">
        <f t="shared" si="198"/>
        <v>-</v>
      </c>
      <c r="GJ156" s="257" t="str">
        <f t="shared" si="198"/>
        <v>-</v>
      </c>
      <c r="GK156" s="257" t="str">
        <f t="shared" si="198"/>
        <v>-</v>
      </c>
      <c r="GL156" s="257" t="str">
        <f t="shared" si="198"/>
        <v>-</v>
      </c>
      <c r="GM156" s="257" t="str">
        <f t="shared" si="198"/>
        <v>-</v>
      </c>
      <c r="GN156" s="257" t="str">
        <f t="shared" si="198"/>
        <v>-</v>
      </c>
      <c r="GO156" s="257" t="str">
        <f t="shared" si="198"/>
        <v>-</v>
      </c>
      <c r="GP156" s="257" t="str">
        <f t="shared" si="198"/>
        <v>-</v>
      </c>
      <c r="GQ156" s="257" t="str">
        <f t="shared" si="198"/>
        <v>-</v>
      </c>
      <c r="GR156" s="257" t="str">
        <f t="shared" si="198"/>
        <v>-</v>
      </c>
      <c r="GS156" s="257" t="str">
        <f t="shared" si="198"/>
        <v>-</v>
      </c>
      <c r="GT156" s="257" t="str">
        <f t="shared" si="198"/>
        <v>-</v>
      </c>
      <c r="GU156" s="257" t="str">
        <f t="shared" si="198"/>
        <v>-</v>
      </c>
      <c r="GV156" s="257" t="str">
        <f t="shared" si="198"/>
        <v>-</v>
      </c>
    </row>
    <row r="157" spans="1:204"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246" t="s">
        <v>138</v>
      </c>
      <c r="AD157" s="255" t="str">
        <f t="shared" ca="1" si="29"/>
        <v>$65</v>
      </c>
      <c r="AE157" s="257" t="str">
        <f t="shared" si="45"/>
        <v>15,436</v>
      </c>
      <c r="AF157" s="257" t="str">
        <f t="shared" ref="AF157:AS157" si="199">AF57</f>
        <v>400</v>
      </c>
      <c r="AG157" s="257" t="str">
        <f t="shared" si="199"/>
        <v>400</v>
      </c>
      <c r="AH157" s="257" t="str">
        <f t="shared" si="199"/>
        <v>-</v>
      </c>
      <c r="AI157" s="257" t="str">
        <f t="shared" si="199"/>
        <v>-</v>
      </c>
      <c r="AJ157" s="257" t="str">
        <f t="shared" si="199"/>
        <v>-</v>
      </c>
      <c r="AK157" s="257" t="str">
        <f t="shared" si="199"/>
        <v>141</v>
      </c>
      <c r="AL157" s="257" t="str">
        <f t="shared" si="199"/>
        <v>354,000</v>
      </c>
      <c r="AM157" s="257" t="str">
        <f t="shared" si="199"/>
        <v>128</v>
      </c>
      <c r="AN157" s="257" t="str">
        <f t="shared" si="199"/>
        <v>1,060,000</v>
      </c>
      <c r="AO157" s="257" t="str">
        <f t="shared" si="199"/>
        <v>455,800</v>
      </c>
      <c r="AP157" s="257" t="str">
        <f t="shared" si="199"/>
        <v>455,885</v>
      </c>
      <c r="AQ157" s="257" t="str">
        <f t="shared" si="199"/>
        <v>17,500</v>
      </c>
      <c r="AR157" s="257" t="str">
        <f t="shared" si="199"/>
        <v>100,000</v>
      </c>
      <c r="AS157" s="257" t="str">
        <f t="shared" si="199"/>
        <v>1,772,200</v>
      </c>
      <c r="AT157" s="257" t="str">
        <f t="shared" si="127"/>
        <v>$12,317,325</v>
      </c>
      <c r="AU157" s="257" t="str">
        <f t="shared" si="127"/>
        <v>$72,846,838</v>
      </c>
      <c r="AV157" s="257" t="str">
        <f t="shared" si="127"/>
        <v>$31,370,000</v>
      </c>
      <c r="AW157" s="257" t="str">
        <f t="shared" si="127"/>
        <v>$116,341,043</v>
      </c>
      <c r="AX157" s="257" t="str">
        <f t="shared" si="127"/>
        <v>$65</v>
      </c>
      <c r="AY157" s="267" t="s">
        <v>275</v>
      </c>
      <c r="AZ157" s="267"/>
      <c r="BA157" s="246" t="str">
        <f t="shared" ref="BA157:BT157" si="200">BA57</f>
        <v>16,000</v>
      </c>
      <c r="BB157" s="257" t="str">
        <f t="shared" si="200"/>
        <v>300</v>
      </c>
      <c r="BC157" s="257" t="str">
        <f t="shared" si="200"/>
        <v>500</v>
      </c>
      <c r="BD157" s="257" t="str">
        <f t="shared" si="200"/>
        <v>400</v>
      </c>
      <c r="BE157" s="257" t="str">
        <f t="shared" si="200"/>
        <v>0</v>
      </c>
      <c r="BF157" s="257" t="str">
        <f t="shared" si="200"/>
        <v>6</v>
      </c>
      <c r="BG157" s="257" t="str">
        <f t="shared" si="200"/>
        <v>153</v>
      </c>
      <c r="BH157" s="257" t="str">
        <f t="shared" si="200"/>
        <v>380,000</v>
      </c>
      <c r="BI157" s="257" t="str">
        <f t="shared" si="200"/>
        <v>123</v>
      </c>
      <c r="BJ157" s="257" t="str">
        <f t="shared" si="200"/>
        <v>920,000</v>
      </c>
      <c r="BK157" s="257" t="str">
        <f t="shared" si="200"/>
        <v>515,624</v>
      </c>
      <c r="BL157" s="257" t="str">
        <f t="shared" si="200"/>
        <v>516,327</v>
      </c>
      <c r="BM157" s="257" t="str">
        <f t="shared" si="200"/>
        <v>15,638</v>
      </c>
      <c r="BN157" s="257" t="str">
        <f t="shared" si="200"/>
        <v>0</v>
      </c>
      <c r="BO157" s="257" t="str">
        <f t="shared" si="200"/>
        <v>3,340,000</v>
      </c>
      <c r="BP157" s="257" t="str">
        <f t="shared" si="200"/>
        <v>$13,420,000</v>
      </c>
      <c r="BQ157" s="257" t="str">
        <f t="shared" si="200"/>
        <v>$81,906,000</v>
      </c>
      <c r="BR157" s="257" t="str">
        <f t="shared" si="200"/>
        <v>$37,510,000</v>
      </c>
      <c r="BS157" s="257" t="str">
        <f t="shared" si="200"/>
        <v>$132,837,156</v>
      </c>
      <c r="BT157" s="257" t="str">
        <f t="shared" si="200"/>
        <v>$70</v>
      </c>
      <c r="BU157" s="267" t="s">
        <v>275</v>
      </c>
      <c r="BV157" s="267" t="s">
        <v>275</v>
      </c>
      <c r="BW157" s="246" t="str">
        <f t="shared" ref="BW157:CP157" si="201">BW57</f>
        <v>16,000</v>
      </c>
      <c r="BX157" s="257" t="str">
        <f t="shared" si="201"/>
        <v>700</v>
      </c>
      <c r="BY157" s="257">
        <f t="shared" si="201"/>
        <v>0</v>
      </c>
      <c r="BZ157" s="257" t="str">
        <f t="shared" si="201"/>
        <v>3,725</v>
      </c>
      <c r="CA157" s="257" t="str">
        <f t="shared" si="201"/>
        <v>16</v>
      </c>
      <c r="CB157" s="257" t="str">
        <f t="shared" si="201"/>
        <v>55</v>
      </c>
      <c r="CC157" s="257" t="str">
        <f t="shared" si="201"/>
        <v>140</v>
      </c>
      <c r="CD157" s="257" t="str">
        <f t="shared" si="201"/>
        <v>350,000</v>
      </c>
      <c r="CE157" s="257" t="str">
        <f t="shared" si="201"/>
        <v>140</v>
      </c>
      <c r="CF157" s="257" t="str">
        <f t="shared" si="201"/>
        <v>500,000</v>
      </c>
      <c r="CG157" s="257" t="str">
        <f t="shared" si="201"/>
        <v>368,500</v>
      </c>
      <c r="CH157" s="257" t="str">
        <f t="shared" si="201"/>
        <v>368,500</v>
      </c>
      <c r="CI157" s="257" t="str">
        <f t="shared" si="201"/>
        <v>5,000</v>
      </c>
      <c r="CJ157" s="257">
        <f t="shared" si="201"/>
        <v>0</v>
      </c>
      <c r="CK157" s="257" t="str">
        <f t="shared" si="201"/>
        <v>500,000</v>
      </c>
      <c r="CL157" s="257" t="str">
        <f t="shared" si="201"/>
        <v>$9,500,000</v>
      </c>
      <c r="CM157" s="257" t="str">
        <f t="shared" si="201"/>
        <v>$48,250,000</v>
      </c>
      <c r="CN157" s="257" t="str">
        <f t="shared" si="201"/>
        <v>$26,300,000</v>
      </c>
      <c r="CO157" s="257" t="str">
        <f t="shared" si="201"/>
        <v>$84,000,000</v>
      </c>
      <c r="CP157" s="257" t="str">
        <f t="shared" si="201"/>
        <v>$70</v>
      </c>
      <c r="CQ157" s="267" t="s">
        <v>275</v>
      </c>
      <c r="CR157" s="267" t="s">
        <v>275</v>
      </c>
      <c r="CS157" s="246" t="str">
        <f t="shared" ref="CS157:DL157" si="202">CS57</f>
        <v>21,000</v>
      </c>
      <c r="CT157" s="257" t="str">
        <f t="shared" si="202"/>
        <v>725</v>
      </c>
      <c r="CU157" s="257">
        <f t="shared" si="202"/>
        <v>0</v>
      </c>
      <c r="CV157" s="257" t="str">
        <f t="shared" si="202"/>
        <v>3,750</v>
      </c>
      <c r="CW157" s="257" t="str">
        <f t="shared" si="202"/>
        <v>16</v>
      </c>
      <c r="CX157" s="257" t="str">
        <f t="shared" si="202"/>
        <v>40</v>
      </c>
      <c r="CY157" s="257" t="str">
        <f t="shared" si="202"/>
        <v>140</v>
      </c>
      <c r="CZ157" s="257" t="str">
        <f t="shared" si="202"/>
        <v>375,000</v>
      </c>
      <c r="DA157" s="257" t="str">
        <f t="shared" si="202"/>
        <v>140</v>
      </c>
      <c r="DB157" s="257" t="str">
        <f t="shared" si="202"/>
        <v>500,000</v>
      </c>
      <c r="DC157" s="257" t="str">
        <f t="shared" si="202"/>
        <v>613,747</v>
      </c>
      <c r="DD157" s="257" t="str">
        <f t="shared" si="202"/>
        <v>613,747</v>
      </c>
      <c r="DE157" s="257" t="str">
        <f t="shared" si="202"/>
        <v>5,000</v>
      </c>
      <c r="DF157" s="257">
        <f t="shared" si="202"/>
        <v>0</v>
      </c>
      <c r="DG157" s="257" t="str">
        <f t="shared" si="202"/>
        <v>1,982,413</v>
      </c>
      <c r="DH157" s="257" t="str">
        <f t="shared" si="202"/>
        <v>$16,538,198</v>
      </c>
      <c r="DI157" s="257" t="str">
        <f t="shared" si="202"/>
        <v>$98,830,053</v>
      </c>
      <c r="DJ157" s="257" t="str">
        <f t="shared" si="202"/>
        <v>-</v>
      </c>
      <c r="DK157" s="257" t="str">
        <f t="shared" si="202"/>
        <v>$161,108,115</v>
      </c>
      <c r="DL157" s="257" t="str">
        <f t="shared" si="202"/>
        <v>$73</v>
      </c>
      <c r="DM157" s="267" t="s">
        <v>275</v>
      </c>
      <c r="DN157" s="267" t="s">
        <v>275</v>
      </c>
      <c r="DO157" s="246" t="str">
        <f t="shared" ref="DO157:EH157" si="203">DO57</f>
        <v>17,109</v>
      </c>
      <c r="DP157" s="257" t="str">
        <f t="shared" si="203"/>
        <v>531</v>
      </c>
      <c r="DQ157" s="257" t="str">
        <f t="shared" si="203"/>
        <v>225</v>
      </c>
      <c r="DR157" s="257" t="str">
        <f t="shared" si="203"/>
        <v>3,625</v>
      </c>
      <c r="DS157" s="257" t="str">
        <f t="shared" si="203"/>
        <v>14</v>
      </c>
      <c r="DT157" s="257" t="str">
        <f t="shared" si="203"/>
        <v>44</v>
      </c>
      <c r="DU157" s="257" t="str">
        <f t="shared" si="203"/>
        <v>144</v>
      </c>
      <c r="DV157" s="257" t="str">
        <f t="shared" si="203"/>
        <v>364,750</v>
      </c>
      <c r="DW157" s="257" t="str">
        <f t="shared" si="203"/>
        <v>133</v>
      </c>
      <c r="DX157" s="257" t="str">
        <f t="shared" si="203"/>
        <v>745,000</v>
      </c>
      <c r="DY157" s="257" t="str">
        <f t="shared" si="203"/>
        <v>488,418</v>
      </c>
      <c r="DZ157" s="257" t="str">
        <f t="shared" si="203"/>
        <v>488,798</v>
      </c>
      <c r="EA157" s="257" t="str">
        <f t="shared" si="203"/>
        <v>10,785</v>
      </c>
      <c r="EB157" s="257" t="str">
        <f t="shared" si="203"/>
        <v>25,000</v>
      </c>
      <c r="EC157" s="257" t="str">
        <f t="shared" si="203"/>
        <v>2,044,487</v>
      </c>
      <c r="ED157" s="257" t="str">
        <f t="shared" si="203"/>
        <v>$12,943,881</v>
      </c>
      <c r="EE157" s="257" t="str">
        <f t="shared" si="203"/>
        <v>$75,458,223</v>
      </c>
      <c r="EF157" s="257" t="str">
        <f t="shared" si="203"/>
        <v>$31,726,667</v>
      </c>
      <c r="EG157" s="257" t="str">
        <f t="shared" si="203"/>
        <v>$123,571,579</v>
      </c>
      <c r="EH157" s="257" t="str">
        <f t="shared" si="203"/>
        <v>$70</v>
      </c>
      <c r="EI157" s="267" t="s">
        <v>275</v>
      </c>
      <c r="EJ157" s="267" t="s">
        <v>275</v>
      </c>
      <c r="EK157" s="246" t="str">
        <f t="shared" ref="EK157:FD157" si="204">EK57</f>
        <v>-564</v>
      </c>
      <c r="EL157" s="257" t="str">
        <f t="shared" si="204"/>
        <v>100</v>
      </c>
      <c r="EM157" s="257" t="str">
        <f t="shared" si="204"/>
        <v>-100</v>
      </c>
      <c r="EN157" s="257" t="str">
        <f t="shared" si="204"/>
        <v>-</v>
      </c>
      <c r="EO157" s="257" t="str">
        <f t="shared" si="204"/>
        <v>-</v>
      </c>
      <c r="EP157" s="257" t="str">
        <f t="shared" si="204"/>
        <v>-</v>
      </c>
      <c r="EQ157" s="257" t="str">
        <f t="shared" si="204"/>
        <v>-12</v>
      </c>
      <c r="ER157" s="257" t="str">
        <f t="shared" si="204"/>
        <v>-26,000</v>
      </c>
      <c r="ES157" s="257" t="str">
        <f t="shared" si="204"/>
        <v>5</v>
      </c>
      <c r="ET157" s="257" t="str">
        <f t="shared" si="204"/>
        <v>140,000</v>
      </c>
      <c r="EU157" s="257" t="str">
        <f t="shared" si="204"/>
        <v>-59,824</v>
      </c>
      <c r="EV157" s="257" t="str">
        <f t="shared" si="204"/>
        <v>-59,739</v>
      </c>
      <c r="EW157" s="257" t="str">
        <f t="shared" si="204"/>
        <v>1,862</v>
      </c>
      <c r="EX157" s="257" t="str">
        <f t="shared" si="204"/>
        <v>100,000</v>
      </c>
      <c r="EY157" s="257" t="str">
        <f t="shared" si="204"/>
        <v>-267,800</v>
      </c>
      <c r="EZ157" s="257" t="str">
        <f t="shared" si="204"/>
        <v>-$1,102,675</v>
      </c>
      <c r="FA157" s="257" t="str">
        <f t="shared" si="204"/>
        <v>-$9,059,162</v>
      </c>
      <c r="FB157" s="257" t="str">
        <f t="shared" si="204"/>
        <v>-$6,140,000</v>
      </c>
      <c r="FC157" s="257" t="str">
        <f t="shared" si="204"/>
        <v>-$16,496,113</v>
      </c>
      <c r="FD157" s="257" t="str">
        <f t="shared" si="204"/>
        <v>-$5</v>
      </c>
      <c r="FE157" s="267" t="s">
        <v>275</v>
      </c>
      <c r="FF157" s="267" t="s">
        <v>275</v>
      </c>
      <c r="FG157" s="246" t="str">
        <f t="shared" ref="FG157:FZ157" si="205">FG57</f>
        <v>0</v>
      </c>
      <c r="FH157" s="257" t="str">
        <f t="shared" si="205"/>
        <v>-400</v>
      </c>
      <c r="FI157" s="257" t="str">
        <f t="shared" si="205"/>
        <v>500</v>
      </c>
      <c r="FJ157" s="257" t="str">
        <f t="shared" si="205"/>
        <v>175</v>
      </c>
      <c r="FK157" s="257" t="str">
        <f t="shared" si="205"/>
        <v>-6</v>
      </c>
      <c r="FL157" s="257" t="str">
        <f t="shared" si="205"/>
        <v>-14</v>
      </c>
      <c r="FM157" s="257" t="str">
        <f t="shared" si="205"/>
        <v>13</v>
      </c>
      <c r="FN157" s="257" t="str">
        <f t="shared" si="205"/>
        <v>30,000</v>
      </c>
      <c r="FO157" s="257" t="str">
        <f t="shared" si="205"/>
        <v>-17</v>
      </c>
      <c r="FP157" s="257" t="str">
        <f t="shared" si="205"/>
        <v>420,000</v>
      </c>
      <c r="FQ157" s="257" t="str">
        <f t="shared" si="205"/>
        <v>147,124</v>
      </c>
      <c r="FR157" s="257" t="str">
        <f t="shared" si="205"/>
        <v>147,827</v>
      </c>
      <c r="FS157" s="257" t="str">
        <f t="shared" si="205"/>
        <v>10,638</v>
      </c>
      <c r="FT157" s="257" t="str">
        <f t="shared" si="205"/>
        <v>0</v>
      </c>
      <c r="FU157" s="257" t="str">
        <f t="shared" si="205"/>
        <v>2,840,000</v>
      </c>
      <c r="FV157" s="257" t="str">
        <f t="shared" si="205"/>
        <v>$3,920,000</v>
      </c>
      <c r="FW157" s="257" t="str">
        <f t="shared" si="205"/>
        <v>$33,656,000</v>
      </c>
      <c r="FX157" s="257" t="str">
        <f t="shared" si="205"/>
        <v>$11,210,000</v>
      </c>
      <c r="FY157" s="257" t="str">
        <f t="shared" si="205"/>
        <v>$48,837,156</v>
      </c>
      <c r="FZ157" s="257" t="str">
        <f t="shared" si="205"/>
        <v>$0</v>
      </c>
      <c r="GA157" s="267" t="s">
        <v>275</v>
      </c>
      <c r="GB157" s="267" t="s">
        <v>275</v>
      </c>
      <c r="GC157" s="246" t="str">
        <f t="shared" ref="GC157:GV157" si="206">GC57</f>
        <v>-5,000</v>
      </c>
      <c r="GD157" s="257" t="str">
        <f t="shared" si="206"/>
        <v>-25</v>
      </c>
      <c r="GE157" s="257" t="str">
        <f t="shared" si="206"/>
        <v>0</v>
      </c>
      <c r="GF157" s="257" t="str">
        <f t="shared" si="206"/>
        <v>-25</v>
      </c>
      <c r="GG157" s="257" t="str">
        <f t="shared" si="206"/>
        <v>0</v>
      </c>
      <c r="GH157" s="257" t="str">
        <f t="shared" si="206"/>
        <v>15</v>
      </c>
      <c r="GI157" s="257" t="str">
        <f t="shared" si="206"/>
        <v>0</v>
      </c>
      <c r="GJ157" s="257" t="str">
        <f t="shared" si="206"/>
        <v>-25,000</v>
      </c>
      <c r="GK157" s="257" t="str">
        <f t="shared" si="206"/>
        <v>0</v>
      </c>
      <c r="GL157" s="257" t="str">
        <f t="shared" si="206"/>
        <v>0</v>
      </c>
      <c r="GM157" s="257" t="str">
        <f t="shared" si="206"/>
        <v>-245,247</v>
      </c>
      <c r="GN157" s="257" t="str">
        <f t="shared" si="206"/>
        <v>-245,247</v>
      </c>
      <c r="GO157" s="257" t="str">
        <f t="shared" si="206"/>
        <v>0</v>
      </c>
      <c r="GP157" s="257" t="str">
        <f t="shared" si="206"/>
        <v>0</v>
      </c>
      <c r="GQ157" s="257" t="str">
        <f t="shared" si="206"/>
        <v>-1,482,413</v>
      </c>
      <c r="GR157" s="257" t="str">
        <f t="shared" si="206"/>
        <v>-$7,038,198</v>
      </c>
      <c r="GS157" s="257" t="str">
        <f t="shared" si="206"/>
        <v>-$50,580,053</v>
      </c>
      <c r="GT157" s="257" t="str">
        <f t="shared" si="206"/>
        <v>-</v>
      </c>
      <c r="GU157" s="257" t="str">
        <f t="shared" si="206"/>
        <v>-$77,108,115</v>
      </c>
      <c r="GV157" s="257" t="str">
        <f t="shared" si="206"/>
        <v>-$3</v>
      </c>
    </row>
    <row r="158" spans="1:204"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246" t="s">
        <v>139</v>
      </c>
      <c r="AD158" s="255" t="str">
        <f t="shared" ca="1" si="29"/>
        <v>$40</v>
      </c>
      <c r="AE158" s="257" t="str">
        <f t="shared" si="45"/>
        <v>32,045</v>
      </c>
      <c r="AF158" s="257" t="str">
        <f t="shared" ref="AF158:AS158" si="207">AF58</f>
        <v>358</v>
      </c>
      <c r="AG158" s="257" t="str">
        <f t="shared" si="207"/>
        <v>141</v>
      </c>
      <c r="AH158" s="257" t="str">
        <f t="shared" si="207"/>
        <v>335</v>
      </c>
      <c r="AI158" s="257" t="str">
        <f t="shared" si="207"/>
        <v>22</v>
      </c>
      <c r="AJ158" s="257" t="str">
        <f t="shared" si="207"/>
        <v>1</v>
      </c>
      <c r="AK158" s="257" t="str">
        <f t="shared" si="207"/>
        <v>350</v>
      </c>
      <c r="AL158" s="257" t="str">
        <f t="shared" si="207"/>
        <v>-</v>
      </c>
      <c r="AM158" s="257" t="str">
        <f t="shared" si="207"/>
        <v>-</v>
      </c>
      <c r="AN158" s="257" t="str">
        <f t="shared" si="207"/>
        <v>-</v>
      </c>
      <c r="AO158" s="257" t="str">
        <f t="shared" si="207"/>
        <v>619,043</v>
      </c>
      <c r="AP158" s="257" t="str">
        <f t="shared" si="207"/>
        <v>619,043</v>
      </c>
      <c r="AQ158" s="257" t="str">
        <f t="shared" si="207"/>
        <v>110,180</v>
      </c>
      <c r="AR158" s="257" t="str">
        <f t="shared" si="207"/>
        <v>1,794,885</v>
      </c>
      <c r="AS158" s="257" t="str">
        <f t="shared" si="207"/>
        <v>2,361,691</v>
      </c>
      <c r="AT158" s="257" t="str">
        <f t="shared" ref="AT158:AX167" si="208">AT58</f>
        <v>-</v>
      </c>
      <c r="AU158" s="257" t="str">
        <f t="shared" si="208"/>
        <v>-</v>
      </c>
      <c r="AV158" s="257" t="str">
        <f t="shared" si="208"/>
        <v>-</v>
      </c>
      <c r="AW158" s="257" t="str">
        <f t="shared" si="208"/>
        <v>-</v>
      </c>
      <c r="AX158" s="257" t="str">
        <f t="shared" si="208"/>
        <v>$40</v>
      </c>
      <c r="AY158" s="267" t="s">
        <v>275</v>
      </c>
      <c r="AZ158" s="267"/>
      <c r="BA158" s="246" t="str">
        <f t="shared" ref="BA158:BT158" si="209">BA58</f>
        <v>32,045</v>
      </c>
      <c r="BB158" s="257" t="str">
        <f t="shared" si="209"/>
        <v>335</v>
      </c>
      <c r="BC158" s="257" t="str">
        <f t="shared" si="209"/>
        <v>139</v>
      </c>
      <c r="BD158" s="257" t="str">
        <f t="shared" si="209"/>
        <v>324</v>
      </c>
      <c r="BE158" s="257" t="str">
        <f t="shared" si="209"/>
        <v>22</v>
      </c>
      <c r="BF158" s="257" t="str">
        <f t="shared" si="209"/>
        <v>10</v>
      </c>
      <c r="BG158" s="257" t="str">
        <f t="shared" si="209"/>
        <v>-</v>
      </c>
      <c r="BH158" s="257" t="str">
        <f t="shared" si="209"/>
        <v>-</v>
      </c>
      <c r="BI158" s="257" t="str">
        <f t="shared" si="209"/>
        <v>-</v>
      </c>
      <c r="BJ158" s="257" t="str">
        <f t="shared" si="209"/>
        <v>-</v>
      </c>
      <c r="BK158" s="257" t="str">
        <f t="shared" si="209"/>
        <v>431,518</v>
      </c>
      <c r="BL158" s="257" t="str">
        <f t="shared" si="209"/>
        <v>431,518</v>
      </c>
      <c r="BM158" s="257" t="str">
        <f t="shared" si="209"/>
        <v>88,079</v>
      </c>
      <c r="BN158" s="257" t="str">
        <f t="shared" si="209"/>
        <v>1,260,696</v>
      </c>
      <c r="BO158" s="257" t="str">
        <f t="shared" si="209"/>
        <v>1,658,811</v>
      </c>
      <c r="BP158" s="257" t="str">
        <f t="shared" si="209"/>
        <v>-</v>
      </c>
      <c r="BQ158" s="257" t="str">
        <f t="shared" si="209"/>
        <v>-</v>
      </c>
      <c r="BR158" s="257" t="str">
        <f t="shared" si="209"/>
        <v>-</v>
      </c>
      <c r="BS158" s="257" t="str">
        <f t="shared" si="209"/>
        <v>$90,000,000</v>
      </c>
      <c r="BT158" s="257" t="str">
        <f t="shared" si="209"/>
        <v>$49</v>
      </c>
      <c r="BU158" s="267" t="s">
        <v>275</v>
      </c>
      <c r="BV158" s="267" t="s">
        <v>275</v>
      </c>
      <c r="BW158" s="246" t="str">
        <f t="shared" ref="BW158:CP158" si="210">BW58</f>
        <v>32,043</v>
      </c>
      <c r="BX158" s="257" t="str">
        <f t="shared" si="210"/>
        <v>361</v>
      </c>
      <c r="BY158" s="257" t="str">
        <f t="shared" si="210"/>
        <v>142</v>
      </c>
      <c r="BZ158" s="257" t="str">
        <f t="shared" si="210"/>
        <v>321</v>
      </c>
      <c r="CA158" s="257" t="str">
        <f t="shared" si="210"/>
        <v>22</v>
      </c>
      <c r="CB158" s="257" t="str">
        <f t="shared" si="210"/>
        <v>10</v>
      </c>
      <c r="CC158" s="257" t="str">
        <f t="shared" si="210"/>
        <v>-</v>
      </c>
      <c r="CD158" s="257" t="str">
        <f t="shared" si="210"/>
        <v>-</v>
      </c>
      <c r="CE158" s="257" t="str">
        <f t="shared" si="210"/>
        <v>-</v>
      </c>
      <c r="CF158" s="257" t="str">
        <f t="shared" si="210"/>
        <v>-</v>
      </c>
      <c r="CG158" s="257" t="str">
        <f t="shared" si="210"/>
        <v>457,695</v>
      </c>
      <c r="CH158" s="257" t="str">
        <f t="shared" si="210"/>
        <v>457,695</v>
      </c>
      <c r="CI158" s="257" t="str">
        <f t="shared" si="210"/>
        <v>57,163</v>
      </c>
      <c r="CJ158" s="257" t="str">
        <f t="shared" si="210"/>
        <v>1,178,965</v>
      </c>
      <c r="CK158" s="257" t="str">
        <f t="shared" si="210"/>
        <v>1,532,408</v>
      </c>
      <c r="CL158" s="257" t="str">
        <f t="shared" si="210"/>
        <v>-</v>
      </c>
      <c r="CM158" s="257" t="str">
        <f t="shared" si="210"/>
        <v>-</v>
      </c>
      <c r="CN158" s="257" t="str">
        <f t="shared" si="210"/>
        <v>-</v>
      </c>
      <c r="CO158" s="257" t="str">
        <f t="shared" si="210"/>
        <v>$93,000,000</v>
      </c>
      <c r="CP158" s="257" t="str">
        <f t="shared" si="210"/>
        <v>$61</v>
      </c>
      <c r="CQ158" s="267" t="s">
        <v>275</v>
      </c>
      <c r="CR158" s="267" t="s">
        <v>275</v>
      </c>
      <c r="CS158" s="246" t="str">
        <f t="shared" ref="CS158:DL158" si="211">CS58</f>
        <v>30,283</v>
      </c>
      <c r="CT158" s="257" t="str">
        <f t="shared" si="211"/>
        <v>376</v>
      </c>
      <c r="CU158" s="257" t="str">
        <f t="shared" si="211"/>
        <v>149</v>
      </c>
      <c r="CV158" s="257" t="str">
        <f t="shared" si="211"/>
        <v>316</v>
      </c>
      <c r="CW158" s="257" t="str">
        <f t="shared" si="211"/>
        <v>22</v>
      </c>
      <c r="CX158" s="257" t="str">
        <f t="shared" si="211"/>
        <v>8</v>
      </c>
      <c r="CY158" s="257" t="str">
        <f t="shared" si="211"/>
        <v>-</v>
      </c>
      <c r="CZ158" s="257" t="str">
        <f t="shared" si="211"/>
        <v>-</v>
      </c>
      <c r="DA158" s="257" t="str">
        <f t="shared" si="211"/>
        <v>-</v>
      </c>
      <c r="DB158" s="257" t="str">
        <f t="shared" si="211"/>
        <v>-</v>
      </c>
      <c r="DC158" s="257" t="str">
        <f t="shared" si="211"/>
        <v>476,642</v>
      </c>
      <c r="DD158" s="257" t="str">
        <f t="shared" si="211"/>
        <v>476,642</v>
      </c>
      <c r="DE158" s="257" t="str">
        <f t="shared" si="211"/>
        <v>90,600</v>
      </c>
      <c r="DF158" s="257" t="str">
        <f t="shared" si="211"/>
        <v>1,918,000</v>
      </c>
      <c r="DG158" s="257" t="str">
        <f t="shared" si="211"/>
        <v>2,493,000</v>
      </c>
      <c r="DH158" s="257" t="str">
        <f t="shared" si="211"/>
        <v>-</v>
      </c>
      <c r="DI158" s="257" t="str">
        <f t="shared" si="211"/>
        <v>-</v>
      </c>
      <c r="DJ158" s="257" t="str">
        <f t="shared" si="211"/>
        <v>-</v>
      </c>
      <c r="DK158" s="257" t="str">
        <f t="shared" si="211"/>
        <v>$110,000,000</v>
      </c>
      <c r="DL158" s="257" t="str">
        <f t="shared" si="211"/>
        <v>$66</v>
      </c>
      <c r="DM158" s="267" t="s">
        <v>275</v>
      </c>
      <c r="DN158" s="267" t="s">
        <v>275</v>
      </c>
      <c r="DO158" s="246" t="str">
        <f t="shared" ref="DO158:EH158" si="212">DO58</f>
        <v>31,604</v>
      </c>
      <c r="DP158" s="257" t="str">
        <f t="shared" si="212"/>
        <v>358</v>
      </c>
      <c r="DQ158" s="257" t="str">
        <f t="shared" si="212"/>
        <v>143</v>
      </c>
      <c r="DR158" s="257" t="str">
        <f t="shared" si="212"/>
        <v>324</v>
      </c>
      <c r="DS158" s="257" t="str">
        <f t="shared" si="212"/>
        <v>22</v>
      </c>
      <c r="DT158" s="257" t="str">
        <f t="shared" si="212"/>
        <v>7</v>
      </c>
      <c r="DU158" s="257" t="str">
        <f t="shared" si="212"/>
        <v>-</v>
      </c>
      <c r="DV158" s="257" t="str">
        <f t="shared" si="212"/>
        <v>-</v>
      </c>
      <c r="DW158" s="257" t="str">
        <f t="shared" si="212"/>
        <v>-</v>
      </c>
      <c r="DX158" s="257" t="str">
        <f t="shared" si="212"/>
        <v>-</v>
      </c>
      <c r="DY158" s="257" t="str">
        <f t="shared" si="212"/>
        <v>496,225</v>
      </c>
      <c r="DZ158" s="257" t="str">
        <f t="shared" si="212"/>
        <v>496,225</v>
      </c>
      <c r="EA158" s="257" t="str">
        <f t="shared" si="212"/>
        <v>86,506</v>
      </c>
      <c r="EB158" s="257" t="str">
        <f t="shared" si="212"/>
        <v>1,538,137</v>
      </c>
      <c r="EC158" s="257" t="str">
        <f t="shared" si="212"/>
        <v>2,011,478</v>
      </c>
      <c r="ED158" s="257" t="str">
        <f t="shared" si="212"/>
        <v>-</v>
      </c>
      <c r="EE158" s="257" t="str">
        <f t="shared" si="212"/>
        <v>-</v>
      </c>
      <c r="EF158" s="257" t="str">
        <f t="shared" si="212"/>
        <v>-</v>
      </c>
      <c r="EG158" s="257" t="str">
        <f t="shared" si="212"/>
        <v>$97,666,667</v>
      </c>
      <c r="EH158" s="257" t="str">
        <f t="shared" si="212"/>
        <v>$54</v>
      </c>
      <c r="EI158" s="267" t="s">
        <v>275</v>
      </c>
      <c r="EJ158" s="267" t="s">
        <v>275</v>
      </c>
      <c r="EK158" s="246" t="str">
        <f t="shared" ref="EK158:FD158" si="213">EK58</f>
        <v>0</v>
      </c>
      <c r="EL158" s="257" t="str">
        <f t="shared" si="213"/>
        <v>23</v>
      </c>
      <c r="EM158" s="257" t="str">
        <f t="shared" si="213"/>
        <v>2</v>
      </c>
      <c r="EN158" s="257" t="str">
        <f t="shared" si="213"/>
        <v>11</v>
      </c>
      <c r="EO158" s="257" t="str">
        <f t="shared" si="213"/>
        <v>0</v>
      </c>
      <c r="EP158" s="257" t="str">
        <f t="shared" si="213"/>
        <v>-9</v>
      </c>
      <c r="EQ158" s="257" t="str">
        <f t="shared" si="213"/>
        <v>-</v>
      </c>
      <c r="ER158" s="257" t="str">
        <f t="shared" si="213"/>
        <v>-</v>
      </c>
      <c r="ES158" s="257" t="str">
        <f t="shared" si="213"/>
        <v>-</v>
      </c>
      <c r="ET158" s="257" t="str">
        <f t="shared" si="213"/>
        <v>-</v>
      </c>
      <c r="EU158" s="257" t="str">
        <f t="shared" si="213"/>
        <v>187,525</v>
      </c>
      <c r="EV158" s="257" t="str">
        <f t="shared" si="213"/>
        <v>187,525</v>
      </c>
      <c r="EW158" s="257" t="str">
        <f t="shared" si="213"/>
        <v>22,101</v>
      </c>
      <c r="EX158" s="257" t="str">
        <f t="shared" si="213"/>
        <v>534,189</v>
      </c>
      <c r="EY158" s="257" t="str">
        <f t="shared" si="213"/>
        <v>702,880</v>
      </c>
      <c r="EZ158" s="257" t="str">
        <f t="shared" si="213"/>
        <v>-</v>
      </c>
      <c r="FA158" s="257" t="str">
        <f t="shared" si="213"/>
        <v>-</v>
      </c>
      <c r="FB158" s="257" t="str">
        <f t="shared" si="213"/>
        <v>-</v>
      </c>
      <c r="FC158" s="257" t="str">
        <f t="shared" si="213"/>
        <v>-</v>
      </c>
      <c r="FD158" s="257" t="str">
        <f t="shared" si="213"/>
        <v>-$9</v>
      </c>
      <c r="FE158" s="267" t="s">
        <v>275</v>
      </c>
      <c r="FF158" s="267" t="s">
        <v>275</v>
      </c>
      <c r="FG158" s="246" t="str">
        <f t="shared" ref="FG158:FZ158" si="214">FG58</f>
        <v>2</v>
      </c>
      <c r="FH158" s="257" t="str">
        <f t="shared" si="214"/>
        <v>-26</v>
      </c>
      <c r="FI158" s="257" t="str">
        <f t="shared" si="214"/>
        <v>-3</v>
      </c>
      <c r="FJ158" s="257" t="str">
        <f t="shared" si="214"/>
        <v>3</v>
      </c>
      <c r="FK158" s="257" t="str">
        <f t="shared" si="214"/>
        <v>0</v>
      </c>
      <c r="FL158" s="257" t="str">
        <f t="shared" si="214"/>
        <v>0</v>
      </c>
      <c r="FM158" s="257" t="str">
        <f t="shared" si="214"/>
        <v>-</v>
      </c>
      <c r="FN158" s="257" t="str">
        <f t="shared" si="214"/>
        <v>-</v>
      </c>
      <c r="FO158" s="257" t="str">
        <f t="shared" si="214"/>
        <v>-</v>
      </c>
      <c r="FP158" s="257" t="str">
        <f t="shared" si="214"/>
        <v>-</v>
      </c>
      <c r="FQ158" s="257" t="str">
        <f t="shared" si="214"/>
        <v>-26,177</v>
      </c>
      <c r="FR158" s="257" t="str">
        <f t="shared" si="214"/>
        <v>-26,177</v>
      </c>
      <c r="FS158" s="257" t="str">
        <f t="shared" si="214"/>
        <v>30,916</v>
      </c>
      <c r="FT158" s="257" t="str">
        <f t="shared" si="214"/>
        <v>81,731</v>
      </c>
      <c r="FU158" s="257" t="str">
        <f t="shared" si="214"/>
        <v>126,403</v>
      </c>
      <c r="FV158" s="257" t="str">
        <f t="shared" si="214"/>
        <v>-</v>
      </c>
      <c r="FW158" s="257" t="str">
        <f t="shared" si="214"/>
        <v>-</v>
      </c>
      <c r="FX158" s="257" t="str">
        <f t="shared" si="214"/>
        <v>-</v>
      </c>
      <c r="FY158" s="257" t="str">
        <f t="shared" si="214"/>
        <v>-$3,000,000</v>
      </c>
      <c r="FZ158" s="257" t="str">
        <f t="shared" si="214"/>
        <v>-$12</v>
      </c>
      <c r="GA158" s="267" t="s">
        <v>275</v>
      </c>
      <c r="GB158" s="267" t="s">
        <v>275</v>
      </c>
      <c r="GC158" s="246" t="str">
        <f t="shared" ref="GC158:GV158" si="215">GC58</f>
        <v>1,760</v>
      </c>
      <c r="GD158" s="257" t="str">
        <f t="shared" si="215"/>
        <v>-15</v>
      </c>
      <c r="GE158" s="257" t="str">
        <f t="shared" si="215"/>
        <v>-7</v>
      </c>
      <c r="GF158" s="257" t="str">
        <f t="shared" si="215"/>
        <v>5</v>
      </c>
      <c r="GG158" s="257" t="str">
        <f t="shared" si="215"/>
        <v>0</v>
      </c>
      <c r="GH158" s="257" t="str">
        <f t="shared" si="215"/>
        <v>2</v>
      </c>
      <c r="GI158" s="257" t="str">
        <f t="shared" si="215"/>
        <v>-</v>
      </c>
      <c r="GJ158" s="257" t="str">
        <f t="shared" si="215"/>
        <v>-</v>
      </c>
      <c r="GK158" s="257" t="str">
        <f t="shared" si="215"/>
        <v>-</v>
      </c>
      <c r="GL158" s="257" t="str">
        <f t="shared" si="215"/>
        <v>-</v>
      </c>
      <c r="GM158" s="257" t="str">
        <f t="shared" si="215"/>
        <v>-18,947</v>
      </c>
      <c r="GN158" s="257" t="str">
        <f t="shared" si="215"/>
        <v>-18,947</v>
      </c>
      <c r="GO158" s="257" t="str">
        <f t="shared" si="215"/>
        <v>-33,437</v>
      </c>
      <c r="GP158" s="257" t="str">
        <f t="shared" si="215"/>
        <v>-739,035</v>
      </c>
      <c r="GQ158" s="257" t="str">
        <f t="shared" si="215"/>
        <v>-960,592</v>
      </c>
      <c r="GR158" s="257" t="str">
        <f t="shared" si="215"/>
        <v>-</v>
      </c>
      <c r="GS158" s="257" t="str">
        <f t="shared" si="215"/>
        <v>-</v>
      </c>
      <c r="GT158" s="257" t="str">
        <f t="shared" si="215"/>
        <v>-</v>
      </c>
      <c r="GU158" s="257" t="str">
        <f t="shared" si="215"/>
        <v>-$17,000,000</v>
      </c>
      <c r="GV158" s="257" t="str">
        <f t="shared" si="215"/>
        <v>-$5</v>
      </c>
    </row>
    <row r="159" spans="1:204"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246" t="s">
        <v>140</v>
      </c>
      <c r="AD159" s="255" t="str">
        <f t="shared" ca="1" si="29"/>
        <v>$61</v>
      </c>
      <c r="AE159" s="257" t="str">
        <f t="shared" si="45"/>
        <v>30,585</v>
      </c>
      <c r="AF159" s="257" t="str">
        <f t="shared" ref="AF159:AS159" si="216">AF59</f>
        <v>1,813</v>
      </c>
      <c r="AG159" s="257" t="str">
        <f t="shared" si="216"/>
        <v>-</v>
      </c>
      <c r="AH159" s="257" t="str">
        <f t="shared" si="216"/>
        <v>840</v>
      </c>
      <c r="AI159" s="257" t="str">
        <f t="shared" si="216"/>
        <v>-</v>
      </c>
      <c r="AJ159" s="257" t="str">
        <f t="shared" si="216"/>
        <v>-</v>
      </c>
      <c r="AK159" s="257" t="str">
        <f t="shared" si="216"/>
        <v>-</v>
      </c>
      <c r="AL159" s="257" t="str">
        <f t="shared" si="216"/>
        <v>345,168</v>
      </c>
      <c r="AM159" s="257" t="str">
        <f t="shared" si="216"/>
        <v>-</v>
      </c>
      <c r="AN159" s="257" t="str">
        <f t="shared" si="216"/>
        <v>-</v>
      </c>
      <c r="AO159" s="257" t="str">
        <f t="shared" si="216"/>
        <v>251,418</v>
      </c>
      <c r="AP159" s="257" t="str">
        <f t="shared" si="216"/>
        <v>441,608</v>
      </c>
      <c r="AQ159" s="257" t="str">
        <f t="shared" si="216"/>
        <v>39,009</v>
      </c>
      <c r="AR159" s="257" t="str">
        <f t="shared" si="216"/>
        <v>4,103,496</v>
      </c>
      <c r="AS159" s="257" t="str">
        <f t="shared" si="216"/>
        <v>4,323,266</v>
      </c>
      <c r="AT159" s="257" t="str">
        <f t="shared" si="208"/>
        <v>$658,858</v>
      </c>
      <c r="AU159" s="257" t="str">
        <f t="shared" si="208"/>
        <v>$47,120,000</v>
      </c>
      <c r="AV159" s="257" t="str">
        <f t="shared" si="208"/>
        <v>$34,720,000</v>
      </c>
      <c r="AW159" s="257" t="str">
        <f t="shared" si="208"/>
        <v>$124,000,000</v>
      </c>
      <c r="AX159" s="257" t="str">
        <f t="shared" si="208"/>
        <v>$61</v>
      </c>
      <c r="AY159" s="267" t="s">
        <v>275</v>
      </c>
      <c r="AZ159" s="267"/>
      <c r="BA159" s="246" t="str">
        <f t="shared" ref="BA159:BT159" si="217">BA59</f>
        <v>30,517</v>
      </c>
      <c r="BB159" s="257" t="str">
        <f t="shared" si="217"/>
        <v>-</v>
      </c>
      <c r="BC159" s="257" t="str">
        <f t="shared" si="217"/>
        <v>-</v>
      </c>
      <c r="BD159" s="257" t="str">
        <f t="shared" si="217"/>
        <v>843</v>
      </c>
      <c r="BE159" s="257" t="str">
        <f t="shared" si="217"/>
        <v>-</v>
      </c>
      <c r="BF159" s="257" t="str">
        <f t="shared" si="217"/>
        <v>-</v>
      </c>
      <c r="BG159" s="257" t="str">
        <f t="shared" si="217"/>
        <v>173</v>
      </c>
      <c r="BH159" s="257" t="str">
        <f t="shared" si="217"/>
        <v>-</v>
      </c>
      <c r="BI159" s="257" t="str">
        <f t="shared" si="217"/>
        <v>-</v>
      </c>
      <c r="BJ159" s="257" t="str">
        <f t="shared" si="217"/>
        <v>-</v>
      </c>
      <c r="BK159" s="257" t="str">
        <f t="shared" si="217"/>
        <v>197,417</v>
      </c>
      <c r="BL159" s="257" t="str">
        <f t="shared" si="217"/>
        <v>453,611</v>
      </c>
      <c r="BM159" s="257" t="str">
        <f t="shared" si="217"/>
        <v>45,796</v>
      </c>
      <c r="BN159" s="257" t="str">
        <f t="shared" si="217"/>
        <v>9,109</v>
      </c>
      <c r="BO159" s="257" t="str">
        <f t="shared" si="217"/>
        <v>13,370</v>
      </c>
      <c r="BP159" s="257" t="str">
        <f t="shared" si="217"/>
        <v>$31,319,000</v>
      </c>
      <c r="BQ159" s="257" t="str">
        <f t="shared" si="217"/>
        <v>$35,759,000</v>
      </c>
      <c r="BR159" s="257" t="str">
        <f t="shared" si="217"/>
        <v>$29,955,000</v>
      </c>
      <c r="BS159" s="257" t="str">
        <f t="shared" si="217"/>
        <v>-</v>
      </c>
      <c r="BT159" s="257" t="str">
        <f t="shared" si="217"/>
        <v>$76</v>
      </c>
      <c r="BU159" s="267" t="s">
        <v>275</v>
      </c>
      <c r="BV159" s="267" t="s">
        <v>275</v>
      </c>
      <c r="BW159" s="246" t="str">
        <f t="shared" ref="BW159:CP159" si="218">BW59</f>
        <v>30,632</v>
      </c>
      <c r="BX159" s="257" t="str">
        <f t="shared" si="218"/>
        <v>-</v>
      </c>
      <c r="BY159" s="257" t="str">
        <f t="shared" si="218"/>
        <v>-</v>
      </c>
      <c r="BZ159" s="257" t="str">
        <f t="shared" si="218"/>
        <v>-</v>
      </c>
      <c r="CA159" s="257" t="str">
        <f t="shared" si="218"/>
        <v>-</v>
      </c>
      <c r="CB159" s="257" t="str">
        <f t="shared" si="218"/>
        <v>-</v>
      </c>
      <c r="CC159" s="257" t="str">
        <f t="shared" si="218"/>
        <v>150</v>
      </c>
      <c r="CD159" s="257" t="str">
        <f t="shared" si="218"/>
        <v>-</v>
      </c>
      <c r="CE159" s="257" t="str">
        <f t="shared" si="218"/>
        <v>-</v>
      </c>
      <c r="CF159" s="257" t="str">
        <f t="shared" si="218"/>
        <v>-</v>
      </c>
      <c r="CG159" s="257" t="str">
        <f t="shared" si="218"/>
        <v>157,812</v>
      </c>
      <c r="CH159" s="257" t="str">
        <f t="shared" si="218"/>
        <v>157,812</v>
      </c>
      <c r="CI159" s="257" t="str">
        <f t="shared" si="218"/>
        <v>32,032</v>
      </c>
      <c r="CJ159" s="257" t="str">
        <f t="shared" si="218"/>
        <v>2,219,917</v>
      </c>
      <c r="CK159" s="257" t="str">
        <f t="shared" si="218"/>
        <v>2,369,662</v>
      </c>
      <c r="CL159" s="257" t="str">
        <f t="shared" si="218"/>
        <v>$29,190,000</v>
      </c>
      <c r="CM159" s="257" t="str">
        <f t="shared" si="218"/>
        <v>$40,488,000</v>
      </c>
      <c r="CN159" s="257" t="str">
        <f t="shared" si="218"/>
        <v>$24,482,000</v>
      </c>
      <c r="CO159" s="257" t="str">
        <f t="shared" si="218"/>
        <v>$94,160,000</v>
      </c>
      <c r="CP159" s="257" t="str">
        <f t="shared" si="218"/>
        <v>$76</v>
      </c>
      <c r="CQ159" s="267" t="s">
        <v>275</v>
      </c>
      <c r="CR159" s="267" t="s">
        <v>275</v>
      </c>
      <c r="CS159" s="246" t="str">
        <f t="shared" ref="CS159:DL159" si="219">CS59</f>
        <v>30,546</v>
      </c>
      <c r="CT159" s="257" t="str">
        <f t="shared" si="219"/>
        <v>1,514</v>
      </c>
      <c r="CU159" s="257" t="str">
        <f t="shared" si="219"/>
        <v>327</v>
      </c>
      <c r="CV159" s="257" t="str">
        <f t="shared" si="219"/>
        <v>839</v>
      </c>
      <c r="CW159" s="257" t="str">
        <f t="shared" si="219"/>
        <v>-</v>
      </c>
      <c r="CX159" s="257" t="str">
        <f t="shared" si="219"/>
        <v>-</v>
      </c>
      <c r="CY159" s="257" t="str">
        <f t="shared" si="219"/>
        <v>145</v>
      </c>
      <c r="CZ159" s="257" t="str">
        <f t="shared" si="219"/>
        <v>-</v>
      </c>
      <c r="DA159" s="257" t="str">
        <f t="shared" si="219"/>
        <v>100</v>
      </c>
      <c r="DB159" s="257" t="str">
        <f t="shared" si="219"/>
        <v>-</v>
      </c>
      <c r="DC159" s="257" t="str">
        <f t="shared" si="219"/>
        <v>173,888</v>
      </c>
      <c r="DD159" s="257" t="str">
        <f t="shared" si="219"/>
        <v>173,888</v>
      </c>
      <c r="DE159" s="257" t="str">
        <f t="shared" si="219"/>
        <v>39,800</v>
      </c>
      <c r="DF159" s="257" t="str">
        <f t="shared" si="219"/>
        <v>2,158,829</v>
      </c>
      <c r="DG159" s="257" t="str">
        <f t="shared" si="219"/>
        <v>2,506,051</v>
      </c>
      <c r="DH159" s="257" t="str">
        <f t="shared" si="219"/>
        <v>$27,253,340</v>
      </c>
      <c r="DI159" s="257" t="str">
        <f t="shared" si="219"/>
        <v>$36,923,880</v>
      </c>
      <c r="DJ159" s="257" t="str">
        <f t="shared" si="219"/>
        <v>$23,736,780</v>
      </c>
      <c r="DK159" s="257" t="str">
        <f t="shared" si="219"/>
        <v>$87,914,000</v>
      </c>
      <c r="DL159" s="257" t="str">
        <f t="shared" si="219"/>
        <v>$74</v>
      </c>
      <c r="DM159" s="267" t="s">
        <v>275</v>
      </c>
      <c r="DN159" s="267" t="s">
        <v>275</v>
      </c>
      <c r="DO159" s="246" t="str">
        <f t="shared" ref="DO159:EH159" si="220">DO59</f>
        <v>30,570</v>
      </c>
      <c r="DP159" s="257" t="str">
        <f t="shared" si="220"/>
        <v>1,664</v>
      </c>
      <c r="DQ159" s="257" t="str">
        <f t="shared" si="220"/>
        <v>-</v>
      </c>
      <c r="DR159" s="257" t="str">
        <f t="shared" si="220"/>
        <v>841</v>
      </c>
      <c r="DS159" s="257" t="str">
        <f t="shared" si="220"/>
        <v>-</v>
      </c>
      <c r="DT159" s="257" t="str">
        <f t="shared" si="220"/>
        <v>-</v>
      </c>
      <c r="DU159" s="257" t="str">
        <f t="shared" si="220"/>
        <v>156</v>
      </c>
      <c r="DV159" s="257" t="str">
        <f t="shared" si="220"/>
        <v>-</v>
      </c>
      <c r="DW159" s="257" t="str">
        <f t="shared" si="220"/>
        <v>-</v>
      </c>
      <c r="DX159" s="257" t="str">
        <f t="shared" si="220"/>
        <v>-</v>
      </c>
      <c r="DY159" s="257" t="str">
        <f t="shared" si="220"/>
        <v>195,134</v>
      </c>
      <c r="DZ159" s="257" t="str">
        <f t="shared" si="220"/>
        <v>418,326</v>
      </c>
      <c r="EA159" s="257" t="str">
        <f t="shared" si="220"/>
        <v>39,159</v>
      </c>
      <c r="EB159" s="257" t="str">
        <f t="shared" si="220"/>
        <v>2,122,838</v>
      </c>
      <c r="EC159" s="257" t="str">
        <f t="shared" si="220"/>
        <v>2,289,578</v>
      </c>
      <c r="ED159" s="257" t="str">
        <f t="shared" si="220"/>
        <v>$22,105,300</v>
      </c>
      <c r="EE159" s="257" t="str">
        <f t="shared" si="220"/>
        <v>$40,072,720</v>
      </c>
      <c r="EF159" s="257" t="str">
        <f t="shared" si="220"/>
        <v>$28,223,445</v>
      </c>
      <c r="EG159" s="257" t="str">
        <f t="shared" si="220"/>
        <v>$102,024,667</v>
      </c>
      <c r="EH159" s="257" t="str">
        <f t="shared" si="220"/>
        <v>$72</v>
      </c>
      <c r="EI159" s="267" t="s">
        <v>275</v>
      </c>
      <c r="EJ159" s="267" t="s">
        <v>275</v>
      </c>
      <c r="EK159" s="246" t="str">
        <f t="shared" ref="EK159:FD159" si="221">EK59</f>
        <v>68</v>
      </c>
      <c r="EL159" s="257" t="str">
        <f t="shared" si="221"/>
        <v>-</v>
      </c>
      <c r="EM159" s="257" t="str">
        <f t="shared" si="221"/>
        <v>-</v>
      </c>
      <c r="EN159" s="257" t="str">
        <f t="shared" si="221"/>
        <v>-3</v>
      </c>
      <c r="EO159" s="257" t="str">
        <f t="shared" si="221"/>
        <v>-</v>
      </c>
      <c r="EP159" s="257" t="str">
        <f t="shared" si="221"/>
        <v>-</v>
      </c>
      <c r="EQ159" s="257" t="str">
        <f t="shared" si="221"/>
        <v>-</v>
      </c>
      <c r="ER159" s="257" t="str">
        <f t="shared" si="221"/>
        <v>-</v>
      </c>
      <c r="ES159" s="257" t="str">
        <f t="shared" si="221"/>
        <v>-</v>
      </c>
      <c r="ET159" s="257" t="str">
        <f t="shared" si="221"/>
        <v>-</v>
      </c>
      <c r="EU159" s="257" t="str">
        <f t="shared" si="221"/>
        <v>54,001</v>
      </c>
      <c r="EV159" s="257" t="str">
        <f t="shared" si="221"/>
        <v>-12,003</v>
      </c>
      <c r="EW159" s="257" t="str">
        <f t="shared" si="221"/>
        <v>-6,787</v>
      </c>
      <c r="EX159" s="257" t="str">
        <f t="shared" si="221"/>
        <v>4,094,387</v>
      </c>
      <c r="EY159" s="257" t="str">
        <f t="shared" si="221"/>
        <v>4,238,589</v>
      </c>
      <c r="EZ159" s="257" t="str">
        <f t="shared" si="221"/>
        <v>-$30,660,142</v>
      </c>
      <c r="FA159" s="257" t="str">
        <f t="shared" si="221"/>
        <v>$11,361,000</v>
      </c>
      <c r="FB159" s="257" t="str">
        <f t="shared" si="221"/>
        <v>$4,765,000</v>
      </c>
      <c r="FC159" s="257" t="str">
        <f t="shared" si="221"/>
        <v>-</v>
      </c>
      <c r="FD159" s="257" t="str">
        <f t="shared" si="221"/>
        <v>-$15</v>
      </c>
      <c r="FE159" s="267" t="s">
        <v>275</v>
      </c>
      <c r="FF159" s="267" t="s">
        <v>275</v>
      </c>
      <c r="FG159" s="246" t="str">
        <f t="shared" ref="FG159:FZ159" si="222">FG59</f>
        <v>-115</v>
      </c>
      <c r="FH159" s="257" t="str">
        <f t="shared" si="222"/>
        <v>-</v>
      </c>
      <c r="FI159" s="257" t="str">
        <f t="shared" si="222"/>
        <v>-</v>
      </c>
      <c r="FJ159" s="257" t="str">
        <f t="shared" si="222"/>
        <v>-</v>
      </c>
      <c r="FK159" s="257" t="str">
        <f t="shared" si="222"/>
        <v>-</v>
      </c>
      <c r="FL159" s="257" t="str">
        <f t="shared" si="222"/>
        <v>-</v>
      </c>
      <c r="FM159" s="257" t="str">
        <f t="shared" si="222"/>
        <v>23</v>
      </c>
      <c r="FN159" s="257" t="str">
        <f t="shared" si="222"/>
        <v>-</v>
      </c>
      <c r="FO159" s="257" t="str">
        <f t="shared" si="222"/>
        <v>-</v>
      </c>
      <c r="FP159" s="257" t="str">
        <f t="shared" si="222"/>
        <v>-</v>
      </c>
      <c r="FQ159" s="257" t="str">
        <f t="shared" si="222"/>
        <v>39,605</v>
      </c>
      <c r="FR159" s="257" t="str">
        <f t="shared" si="222"/>
        <v>295,799</v>
      </c>
      <c r="FS159" s="257" t="str">
        <f t="shared" si="222"/>
        <v>13,764</v>
      </c>
      <c r="FT159" s="257" t="str">
        <f t="shared" si="222"/>
        <v>-2,210,808</v>
      </c>
      <c r="FU159" s="257" t="str">
        <f t="shared" si="222"/>
        <v>-2,356,292</v>
      </c>
      <c r="FV159" s="257" t="str">
        <f t="shared" si="222"/>
        <v>$2,129,000</v>
      </c>
      <c r="FW159" s="257" t="str">
        <f t="shared" si="222"/>
        <v>-$4,729,000</v>
      </c>
      <c r="FX159" s="257" t="str">
        <f t="shared" si="222"/>
        <v>$5,473,000</v>
      </c>
      <c r="FY159" s="257" t="str">
        <f t="shared" si="222"/>
        <v>-</v>
      </c>
      <c r="FZ159" s="257" t="str">
        <f t="shared" si="222"/>
        <v>$0</v>
      </c>
      <c r="GA159" s="267" t="s">
        <v>275</v>
      </c>
      <c r="GB159" s="267" t="s">
        <v>275</v>
      </c>
      <c r="GC159" s="246" t="str">
        <f t="shared" ref="GC159:GV159" si="223">GC59</f>
        <v>86</v>
      </c>
      <c r="GD159" s="257" t="str">
        <f t="shared" si="223"/>
        <v>-</v>
      </c>
      <c r="GE159" s="257" t="str">
        <f t="shared" si="223"/>
        <v>-</v>
      </c>
      <c r="GF159" s="257" t="str">
        <f t="shared" si="223"/>
        <v>-</v>
      </c>
      <c r="GG159" s="257" t="str">
        <f t="shared" si="223"/>
        <v>-</v>
      </c>
      <c r="GH159" s="257" t="str">
        <f t="shared" si="223"/>
        <v>-</v>
      </c>
      <c r="GI159" s="257" t="str">
        <f t="shared" si="223"/>
        <v>5</v>
      </c>
      <c r="GJ159" s="257" t="str">
        <f t="shared" si="223"/>
        <v>-</v>
      </c>
      <c r="GK159" s="257" t="str">
        <f t="shared" si="223"/>
        <v>-</v>
      </c>
      <c r="GL159" s="257" t="str">
        <f t="shared" si="223"/>
        <v>-</v>
      </c>
      <c r="GM159" s="257" t="str">
        <f t="shared" si="223"/>
        <v>-16,076</v>
      </c>
      <c r="GN159" s="257" t="str">
        <f t="shared" si="223"/>
        <v>-16,076</v>
      </c>
      <c r="GO159" s="257" t="str">
        <f t="shared" si="223"/>
        <v>-7,768</v>
      </c>
      <c r="GP159" s="257" t="str">
        <f t="shared" si="223"/>
        <v>61,088</v>
      </c>
      <c r="GQ159" s="257" t="str">
        <f t="shared" si="223"/>
        <v>-136,389</v>
      </c>
      <c r="GR159" s="257" t="str">
        <f t="shared" si="223"/>
        <v>$1,936,660</v>
      </c>
      <c r="GS159" s="257" t="str">
        <f t="shared" si="223"/>
        <v>$3,564,120</v>
      </c>
      <c r="GT159" s="257" t="str">
        <f t="shared" si="223"/>
        <v>$745,220</v>
      </c>
      <c r="GU159" s="257" t="str">
        <f t="shared" si="223"/>
        <v>$6,246,000</v>
      </c>
      <c r="GV159" s="257" t="str">
        <f t="shared" si="223"/>
        <v>$1</v>
      </c>
    </row>
    <row r="160" spans="1:204"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246" t="s">
        <v>354</v>
      </c>
      <c r="AD160" s="255" t="str">
        <f t="shared" ca="1" si="29"/>
        <v>-</v>
      </c>
      <c r="AE160" s="257" t="str">
        <f t="shared" si="45"/>
        <v>-</v>
      </c>
      <c r="AF160" s="257" t="str">
        <f t="shared" ref="AF160:AS160" si="224">AF60</f>
        <v>-</v>
      </c>
      <c r="AG160" s="257" t="str">
        <f t="shared" si="224"/>
        <v>-</v>
      </c>
      <c r="AH160" s="257" t="str">
        <f t="shared" si="224"/>
        <v>-</v>
      </c>
      <c r="AI160" s="257" t="str">
        <f t="shared" si="224"/>
        <v>-</v>
      </c>
      <c r="AJ160" s="257" t="str">
        <f t="shared" si="224"/>
        <v>-</v>
      </c>
      <c r="AK160" s="257" t="str">
        <f t="shared" si="224"/>
        <v>-</v>
      </c>
      <c r="AL160" s="257" t="str">
        <f t="shared" si="224"/>
        <v>-</v>
      </c>
      <c r="AM160" s="257" t="str">
        <f t="shared" si="224"/>
        <v>-</v>
      </c>
      <c r="AN160" s="257" t="str">
        <f t="shared" si="224"/>
        <v>-</v>
      </c>
      <c r="AO160" s="257" t="str">
        <f t="shared" si="224"/>
        <v>-</v>
      </c>
      <c r="AP160" s="257" t="str">
        <f t="shared" si="224"/>
        <v>-</v>
      </c>
      <c r="AQ160" s="257" t="str">
        <f t="shared" si="224"/>
        <v>-</v>
      </c>
      <c r="AR160" s="257" t="str">
        <f t="shared" si="224"/>
        <v>-</v>
      </c>
      <c r="AS160" s="257" t="str">
        <f t="shared" si="224"/>
        <v>-</v>
      </c>
      <c r="AT160" s="257" t="str">
        <f t="shared" si="208"/>
        <v>-</v>
      </c>
      <c r="AU160" s="257" t="str">
        <f t="shared" si="208"/>
        <v>-</v>
      </c>
      <c r="AV160" s="257" t="str">
        <f t="shared" si="208"/>
        <v>-</v>
      </c>
      <c r="AW160" s="257" t="str">
        <f t="shared" si="208"/>
        <v>-</v>
      </c>
      <c r="AX160" s="257" t="str">
        <f t="shared" si="208"/>
        <v>-</v>
      </c>
      <c r="AY160" s="267" t="s">
        <v>275</v>
      </c>
      <c r="AZ160" s="267"/>
      <c r="BA160" s="246" t="str">
        <f t="shared" ref="BA160:BT160" si="225">BA60</f>
        <v>3,904</v>
      </c>
      <c r="BB160" s="257" t="str">
        <f t="shared" si="225"/>
        <v>149</v>
      </c>
      <c r="BC160" s="257" t="str">
        <f t="shared" si="225"/>
        <v>0</v>
      </c>
      <c r="BD160" s="257" t="str">
        <f t="shared" si="225"/>
        <v>-</v>
      </c>
      <c r="BE160" s="257" t="str">
        <f t="shared" si="225"/>
        <v>6</v>
      </c>
      <c r="BF160" s="257" t="str">
        <f t="shared" si="225"/>
        <v>-</v>
      </c>
      <c r="BG160" s="257" t="str">
        <f t="shared" si="225"/>
        <v>0</v>
      </c>
      <c r="BH160" s="257" t="str">
        <f t="shared" si="225"/>
        <v>0</v>
      </c>
      <c r="BI160" s="257" t="str">
        <f t="shared" si="225"/>
        <v>13</v>
      </c>
      <c r="BJ160" s="257" t="str">
        <f t="shared" si="225"/>
        <v>38,000</v>
      </c>
      <c r="BK160" s="257" t="str">
        <f t="shared" si="225"/>
        <v>18</v>
      </c>
      <c r="BL160" s="257" t="str">
        <f t="shared" si="225"/>
        <v>18</v>
      </c>
      <c r="BM160" s="257" t="str">
        <f t="shared" si="225"/>
        <v>-</v>
      </c>
      <c r="BN160" s="257" t="str">
        <f t="shared" si="225"/>
        <v>-</v>
      </c>
      <c r="BO160" s="257" t="str">
        <f t="shared" si="225"/>
        <v>6,600</v>
      </c>
      <c r="BP160" s="257" t="str">
        <f t="shared" si="225"/>
        <v>$96,000</v>
      </c>
      <c r="BQ160" s="257" t="str">
        <f t="shared" si="225"/>
        <v>$40,000</v>
      </c>
      <c r="BR160" s="257" t="str">
        <f t="shared" si="225"/>
        <v>$48,000</v>
      </c>
      <c r="BS160" s="257" t="str">
        <f t="shared" si="225"/>
        <v>$184,000</v>
      </c>
      <c r="BT160" s="257" t="str">
        <f t="shared" si="225"/>
        <v>-</v>
      </c>
      <c r="BU160" s="267" t="s">
        <v>275</v>
      </c>
      <c r="BV160" s="267" t="s">
        <v>275</v>
      </c>
      <c r="BW160" s="246" t="str">
        <f t="shared" ref="BW160:CP160" si="226">BW60</f>
        <v>-</v>
      </c>
      <c r="BX160" s="257" t="str">
        <f t="shared" si="226"/>
        <v>-</v>
      </c>
      <c r="BY160" s="257" t="str">
        <f t="shared" si="226"/>
        <v>-</v>
      </c>
      <c r="BZ160" s="257" t="str">
        <f t="shared" si="226"/>
        <v>-</v>
      </c>
      <c r="CA160" s="257" t="str">
        <f t="shared" si="226"/>
        <v>-</v>
      </c>
      <c r="CB160" s="257" t="str">
        <f t="shared" si="226"/>
        <v>-</v>
      </c>
      <c r="CC160" s="257" t="str">
        <f t="shared" si="226"/>
        <v>-</v>
      </c>
      <c r="CD160" s="257" t="str">
        <f t="shared" si="226"/>
        <v>-</v>
      </c>
      <c r="CE160" s="257" t="str">
        <f t="shared" si="226"/>
        <v>-</v>
      </c>
      <c r="CF160" s="257" t="str">
        <f t="shared" si="226"/>
        <v>-</v>
      </c>
      <c r="CG160" s="257" t="str">
        <f t="shared" si="226"/>
        <v>-</v>
      </c>
      <c r="CH160" s="257" t="str">
        <f t="shared" si="226"/>
        <v>-</v>
      </c>
      <c r="CI160" s="257" t="str">
        <f t="shared" si="226"/>
        <v>-</v>
      </c>
      <c r="CJ160" s="257" t="str">
        <f t="shared" si="226"/>
        <v>-</v>
      </c>
      <c r="CK160" s="257" t="str">
        <f t="shared" si="226"/>
        <v>-</v>
      </c>
      <c r="CL160" s="257" t="str">
        <f t="shared" si="226"/>
        <v>-</v>
      </c>
      <c r="CM160" s="257" t="str">
        <f t="shared" si="226"/>
        <v>-</v>
      </c>
      <c r="CN160" s="257" t="str">
        <f t="shared" si="226"/>
        <v>-</v>
      </c>
      <c r="CO160" s="257" t="str">
        <f t="shared" si="226"/>
        <v>-</v>
      </c>
      <c r="CP160" s="257" t="str">
        <f t="shared" si="226"/>
        <v>-</v>
      </c>
      <c r="CQ160" s="267" t="s">
        <v>275</v>
      </c>
      <c r="CR160" s="267" t="s">
        <v>275</v>
      </c>
      <c r="CS160" s="246" t="str">
        <f t="shared" ref="CS160:DL160" si="227">CS60</f>
        <v>-</v>
      </c>
      <c r="CT160" s="257" t="str">
        <f t="shared" si="227"/>
        <v>-</v>
      </c>
      <c r="CU160" s="257" t="str">
        <f t="shared" si="227"/>
        <v>-</v>
      </c>
      <c r="CV160" s="257" t="str">
        <f t="shared" si="227"/>
        <v>-</v>
      </c>
      <c r="CW160" s="257" t="str">
        <f t="shared" si="227"/>
        <v>-</v>
      </c>
      <c r="CX160" s="257" t="str">
        <f t="shared" si="227"/>
        <v>-</v>
      </c>
      <c r="CY160" s="257" t="str">
        <f t="shared" si="227"/>
        <v>-</v>
      </c>
      <c r="CZ160" s="257" t="str">
        <f t="shared" si="227"/>
        <v>-</v>
      </c>
      <c r="DA160" s="257" t="str">
        <f t="shared" si="227"/>
        <v>-</v>
      </c>
      <c r="DB160" s="257" t="str">
        <f t="shared" si="227"/>
        <v>-</v>
      </c>
      <c r="DC160" s="257" t="str">
        <f t="shared" si="227"/>
        <v>-</v>
      </c>
      <c r="DD160" s="257" t="str">
        <f t="shared" si="227"/>
        <v>-</v>
      </c>
      <c r="DE160" s="257" t="str">
        <f t="shared" si="227"/>
        <v>-</v>
      </c>
      <c r="DF160" s="257" t="str">
        <f t="shared" si="227"/>
        <v>-</v>
      </c>
      <c r="DG160" s="257" t="str">
        <f t="shared" si="227"/>
        <v>-</v>
      </c>
      <c r="DH160" s="257" t="str">
        <f t="shared" si="227"/>
        <v>-</v>
      </c>
      <c r="DI160" s="257" t="str">
        <f t="shared" si="227"/>
        <v>-</v>
      </c>
      <c r="DJ160" s="257" t="str">
        <f t="shared" si="227"/>
        <v>-</v>
      </c>
      <c r="DK160" s="257" t="str">
        <f t="shared" si="227"/>
        <v>-</v>
      </c>
      <c r="DL160" s="257" t="str">
        <f t="shared" si="227"/>
        <v>-</v>
      </c>
      <c r="DM160" s="267" t="s">
        <v>275</v>
      </c>
      <c r="DN160" s="267" t="s">
        <v>275</v>
      </c>
      <c r="DO160" s="246" t="str">
        <f t="shared" ref="DO160:EH160" si="228">DO60</f>
        <v>-</v>
      </c>
      <c r="DP160" s="257" t="str">
        <f t="shared" si="228"/>
        <v>-</v>
      </c>
      <c r="DQ160" s="257" t="str">
        <f t="shared" si="228"/>
        <v>-</v>
      </c>
      <c r="DR160" s="257" t="str">
        <f t="shared" si="228"/>
        <v>-</v>
      </c>
      <c r="DS160" s="257" t="str">
        <f t="shared" si="228"/>
        <v>-</v>
      </c>
      <c r="DT160" s="257" t="str">
        <f t="shared" si="228"/>
        <v>-</v>
      </c>
      <c r="DU160" s="257" t="str">
        <f t="shared" si="228"/>
        <v>-</v>
      </c>
      <c r="DV160" s="257" t="str">
        <f t="shared" si="228"/>
        <v>-</v>
      </c>
      <c r="DW160" s="257" t="str">
        <f t="shared" si="228"/>
        <v>-</v>
      </c>
      <c r="DX160" s="257" t="str">
        <f t="shared" si="228"/>
        <v>-</v>
      </c>
      <c r="DY160" s="257" t="str">
        <f t="shared" si="228"/>
        <v>-</v>
      </c>
      <c r="DZ160" s="257" t="str">
        <f t="shared" si="228"/>
        <v>-</v>
      </c>
      <c r="EA160" s="257" t="str">
        <f t="shared" si="228"/>
        <v>-</v>
      </c>
      <c r="EB160" s="257" t="str">
        <f t="shared" si="228"/>
        <v>-</v>
      </c>
      <c r="EC160" s="257" t="str">
        <f t="shared" si="228"/>
        <v>-</v>
      </c>
      <c r="ED160" s="257" t="str">
        <f t="shared" si="228"/>
        <v>-</v>
      </c>
      <c r="EE160" s="257" t="str">
        <f t="shared" si="228"/>
        <v>-</v>
      </c>
      <c r="EF160" s="257" t="str">
        <f t="shared" si="228"/>
        <v>-</v>
      </c>
      <c r="EG160" s="257" t="str">
        <f t="shared" si="228"/>
        <v>-</v>
      </c>
      <c r="EH160" s="257" t="str">
        <f t="shared" si="228"/>
        <v>-</v>
      </c>
      <c r="EI160" s="267" t="s">
        <v>275</v>
      </c>
      <c r="EJ160" s="267" t="s">
        <v>275</v>
      </c>
      <c r="EK160" s="246" t="str">
        <f t="shared" ref="EK160:FD160" si="229">EK60</f>
        <v>-</v>
      </c>
      <c r="EL160" s="257" t="str">
        <f t="shared" si="229"/>
        <v>-</v>
      </c>
      <c r="EM160" s="257" t="str">
        <f t="shared" si="229"/>
        <v>-</v>
      </c>
      <c r="EN160" s="257" t="str">
        <f t="shared" si="229"/>
        <v>-</v>
      </c>
      <c r="EO160" s="257" t="str">
        <f t="shared" si="229"/>
        <v>-</v>
      </c>
      <c r="EP160" s="257" t="str">
        <f t="shared" si="229"/>
        <v>-</v>
      </c>
      <c r="EQ160" s="257" t="str">
        <f t="shared" si="229"/>
        <v>-</v>
      </c>
      <c r="ER160" s="257" t="str">
        <f t="shared" si="229"/>
        <v>-</v>
      </c>
      <c r="ES160" s="257" t="str">
        <f t="shared" si="229"/>
        <v>-</v>
      </c>
      <c r="ET160" s="257" t="str">
        <f t="shared" si="229"/>
        <v>-</v>
      </c>
      <c r="EU160" s="257" t="str">
        <f t="shared" si="229"/>
        <v>-</v>
      </c>
      <c r="EV160" s="257" t="str">
        <f t="shared" si="229"/>
        <v>-</v>
      </c>
      <c r="EW160" s="257" t="str">
        <f t="shared" si="229"/>
        <v>-</v>
      </c>
      <c r="EX160" s="257" t="str">
        <f t="shared" si="229"/>
        <v>-</v>
      </c>
      <c r="EY160" s="257" t="str">
        <f t="shared" si="229"/>
        <v>-</v>
      </c>
      <c r="EZ160" s="257" t="str">
        <f t="shared" si="229"/>
        <v>-</v>
      </c>
      <c r="FA160" s="257" t="str">
        <f t="shared" si="229"/>
        <v>-</v>
      </c>
      <c r="FB160" s="257" t="str">
        <f t="shared" si="229"/>
        <v>-</v>
      </c>
      <c r="FC160" s="257" t="str">
        <f t="shared" si="229"/>
        <v>-</v>
      </c>
      <c r="FD160" s="257" t="str">
        <f t="shared" si="229"/>
        <v>-</v>
      </c>
      <c r="FE160" s="267" t="s">
        <v>275</v>
      </c>
      <c r="FF160" s="267" t="s">
        <v>275</v>
      </c>
      <c r="FG160" s="246" t="str">
        <f t="shared" ref="FG160:FZ160" si="230">FG60</f>
        <v>-</v>
      </c>
      <c r="FH160" s="257" t="str">
        <f t="shared" si="230"/>
        <v>-</v>
      </c>
      <c r="FI160" s="257" t="str">
        <f t="shared" si="230"/>
        <v>-</v>
      </c>
      <c r="FJ160" s="257" t="str">
        <f t="shared" si="230"/>
        <v>-</v>
      </c>
      <c r="FK160" s="257" t="str">
        <f t="shared" si="230"/>
        <v>-</v>
      </c>
      <c r="FL160" s="257" t="str">
        <f t="shared" si="230"/>
        <v>-</v>
      </c>
      <c r="FM160" s="257" t="str">
        <f t="shared" si="230"/>
        <v>-</v>
      </c>
      <c r="FN160" s="257" t="str">
        <f t="shared" si="230"/>
        <v>-</v>
      </c>
      <c r="FO160" s="257" t="str">
        <f t="shared" si="230"/>
        <v>-</v>
      </c>
      <c r="FP160" s="257" t="str">
        <f t="shared" si="230"/>
        <v>-</v>
      </c>
      <c r="FQ160" s="257" t="str">
        <f t="shared" si="230"/>
        <v>-</v>
      </c>
      <c r="FR160" s="257" t="str">
        <f t="shared" si="230"/>
        <v>-</v>
      </c>
      <c r="FS160" s="257" t="str">
        <f t="shared" si="230"/>
        <v>-</v>
      </c>
      <c r="FT160" s="257" t="str">
        <f t="shared" si="230"/>
        <v>-</v>
      </c>
      <c r="FU160" s="257" t="str">
        <f t="shared" si="230"/>
        <v>-</v>
      </c>
      <c r="FV160" s="257" t="str">
        <f t="shared" si="230"/>
        <v>-</v>
      </c>
      <c r="FW160" s="257" t="str">
        <f t="shared" si="230"/>
        <v>-</v>
      </c>
      <c r="FX160" s="257" t="str">
        <f t="shared" si="230"/>
        <v>-</v>
      </c>
      <c r="FY160" s="257" t="str">
        <f t="shared" si="230"/>
        <v>-</v>
      </c>
      <c r="FZ160" s="257" t="str">
        <f t="shared" si="230"/>
        <v>-</v>
      </c>
      <c r="GA160" s="267" t="s">
        <v>275</v>
      </c>
      <c r="GB160" s="267" t="s">
        <v>275</v>
      </c>
      <c r="GC160" s="246" t="str">
        <f t="shared" ref="GC160:GV160" si="231">GC60</f>
        <v>-</v>
      </c>
      <c r="GD160" s="257" t="str">
        <f t="shared" si="231"/>
        <v>-</v>
      </c>
      <c r="GE160" s="257" t="str">
        <f t="shared" si="231"/>
        <v>-</v>
      </c>
      <c r="GF160" s="257" t="str">
        <f t="shared" si="231"/>
        <v>-</v>
      </c>
      <c r="GG160" s="257" t="str">
        <f t="shared" si="231"/>
        <v>-</v>
      </c>
      <c r="GH160" s="257" t="str">
        <f t="shared" si="231"/>
        <v>-</v>
      </c>
      <c r="GI160" s="257" t="str">
        <f t="shared" si="231"/>
        <v>-</v>
      </c>
      <c r="GJ160" s="257" t="str">
        <f t="shared" si="231"/>
        <v>-</v>
      </c>
      <c r="GK160" s="257" t="str">
        <f t="shared" si="231"/>
        <v>-</v>
      </c>
      <c r="GL160" s="257" t="str">
        <f t="shared" si="231"/>
        <v>-</v>
      </c>
      <c r="GM160" s="257" t="str">
        <f t="shared" si="231"/>
        <v>-</v>
      </c>
      <c r="GN160" s="257" t="str">
        <f t="shared" si="231"/>
        <v>-</v>
      </c>
      <c r="GO160" s="257" t="str">
        <f t="shared" si="231"/>
        <v>-</v>
      </c>
      <c r="GP160" s="257" t="str">
        <f t="shared" si="231"/>
        <v>-</v>
      </c>
      <c r="GQ160" s="257" t="str">
        <f t="shared" si="231"/>
        <v>-</v>
      </c>
      <c r="GR160" s="257" t="str">
        <f t="shared" si="231"/>
        <v>-</v>
      </c>
      <c r="GS160" s="257" t="str">
        <f t="shared" si="231"/>
        <v>-</v>
      </c>
      <c r="GT160" s="257" t="str">
        <f t="shared" si="231"/>
        <v>-</v>
      </c>
      <c r="GU160" s="257" t="str">
        <f t="shared" si="231"/>
        <v>-</v>
      </c>
      <c r="GV160" s="257" t="str">
        <f t="shared" si="231"/>
        <v>-</v>
      </c>
    </row>
    <row r="161" spans="1:204"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246" t="s">
        <v>141</v>
      </c>
      <c r="AD161" s="255" t="str">
        <f t="shared" ca="1" si="29"/>
        <v>$52</v>
      </c>
      <c r="AE161" s="257" t="str">
        <f t="shared" si="45"/>
        <v>77,570</v>
      </c>
      <c r="AF161" s="257" t="str">
        <f t="shared" ref="AF161:AS161" si="232">AF61</f>
        <v>2,435</v>
      </c>
      <c r="AG161" s="257" t="str">
        <f t="shared" si="232"/>
        <v>557</v>
      </c>
      <c r="AH161" s="257" t="str">
        <f t="shared" si="232"/>
        <v>1,500</v>
      </c>
      <c r="AI161" s="257" t="str">
        <f t="shared" si="232"/>
        <v>22</v>
      </c>
      <c r="AJ161" s="257" t="str">
        <f t="shared" si="232"/>
        <v>2</v>
      </c>
      <c r="AK161" s="257" t="str">
        <f t="shared" si="232"/>
        <v>150</v>
      </c>
      <c r="AL161" s="257" t="str">
        <f t="shared" si="232"/>
        <v>220,000</v>
      </c>
      <c r="AM161" s="257" t="str">
        <f t="shared" si="232"/>
        <v>44</v>
      </c>
      <c r="AN161" s="257" t="str">
        <f t="shared" si="232"/>
        <v>4,000,000</v>
      </c>
      <c r="AO161" s="257" t="str">
        <f t="shared" si="232"/>
        <v>145,000</v>
      </c>
      <c r="AP161" s="257" t="str">
        <f t="shared" si="232"/>
        <v>145,000</v>
      </c>
      <c r="AQ161" s="257" t="str">
        <f t="shared" si="232"/>
        <v>89,000</v>
      </c>
      <c r="AR161" s="257" t="str">
        <f t="shared" si="232"/>
        <v>3,371,000</v>
      </c>
      <c r="AS161" s="257" t="str">
        <f t="shared" si="232"/>
        <v>4,574,000</v>
      </c>
      <c r="AT161" s="257" t="str">
        <f t="shared" si="208"/>
        <v>$17,559,000</v>
      </c>
      <c r="AU161" s="257" t="str">
        <f t="shared" si="208"/>
        <v>$8,743,000</v>
      </c>
      <c r="AV161" s="257" t="str">
        <f t="shared" si="208"/>
        <v>$15,082,000</v>
      </c>
      <c r="AW161" s="257" t="str">
        <f t="shared" si="208"/>
        <v>$41,384,000</v>
      </c>
      <c r="AX161" s="257" t="str">
        <f t="shared" si="208"/>
        <v>$52</v>
      </c>
      <c r="AY161" s="267" t="s">
        <v>275</v>
      </c>
      <c r="AZ161" s="267"/>
      <c r="BA161" s="246" t="str">
        <f t="shared" ref="BA161:BT161" si="233">BA61</f>
        <v>77,000</v>
      </c>
      <c r="BB161" s="257" t="str">
        <f t="shared" si="233"/>
        <v>2,483</v>
      </c>
      <c r="BC161" s="257" t="str">
        <f t="shared" si="233"/>
        <v>530</v>
      </c>
      <c r="BD161" s="257" t="str">
        <f t="shared" si="233"/>
        <v>1,538</v>
      </c>
      <c r="BE161" s="257" t="str">
        <f t="shared" si="233"/>
        <v>109</v>
      </c>
      <c r="BF161" s="257" t="str">
        <f t="shared" si="233"/>
        <v>2</v>
      </c>
      <c r="BG161" s="257" t="str">
        <f t="shared" si="233"/>
        <v>180</v>
      </c>
      <c r="BH161" s="257" t="str">
        <f t="shared" si="233"/>
        <v>265,000</v>
      </c>
      <c r="BI161" s="257" t="str">
        <f t="shared" si="233"/>
        <v>173</v>
      </c>
      <c r="BJ161" s="257" t="str">
        <f t="shared" si="233"/>
        <v>2,800,000</v>
      </c>
      <c r="BK161" s="257" t="str">
        <f t="shared" si="233"/>
        <v>70,000</v>
      </c>
      <c r="BL161" s="257" t="str">
        <f t="shared" si="233"/>
        <v>70,300</v>
      </c>
      <c r="BM161" s="257" t="str">
        <f t="shared" si="233"/>
        <v>38,000</v>
      </c>
      <c r="BN161" s="257" t="str">
        <f t="shared" si="233"/>
        <v>1,400,000</v>
      </c>
      <c r="BO161" s="257" t="str">
        <f t="shared" si="233"/>
        <v>1,540,000</v>
      </c>
      <c r="BP161" s="257" t="str">
        <f t="shared" si="233"/>
        <v>$11,000,000</v>
      </c>
      <c r="BQ161" s="257" t="str">
        <f t="shared" si="233"/>
        <v>$5,600,000</v>
      </c>
      <c r="BR161" s="257" t="str">
        <f t="shared" si="233"/>
        <v>$11,500,000</v>
      </c>
      <c r="BS161" s="257" t="str">
        <f t="shared" si="233"/>
        <v>$28,350,000</v>
      </c>
      <c r="BT161" s="257" t="str">
        <f t="shared" si="233"/>
        <v>$69</v>
      </c>
      <c r="BU161" s="267" t="s">
        <v>275</v>
      </c>
      <c r="BV161" s="267" t="s">
        <v>275</v>
      </c>
      <c r="BW161" s="246" t="str">
        <f t="shared" ref="BW161:CP161" si="234">BW61</f>
        <v>77,000</v>
      </c>
      <c r="BX161" s="257" t="str">
        <f t="shared" si="234"/>
        <v>2,700</v>
      </c>
      <c r="BY161" s="257" t="str">
        <f t="shared" si="234"/>
        <v>500</v>
      </c>
      <c r="BZ161" s="257" t="str">
        <f t="shared" si="234"/>
        <v>1,563</v>
      </c>
      <c r="CA161" s="257" t="str">
        <f t="shared" si="234"/>
        <v>109</v>
      </c>
      <c r="CB161" s="257" t="str">
        <f t="shared" si="234"/>
        <v>3</v>
      </c>
      <c r="CC161" s="257" t="str">
        <f t="shared" si="234"/>
        <v>180</v>
      </c>
      <c r="CD161" s="257" t="str">
        <f t="shared" si="234"/>
        <v>265,000</v>
      </c>
      <c r="CE161" s="257" t="str">
        <f t="shared" si="234"/>
        <v>173</v>
      </c>
      <c r="CF161" s="257" t="str">
        <f t="shared" si="234"/>
        <v>2,800,000</v>
      </c>
      <c r="CG161" s="257" t="str">
        <f t="shared" si="234"/>
        <v>69,900</v>
      </c>
      <c r="CH161" s="257" t="str">
        <f t="shared" si="234"/>
        <v>70,200</v>
      </c>
      <c r="CI161" s="257" t="str">
        <f t="shared" si="234"/>
        <v>60,400</v>
      </c>
      <c r="CJ161" s="257" t="str">
        <f t="shared" si="234"/>
        <v>1,467,000</v>
      </c>
      <c r="CK161" s="257" t="str">
        <f t="shared" si="234"/>
        <v>1,876,400</v>
      </c>
      <c r="CL161" s="257" t="str">
        <f t="shared" si="234"/>
        <v>$10,100,000</v>
      </c>
      <c r="CM161" s="257" t="str">
        <f t="shared" si="234"/>
        <v>$5,200,000</v>
      </c>
      <c r="CN161" s="257" t="str">
        <f t="shared" si="234"/>
        <v>$9,600,000</v>
      </c>
      <c r="CO161" s="257" t="str">
        <f t="shared" si="234"/>
        <v>$25,000,000</v>
      </c>
      <c r="CP161" s="257" t="str">
        <f t="shared" si="234"/>
        <v>$73</v>
      </c>
      <c r="CQ161" s="267" t="s">
        <v>275</v>
      </c>
      <c r="CR161" s="267" t="s">
        <v>275</v>
      </c>
      <c r="CS161" s="246" t="str">
        <f t="shared" ref="CS161:DL161" si="235">CS61</f>
        <v>77,000</v>
      </c>
      <c r="CT161" s="257" t="str">
        <f t="shared" si="235"/>
        <v>3,000</v>
      </c>
      <c r="CU161" s="257" t="str">
        <f t="shared" si="235"/>
        <v>500</v>
      </c>
      <c r="CV161" s="257" t="str">
        <f t="shared" si="235"/>
        <v>1,617</v>
      </c>
      <c r="CW161" s="257" t="str">
        <f t="shared" si="235"/>
        <v>111</v>
      </c>
      <c r="CX161" s="257" t="str">
        <f t="shared" si="235"/>
        <v>3</v>
      </c>
      <c r="CY161" s="257" t="str">
        <f t="shared" si="235"/>
        <v>180</v>
      </c>
      <c r="CZ161" s="257" t="str">
        <f t="shared" si="235"/>
        <v>265,000</v>
      </c>
      <c r="DA161" s="257" t="str">
        <f t="shared" si="235"/>
        <v>173</v>
      </c>
      <c r="DB161" s="257" t="str">
        <f t="shared" si="235"/>
        <v>2,800,000</v>
      </c>
      <c r="DC161" s="257" t="str">
        <f t="shared" si="235"/>
        <v>120,000</v>
      </c>
      <c r="DD161" s="257" t="str">
        <f t="shared" si="235"/>
        <v>120,700</v>
      </c>
      <c r="DE161" s="257" t="str">
        <f t="shared" si="235"/>
        <v>74,000</v>
      </c>
      <c r="DF161" s="257" t="str">
        <f t="shared" si="235"/>
        <v>3,200,000</v>
      </c>
      <c r="DG161" s="257" t="str">
        <f t="shared" si="235"/>
        <v>3,900,000</v>
      </c>
      <c r="DH161" s="257" t="str">
        <f t="shared" si="235"/>
        <v>$21,800,000</v>
      </c>
      <c r="DI161" s="257" t="str">
        <f t="shared" si="235"/>
        <v>$12,300,000</v>
      </c>
      <c r="DJ161" s="257" t="str">
        <f t="shared" si="235"/>
        <v>$15,900,000</v>
      </c>
      <c r="DK161" s="257" t="str">
        <f t="shared" si="235"/>
        <v>$50,000,000</v>
      </c>
      <c r="DL161" s="257" t="str">
        <f t="shared" si="235"/>
        <v>$80</v>
      </c>
      <c r="DM161" s="267" t="s">
        <v>275</v>
      </c>
      <c r="DN161" s="267" t="s">
        <v>275</v>
      </c>
      <c r="DO161" s="246" t="str">
        <f t="shared" ref="DO161:EH161" si="236">DO61</f>
        <v>77,143</v>
      </c>
      <c r="DP161" s="257" t="str">
        <f t="shared" si="236"/>
        <v>2,655</v>
      </c>
      <c r="DQ161" s="257" t="str">
        <f t="shared" si="236"/>
        <v>522</v>
      </c>
      <c r="DR161" s="257" t="str">
        <f t="shared" si="236"/>
        <v>1,555</v>
      </c>
      <c r="DS161" s="257" t="str">
        <f t="shared" si="236"/>
        <v>88</v>
      </c>
      <c r="DT161" s="257" t="str">
        <f t="shared" si="236"/>
        <v>3</v>
      </c>
      <c r="DU161" s="257" t="str">
        <f t="shared" si="236"/>
        <v>173</v>
      </c>
      <c r="DV161" s="257" t="str">
        <f t="shared" si="236"/>
        <v>253,750</v>
      </c>
      <c r="DW161" s="257" t="str">
        <f t="shared" si="236"/>
        <v>141</v>
      </c>
      <c r="DX161" s="257" t="str">
        <f t="shared" si="236"/>
        <v>3,100,000</v>
      </c>
      <c r="DY161" s="257" t="str">
        <f t="shared" si="236"/>
        <v>101,225</v>
      </c>
      <c r="DZ161" s="257" t="str">
        <f t="shared" si="236"/>
        <v>101,550</v>
      </c>
      <c r="EA161" s="257" t="str">
        <f t="shared" si="236"/>
        <v>65,350</v>
      </c>
      <c r="EB161" s="257" t="str">
        <f t="shared" si="236"/>
        <v>2,359,500</v>
      </c>
      <c r="EC161" s="257" t="str">
        <f t="shared" si="236"/>
        <v>2,972,600</v>
      </c>
      <c r="ED161" s="257" t="str">
        <f t="shared" si="236"/>
        <v>$15,114,750</v>
      </c>
      <c r="EE161" s="257" t="str">
        <f t="shared" si="236"/>
        <v>$7,960,750</v>
      </c>
      <c r="EF161" s="257" t="str">
        <f t="shared" si="236"/>
        <v>$13,020,500</v>
      </c>
      <c r="EG161" s="257" t="str">
        <f t="shared" si="236"/>
        <v>$36,183,500</v>
      </c>
      <c r="EH161" s="257" t="str">
        <f t="shared" si="236"/>
        <v>$69</v>
      </c>
      <c r="EI161" s="267" t="s">
        <v>275</v>
      </c>
      <c r="EJ161" s="267" t="s">
        <v>275</v>
      </c>
      <c r="EK161" s="246" t="str">
        <f t="shared" ref="EK161:FD161" si="237">EK61</f>
        <v>570</v>
      </c>
      <c r="EL161" s="257" t="str">
        <f t="shared" si="237"/>
        <v>-48</v>
      </c>
      <c r="EM161" s="257" t="str">
        <f t="shared" si="237"/>
        <v>27</v>
      </c>
      <c r="EN161" s="257" t="str">
        <f t="shared" si="237"/>
        <v>-38</v>
      </c>
      <c r="EO161" s="257" t="str">
        <f t="shared" si="237"/>
        <v>-87</v>
      </c>
      <c r="EP161" s="257" t="str">
        <f t="shared" si="237"/>
        <v>0</v>
      </c>
      <c r="EQ161" s="257" t="str">
        <f t="shared" si="237"/>
        <v>-30</v>
      </c>
      <c r="ER161" s="257" t="str">
        <f t="shared" si="237"/>
        <v>-45,000</v>
      </c>
      <c r="ES161" s="257" t="str">
        <f t="shared" si="237"/>
        <v>-129</v>
      </c>
      <c r="ET161" s="257" t="str">
        <f t="shared" si="237"/>
        <v>1,200,000</v>
      </c>
      <c r="EU161" s="257" t="str">
        <f t="shared" si="237"/>
        <v>75,000</v>
      </c>
      <c r="EV161" s="257" t="str">
        <f t="shared" si="237"/>
        <v>74,700</v>
      </c>
      <c r="EW161" s="257" t="str">
        <f t="shared" si="237"/>
        <v>51,000</v>
      </c>
      <c r="EX161" s="257" t="str">
        <f t="shared" si="237"/>
        <v>1,971,000</v>
      </c>
      <c r="EY161" s="257" t="str">
        <f t="shared" si="237"/>
        <v>3,034,000</v>
      </c>
      <c r="EZ161" s="257" t="str">
        <f t="shared" si="237"/>
        <v>$6,559,000</v>
      </c>
      <c r="FA161" s="257" t="str">
        <f t="shared" si="237"/>
        <v>$3,143,000</v>
      </c>
      <c r="FB161" s="257" t="str">
        <f t="shared" si="237"/>
        <v>$3,582,000</v>
      </c>
      <c r="FC161" s="257" t="str">
        <f t="shared" si="237"/>
        <v>$13,034,000</v>
      </c>
      <c r="FD161" s="257" t="str">
        <f t="shared" si="237"/>
        <v>-$17</v>
      </c>
      <c r="FE161" s="267" t="s">
        <v>275</v>
      </c>
      <c r="FF161" s="267" t="s">
        <v>275</v>
      </c>
      <c r="FG161" s="246" t="str">
        <f t="shared" ref="FG161:FZ161" si="238">FG61</f>
        <v>0</v>
      </c>
      <c r="FH161" s="257" t="str">
        <f t="shared" si="238"/>
        <v>-217</v>
      </c>
      <c r="FI161" s="257" t="str">
        <f t="shared" si="238"/>
        <v>30</v>
      </c>
      <c r="FJ161" s="257" t="str">
        <f t="shared" si="238"/>
        <v>-25</v>
      </c>
      <c r="FK161" s="257" t="str">
        <f t="shared" si="238"/>
        <v>0</v>
      </c>
      <c r="FL161" s="257" t="str">
        <f t="shared" si="238"/>
        <v>-1</v>
      </c>
      <c r="FM161" s="257" t="str">
        <f t="shared" si="238"/>
        <v>0</v>
      </c>
      <c r="FN161" s="257" t="str">
        <f t="shared" si="238"/>
        <v>0</v>
      </c>
      <c r="FO161" s="257" t="str">
        <f t="shared" si="238"/>
        <v>0</v>
      </c>
      <c r="FP161" s="257" t="str">
        <f t="shared" si="238"/>
        <v>0</v>
      </c>
      <c r="FQ161" s="257" t="str">
        <f t="shared" si="238"/>
        <v>100</v>
      </c>
      <c r="FR161" s="257" t="str">
        <f t="shared" si="238"/>
        <v>100</v>
      </c>
      <c r="FS161" s="257" t="str">
        <f t="shared" si="238"/>
        <v>-22,400</v>
      </c>
      <c r="FT161" s="257" t="str">
        <f t="shared" si="238"/>
        <v>-67,000</v>
      </c>
      <c r="FU161" s="257" t="str">
        <f t="shared" si="238"/>
        <v>-336,400</v>
      </c>
      <c r="FV161" s="257" t="str">
        <f t="shared" si="238"/>
        <v>$900,000</v>
      </c>
      <c r="FW161" s="257" t="str">
        <f t="shared" si="238"/>
        <v>$400,000</v>
      </c>
      <c r="FX161" s="257" t="str">
        <f t="shared" si="238"/>
        <v>$1,900,000</v>
      </c>
      <c r="FY161" s="257" t="str">
        <f t="shared" si="238"/>
        <v>$3,350,000</v>
      </c>
      <c r="FZ161" s="257" t="str">
        <f t="shared" si="238"/>
        <v>-$4</v>
      </c>
      <c r="GA161" s="267" t="s">
        <v>275</v>
      </c>
      <c r="GB161" s="267" t="s">
        <v>275</v>
      </c>
      <c r="GC161" s="246" t="str">
        <f t="shared" ref="GC161:GV161" si="239">GC61</f>
        <v>0</v>
      </c>
      <c r="GD161" s="257" t="str">
        <f t="shared" si="239"/>
        <v>-300</v>
      </c>
      <c r="GE161" s="257" t="str">
        <f t="shared" si="239"/>
        <v>0</v>
      </c>
      <c r="GF161" s="257" t="str">
        <f t="shared" si="239"/>
        <v>-54</v>
      </c>
      <c r="GG161" s="257" t="str">
        <f t="shared" si="239"/>
        <v>-2</v>
      </c>
      <c r="GH161" s="257" t="str">
        <f t="shared" si="239"/>
        <v>0</v>
      </c>
      <c r="GI161" s="257" t="str">
        <f t="shared" si="239"/>
        <v>0</v>
      </c>
      <c r="GJ161" s="257" t="str">
        <f t="shared" si="239"/>
        <v>0</v>
      </c>
      <c r="GK161" s="257" t="str">
        <f t="shared" si="239"/>
        <v>0</v>
      </c>
      <c r="GL161" s="257" t="str">
        <f t="shared" si="239"/>
        <v>0</v>
      </c>
      <c r="GM161" s="257" t="str">
        <f t="shared" si="239"/>
        <v>-50,100</v>
      </c>
      <c r="GN161" s="257" t="str">
        <f t="shared" si="239"/>
        <v>-50,500</v>
      </c>
      <c r="GO161" s="257" t="str">
        <f t="shared" si="239"/>
        <v>-13,600</v>
      </c>
      <c r="GP161" s="257" t="str">
        <f t="shared" si="239"/>
        <v>-1,733,000</v>
      </c>
      <c r="GQ161" s="257" t="str">
        <f t="shared" si="239"/>
        <v>-2,023,600</v>
      </c>
      <c r="GR161" s="257" t="str">
        <f t="shared" si="239"/>
        <v>-$11,700,000</v>
      </c>
      <c r="GS161" s="257" t="str">
        <f t="shared" si="239"/>
        <v>-$7,100,000</v>
      </c>
      <c r="GT161" s="257" t="str">
        <f t="shared" si="239"/>
        <v>-$6,300,000</v>
      </c>
      <c r="GU161" s="257" t="str">
        <f t="shared" si="239"/>
        <v>-$25,000,000</v>
      </c>
      <c r="GV161" s="257" t="str">
        <f t="shared" si="239"/>
        <v>-$7</v>
      </c>
    </row>
    <row r="162" spans="1:204"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246" t="s">
        <v>142</v>
      </c>
      <c r="AD162" s="255" t="str">
        <f t="shared" ca="1" si="29"/>
        <v>$83</v>
      </c>
      <c r="AE162" s="257" t="str">
        <f t="shared" si="45"/>
        <v>25,000</v>
      </c>
      <c r="AF162" s="257" t="str">
        <f t="shared" ref="AF162:AS162" si="240">AF62</f>
        <v>563</v>
      </c>
      <c r="AG162" s="257" t="str">
        <f t="shared" si="240"/>
        <v>145</v>
      </c>
      <c r="AH162" s="257" t="str">
        <f t="shared" si="240"/>
        <v>570</v>
      </c>
      <c r="AI162" s="257" t="str">
        <f t="shared" si="240"/>
        <v>60</v>
      </c>
      <c r="AJ162" s="257" t="str">
        <f t="shared" si="240"/>
        <v>36</v>
      </c>
      <c r="AK162" s="257" t="str">
        <f t="shared" si="240"/>
        <v>12</v>
      </c>
      <c r="AL162" s="257" t="str">
        <f t="shared" si="240"/>
        <v>3,350</v>
      </c>
      <c r="AM162" s="257" t="str">
        <f t="shared" si="240"/>
        <v>175</v>
      </c>
      <c r="AN162" s="257" t="str">
        <f t="shared" si="240"/>
        <v>1,750,000</v>
      </c>
      <c r="AO162" s="257" t="str">
        <f t="shared" si="240"/>
        <v>1,858</v>
      </c>
      <c r="AP162" s="257" t="str">
        <f t="shared" si="240"/>
        <v>1,858</v>
      </c>
      <c r="AQ162" s="257" t="str">
        <f t="shared" si="240"/>
        <v>282,800</v>
      </c>
      <c r="AR162" s="257" t="str">
        <f t="shared" si="240"/>
        <v>7,089,690</v>
      </c>
      <c r="AS162" s="257" t="str">
        <f t="shared" si="240"/>
        <v>10,177,885</v>
      </c>
      <c r="AT162" s="257" t="str">
        <f t="shared" si="208"/>
        <v>$12,438,267</v>
      </c>
      <c r="AU162" s="257" t="str">
        <f t="shared" si="208"/>
        <v>$7,216,189</v>
      </c>
      <c r="AV162" s="257" t="str">
        <f t="shared" si="208"/>
        <v>$11,658,285</v>
      </c>
      <c r="AW162" s="257" t="str">
        <f t="shared" si="208"/>
        <v>$31,368,486</v>
      </c>
      <c r="AX162" s="257" t="str">
        <f t="shared" si="208"/>
        <v>$83</v>
      </c>
      <c r="AY162" s="267" t="s">
        <v>275</v>
      </c>
      <c r="AZ162" s="267"/>
      <c r="BA162" s="246" t="str">
        <f t="shared" ref="BA162:BT162" si="241">BA62</f>
        <v>25,000</v>
      </c>
      <c r="BB162" s="257" t="str">
        <f t="shared" si="241"/>
        <v>563</v>
      </c>
      <c r="BC162" s="257" t="str">
        <f t="shared" si="241"/>
        <v>145</v>
      </c>
      <c r="BD162" s="257" t="str">
        <f t="shared" si="241"/>
        <v>570</v>
      </c>
      <c r="BE162" s="257" t="str">
        <f t="shared" si="241"/>
        <v>60</v>
      </c>
      <c r="BF162" s="257" t="str">
        <f t="shared" si="241"/>
        <v>36</v>
      </c>
      <c r="BG162" s="257" t="str">
        <f t="shared" si="241"/>
        <v>12</v>
      </c>
      <c r="BH162" s="257" t="str">
        <f t="shared" si="241"/>
        <v>3,350</v>
      </c>
      <c r="BI162" s="257" t="str">
        <f t="shared" si="241"/>
        <v>175</v>
      </c>
      <c r="BJ162" s="257" t="str">
        <f t="shared" si="241"/>
        <v>1,750,000</v>
      </c>
      <c r="BK162" s="257" t="str">
        <f t="shared" si="241"/>
        <v>1,389</v>
      </c>
      <c r="BL162" s="257" t="str">
        <f t="shared" si="241"/>
        <v>1,389</v>
      </c>
      <c r="BM162" s="257" t="str">
        <f t="shared" si="241"/>
        <v>255,871</v>
      </c>
      <c r="BN162" s="257" t="str">
        <f t="shared" si="241"/>
        <v>7,137,096</v>
      </c>
      <c r="BO162" s="257" t="str">
        <f t="shared" si="241"/>
        <v>9,187,701</v>
      </c>
      <c r="BP162" s="257" t="str">
        <f t="shared" si="241"/>
        <v>$9,476,524</v>
      </c>
      <c r="BQ162" s="257" t="str">
        <f t="shared" si="241"/>
        <v>$6,196,519</v>
      </c>
      <c r="BR162" s="257" t="str">
        <f t="shared" si="241"/>
        <v>$10,130,053</v>
      </c>
      <c r="BS162" s="257" t="str">
        <f t="shared" si="241"/>
        <v>$25,916,548</v>
      </c>
      <c r="BT162" s="257" t="str">
        <f t="shared" si="241"/>
        <v>$83</v>
      </c>
      <c r="BU162" s="267" t="s">
        <v>275</v>
      </c>
      <c r="BV162" s="267" t="s">
        <v>275</v>
      </c>
      <c r="BW162" s="246" t="str">
        <f t="shared" ref="BW162:CP162" si="242">BW62</f>
        <v>25,000</v>
      </c>
      <c r="BX162" s="257" t="str">
        <f t="shared" si="242"/>
        <v>563</v>
      </c>
      <c r="BY162" s="257" t="str">
        <f t="shared" si="242"/>
        <v>145</v>
      </c>
      <c r="BZ162" s="257" t="str">
        <f t="shared" si="242"/>
        <v>570</v>
      </c>
      <c r="CA162" s="257" t="str">
        <f t="shared" si="242"/>
        <v>60</v>
      </c>
      <c r="CB162" s="257" t="str">
        <f t="shared" si="242"/>
        <v>36</v>
      </c>
      <c r="CC162" s="257" t="str">
        <f t="shared" si="242"/>
        <v>12</v>
      </c>
      <c r="CD162" s="257" t="str">
        <f t="shared" si="242"/>
        <v>3,350</v>
      </c>
      <c r="CE162" s="257" t="str">
        <f t="shared" si="242"/>
        <v>175</v>
      </c>
      <c r="CF162" s="257" t="str">
        <f t="shared" si="242"/>
        <v>1,750,000</v>
      </c>
      <c r="CG162" s="257" t="str">
        <f t="shared" si="242"/>
        <v>3,824</v>
      </c>
      <c r="CH162" s="257" t="str">
        <f t="shared" si="242"/>
        <v>3,824</v>
      </c>
      <c r="CI162" s="257" t="str">
        <f t="shared" si="242"/>
        <v>261,878</v>
      </c>
      <c r="CJ162" s="257" t="str">
        <f t="shared" si="242"/>
        <v>6,638,314</v>
      </c>
      <c r="CK162" s="257" t="str">
        <f t="shared" si="242"/>
        <v>9,238,314</v>
      </c>
      <c r="CL162" s="257" t="str">
        <f t="shared" si="242"/>
        <v>$6,785,325</v>
      </c>
      <c r="CM162" s="257" t="str">
        <f t="shared" si="242"/>
        <v>$4,456,872</v>
      </c>
      <c r="CN162" s="257" t="str">
        <f t="shared" si="242"/>
        <v>$8,976,913</v>
      </c>
      <c r="CO162" s="257" t="str">
        <f t="shared" si="242"/>
        <v>$20,763,256</v>
      </c>
      <c r="CP162" s="257" t="str">
        <f t="shared" si="242"/>
        <v>$81</v>
      </c>
      <c r="CQ162" s="267" t="s">
        <v>275</v>
      </c>
      <c r="CR162" s="267" t="s">
        <v>275</v>
      </c>
      <c r="CS162" s="246" t="str">
        <f t="shared" ref="CS162:DL162" si="243">CS62</f>
        <v>25,000</v>
      </c>
      <c r="CT162" s="257" t="str">
        <f t="shared" si="243"/>
        <v>562</v>
      </c>
      <c r="CU162" s="257" t="str">
        <f t="shared" si="243"/>
        <v>175</v>
      </c>
      <c r="CV162" s="257" t="str">
        <f t="shared" si="243"/>
        <v>565</v>
      </c>
      <c r="CW162" s="257" t="str">
        <f t="shared" si="243"/>
        <v>68</v>
      </c>
      <c r="CX162" s="257" t="str">
        <f t="shared" si="243"/>
        <v>37</v>
      </c>
      <c r="CY162" s="257" t="str">
        <f t="shared" si="243"/>
        <v>12</v>
      </c>
      <c r="CZ162" s="257" t="str">
        <f t="shared" si="243"/>
        <v>3,350</v>
      </c>
      <c r="DA162" s="257" t="str">
        <f t="shared" si="243"/>
        <v>175</v>
      </c>
      <c r="DB162" s="257" t="str">
        <f t="shared" si="243"/>
        <v>1,750,000</v>
      </c>
      <c r="DC162" s="257" t="str">
        <f t="shared" si="243"/>
        <v>3,216</v>
      </c>
      <c r="DD162" s="257" t="str">
        <f t="shared" si="243"/>
        <v>3,216</v>
      </c>
      <c r="DE162" s="257" t="str">
        <f t="shared" si="243"/>
        <v>214,443</v>
      </c>
      <c r="DF162" s="257" t="str">
        <f t="shared" si="243"/>
        <v>5,333,929</v>
      </c>
      <c r="DG162" s="257" t="str">
        <f t="shared" si="243"/>
        <v>7,511,217</v>
      </c>
      <c r="DH162" s="257" t="str">
        <f t="shared" si="243"/>
        <v>$6,675,388</v>
      </c>
      <c r="DI162" s="257" t="str">
        <f t="shared" si="243"/>
        <v>$4,318,351</v>
      </c>
      <c r="DJ162" s="257" t="str">
        <f t="shared" si="243"/>
        <v>$8,759,423</v>
      </c>
      <c r="DK162" s="257" t="str">
        <f t="shared" si="243"/>
        <v>$19,853,164</v>
      </c>
      <c r="DL162" s="257" t="str">
        <f t="shared" si="243"/>
        <v>$83</v>
      </c>
      <c r="DM162" s="267" t="s">
        <v>275</v>
      </c>
      <c r="DN162" s="267" t="s">
        <v>275</v>
      </c>
      <c r="DO162" s="246" t="str">
        <f t="shared" ref="DO162:EH162" si="244">DO62</f>
        <v>25,000</v>
      </c>
      <c r="DP162" s="257" t="str">
        <f t="shared" si="244"/>
        <v>563</v>
      </c>
      <c r="DQ162" s="257" t="str">
        <f t="shared" si="244"/>
        <v>153</v>
      </c>
      <c r="DR162" s="257" t="str">
        <f t="shared" si="244"/>
        <v>569</v>
      </c>
      <c r="DS162" s="257" t="str">
        <f t="shared" si="244"/>
        <v>62</v>
      </c>
      <c r="DT162" s="257" t="str">
        <f t="shared" si="244"/>
        <v>36</v>
      </c>
      <c r="DU162" s="257" t="str">
        <f t="shared" si="244"/>
        <v>12</v>
      </c>
      <c r="DV162" s="257" t="str">
        <f t="shared" si="244"/>
        <v>3,350</v>
      </c>
      <c r="DW162" s="257" t="str">
        <f t="shared" si="244"/>
        <v>175</v>
      </c>
      <c r="DX162" s="257" t="str">
        <f t="shared" si="244"/>
        <v>1,750,000</v>
      </c>
      <c r="DY162" s="257" t="str">
        <f t="shared" si="244"/>
        <v>2,572</v>
      </c>
      <c r="DZ162" s="257" t="str">
        <f t="shared" si="244"/>
        <v>2,572</v>
      </c>
      <c r="EA162" s="257" t="str">
        <f t="shared" si="244"/>
        <v>253,748</v>
      </c>
      <c r="EB162" s="257" t="str">
        <f t="shared" si="244"/>
        <v>6,549,757</v>
      </c>
      <c r="EC162" s="257" t="str">
        <f t="shared" si="244"/>
        <v>9,028,779</v>
      </c>
      <c r="ED162" s="257" t="str">
        <f t="shared" si="244"/>
        <v>$8,843,876</v>
      </c>
      <c r="EE162" s="257" t="str">
        <f t="shared" si="244"/>
        <v>$5,546,983</v>
      </c>
      <c r="EF162" s="257" t="str">
        <f t="shared" si="244"/>
        <v>$9,881,169</v>
      </c>
      <c r="EG162" s="257" t="str">
        <f t="shared" si="244"/>
        <v>$24,475,364</v>
      </c>
      <c r="EH162" s="257" t="str">
        <f t="shared" si="244"/>
        <v>$83</v>
      </c>
      <c r="EI162" s="267" t="s">
        <v>275</v>
      </c>
      <c r="EJ162" s="267" t="s">
        <v>275</v>
      </c>
      <c r="EK162" s="246" t="str">
        <f t="shared" ref="EK162:FD162" si="245">EK62</f>
        <v>0</v>
      </c>
      <c r="EL162" s="257" t="str">
        <f t="shared" si="245"/>
        <v>0</v>
      </c>
      <c r="EM162" s="257" t="str">
        <f t="shared" si="245"/>
        <v>0</v>
      </c>
      <c r="EN162" s="257" t="str">
        <f t="shared" si="245"/>
        <v>0</v>
      </c>
      <c r="EO162" s="257" t="str">
        <f t="shared" si="245"/>
        <v>0</v>
      </c>
      <c r="EP162" s="257" t="str">
        <f t="shared" si="245"/>
        <v>0</v>
      </c>
      <c r="EQ162" s="257" t="str">
        <f t="shared" si="245"/>
        <v>0</v>
      </c>
      <c r="ER162" s="257" t="str">
        <f t="shared" si="245"/>
        <v>0</v>
      </c>
      <c r="ES162" s="257" t="str">
        <f t="shared" si="245"/>
        <v>0</v>
      </c>
      <c r="ET162" s="257" t="str">
        <f t="shared" si="245"/>
        <v>0</v>
      </c>
      <c r="EU162" s="257" t="str">
        <f t="shared" si="245"/>
        <v>469</v>
      </c>
      <c r="EV162" s="257" t="str">
        <f t="shared" si="245"/>
        <v>469</v>
      </c>
      <c r="EW162" s="257" t="str">
        <f t="shared" si="245"/>
        <v>26,929</v>
      </c>
      <c r="EX162" s="257" t="str">
        <f t="shared" si="245"/>
        <v>-47,406</v>
      </c>
      <c r="EY162" s="257" t="str">
        <f t="shared" si="245"/>
        <v>990,184</v>
      </c>
      <c r="EZ162" s="257" t="str">
        <f t="shared" si="245"/>
        <v>$2,961,743</v>
      </c>
      <c r="FA162" s="257" t="str">
        <f t="shared" si="245"/>
        <v>$1,019,670</v>
      </c>
      <c r="FB162" s="257" t="str">
        <f t="shared" si="245"/>
        <v>$1,528,232</v>
      </c>
      <c r="FC162" s="257" t="str">
        <f t="shared" si="245"/>
        <v>$5,451,938</v>
      </c>
      <c r="FD162" s="257" t="str">
        <f t="shared" si="245"/>
        <v>$0</v>
      </c>
      <c r="FE162" s="267" t="s">
        <v>275</v>
      </c>
      <c r="FF162" s="267" t="s">
        <v>275</v>
      </c>
      <c r="FG162" s="246" t="str">
        <f t="shared" ref="FG162:FZ162" si="246">FG62</f>
        <v>0</v>
      </c>
      <c r="FH162" s="257" t="str">
        <f t="shared" si="246"/>
        <v>0</v>
      </c>
      <c r="FI162" s="257" t="str">
        <f t="shared" si="246"/>
        <v>0</v>
      </c>
      <c r="FJ162" s="257" t="str">
        <f t="shared" si="246"/>
        <v>0</v>
      </c>
      <c r="FK162" s="257" t="str">
        <f t="shared" si="246"/>
        <v>0</v>
      </c>
      <c r="FL162" s="257" t="str">
        <f t="shared" si="246"/>
        <v>0</v>
      </c>
      <c r="FM162" s="257" t="str">
        <f t="shared" si="246"/>
        <v>0</v>
      </c>
      <c r="FN162" s="257" t="str">
        <f t="shared" si="246"/>
        <v>0</v>
      </c>
      <c r="FO162" s="257" t="str">
        <f t="shared" si="246"/>
        <v>0</v>
      </c>
      <c r="FP162" s="257" t="str">
        <f t="shared" si="246"/>
        <v>0</v>
      </c>
      <c r="FQ162" s="257" t="str">
        <f t="shared" si="246"/>
        <v>-2,435</v>
      </c>
      <c r="FR162" s="257" t="str">
        <f t="shared" si="246"/>
        <v>-2,435</v>
      </c>
      <c r="FS162" s="257" t="str">
        <f t="shared" si="246"/>
        <v>-6,007</v>
      </c>
      <c r="FT162" s="257" t="str">
        <f t="shared" si="246"/>
        <v>498,782</v>
      </c>
      <c r="FU162" s="257" t="str">
        <f t="shared" si="246"/>
        <v>-50,613</v>
      </c>
      <c r="FV162" s="257" t="str">
        <f t="shared" si="246"/>
        <v>$2,691,199</v>
      </c>
      <c r="FW162" s="257" t="str">
        <f t="shared" si="246"/>
        <v>$1,739,647</v>
      </c>
      <c r="FX162" s="257" t="str">
        <f t="shared" si="246"/>
        <v>$1,153,140</v>
      </c>
      <c r="FY162" s="257" t="str">
        <f t="shared" si="246"/>
        <v>$5,153,292</v>
      </c>
      <c r="FZ162" s="257" t="str">
        <f t="shared" si="246"/>
        <v>$2</v>
      </c>
      <c r="GA162" s="267" t="s">
        <v>275</v>
      </c>
      <c r="GB162" s="267" t="s">
        <v>275</v>
      </c>
      <c r="GC162" s="246" t="str">
        <f t="shared" ref="GC162:GV162" si="247">GC62</f>
        <v>0</v>
      </c>
      <c r="GD162" s="257" t="str">
        <f t="shared" si="247"/>
        <v>1</v>
      </c>
      <c r="GE162" s="257" t="str">
        <f t="shared" si="247"/>
        <v>-30</v>
      </c>
      <c r="GF162" s="257" t="str">
        <f t="shared" si="247"/>
        <v>5</v>
      </c>
      <c r="GG162" s="257" t="str">
        <f t="shared" si="247"/>
        <v>-8</v>
      </c>
      <c r="GH162" s="257" t="str">
        <f t="shared" si="247"/>
        <v>-1</v>
      </c>
      <c r="GI162" s="257" t="str">
        <f t="shared" si="247"/>
        <v>0</v>
      </c>
      <c r="GJ162" s="257" t="str">
        <f t="shared" si="247"/>
        <v>0</v>
      </c>
      <c r="GK162" s="257" t="str">
        <f t="shared" si="247"/>
        <v>0</v>
      </c>
      <c r="GL162" s="257" t="str">
        <f t="shared" si="247"/>
        <v>0</v>
      </c>
      <c r="GM162" s="257" t="str">
        <f t="shared" si="247"/>
        <v>608</v>
      </c>
      <c r="GN162" s="257" t="str">
        <f t="shared" si="247"/>
        <v>608</v>
      </c>
      <c r="GO162" s="257" t="str">
        <f t="shared" si="247"/>
        <v>47,435</v>
      </c>
      <c r="GP162" s="257" t="str">
        <f t="shared" si="247"/>
        <v>1,304,385</v>
      </c>
      <c r="GQ162" s="257" t="str">
        <f t="shared" si="247"/>
        <v>1,727,097</v>
      </c>
      <c r="GR162" s="257" t="str">
        <f t="shared" si="247"/>
        <v>$109,937</v>
      </c>
      <c r="GS162" s="257" t="str">
        <f t="shared" si="247"/>
        <v>$138,521</v>
      </c>
      <c r="GT162" s="257" t="str">
        <f t="shared" si="247"/>
        <v>$217,490</v>
      </c>
      <c r="GU162" s="257" t="str">
        <f t="shared" si="247"/>
        <v>$910,092</v>
      </c>
      <c r="GV162" s="257" t="str">
        <f t="shared" si="247"/>
        <v>-$2</v>
      </c>
    </row>
    <row r="163" spans="1:204"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246" t="s">
        <v>64</v>
      </c>
      <c r="AD163" s="255" t="str">
        <f t="shared" ca="1" si="29"/>
        <v>$55</v>
      </c>
      <c r="AE163" s="257" t="str">
        <f t="shared" si="45"/>
        <v>23,168</v>
      </c>
      <c r="AF163" s="257" t="str">
        <f t="shared" ref="AF163:AS163" si="248">AF63</f>
        <v>-</v>
      </c>
      <c r="AG163" s="257" t="str">
        <f t="shared" si="248"/>
        <v>998</v>
      </c>
      <c r="AH163" s="257" t="str">
        <f t="shared" si="248"/>
        <v>697</v>
      </c>
      <c r="AI163" s="257" t="str">
        <f t="shared" si="248"/>
        <v>131</v>
      </c>
      <c r="AJ163" s="257" t="str">
        <f t="shared" si="248"/>
        <v>26</v>
      </c>
      <c r="AK163" s="257" t="str">
        <f t="shared" si="248"/>
        <v>122</v>
      </c>
      <c r="AL163" s="257" t="str">
        <f t="shared" si="248"/>
        <v>187,550</v>
      </c>
      <c r="AM163" s="257" t="str">
        <f t="shared" si="248"/>
        <v>98</v>
      </c>
      <c r="AN163" s="257" t="str">
        <f t="shared" si="248"/>
        <v>7,331,000</v>
      </c>
      <c r="AO163" s="257" t="str">
        <f t="shared" si="248"/>
        <v>104,729</v>
      </c>
      <c r="AP163" s="257" t="str">
        <f t="shared" si="248"/>
        <v>104,729</v>
      </c>
      <c r="AQ163" s="257" t="str">
        <f t="shared" si="248"/>
        <v>-</v>
      </c>
      <c r="AR163" s="257" t="str">
        <f t="shared" si="248"/>
        <v>-</v>
      </c>
      <c r="AS163" s="257" t="str">
        <f t="shared" si="248"/>
        <v>1,545,349</v>
      </c>
      <c r="AT163" s="257" t="str">
        <f t="shared" si="208"/>
        <v>$4,978,149</v>
      </c>
      <c r="AU163" s="257" t="str">
        <f t="shared" si="208"/>
        <v>$13,273,712</v>
      </c>
      <c r="AV163" s="257" t="str">
        <f t="shared" si="208"/>
        <v>$11,446,140</v>
      </c>
      <c r="AW163" s="257" t="str">
        <f t="shared" si="208"/>
        <v>$29,698,002</v>
      </c>
      <c r="AX163" s="257" t="str">
        <f t="shared" si="208"/>
        <v>$55</v>
      </c>
      <c r="AY163" s="267" t="s">
        <v>275</v>
      </c>
      <c r="AZ163" s="267"/>
      <c r="BA163" s="246" t="str">
        <f t="shared" ref="BA163:BT163" si="249">BA63</f>
        <v>23,168</v>
      </c>
      <c r="BB163" s="257" t="str">
        <f t="shared" si="249"/>
        <v>998</v>
      </c>
      <c r="BC163" s="257" t="str">
        <f t="shared" si="249"/>
        <v>0</v>
      </c>
      <c r="BD163" s="257" t="str">
        <f t="shared" si="249"/>
        <v>610</v>
      </c>
      <c r="BE163" s="257" t="str">
        <f t="shared" si="249"/>
        <v>130</v>
      </c>
      <c r="BF163" s="257" t="str">
        <f t="shared" si="249"/>
        <v>25</v>
      </c>
      <c r="BG163" s="257" t="str">
        <f t="shared" si="249"/>
        <v>125</v>
      </c>
      <c r="BH163" s="257" t="str">
        <f t="shared" si="249"/>
        <v>175,325</v>
      </c>
      <c r="BI163" s="257" t="str">
        <f t="shared" si="249"/>
        <v>97</v>
      </c>
      <c r="BJ163" s="257" t="str">
        <f t="shared" si="249"/>
        <v>7,330,000</v>
      </c>
      <c r="BK163" s="257" t="str">
        <f t="shared" si="249"/>
        <v>-</v>
      </c>
      <c r="BL163" s="257" t="str">
        <f t="shared" si="249"/>
        <v>-</v>
      </c>
      <c r="BM163" s="257" t="str">
        <f t="shared" si="249"/>
        <v>-</v>
      </c>
      <c r="BN163" s="257">
        <f t="shared" si="249"/>
        <v>0</v>
      </c>
      <c r="BO163" s="257" t="str">
        <f t="shared" si="249"/>
        <v>0</v>
      </c>
      <c r="BP163" s="257" t="str">
        <f t="shared" si="249"/>
        <v>$3,036,677</v>
      </c>
      <c r="BQ163" s="257" t="str">
        <f t="shared" si="249"/>
        <v>$6,707,167</v>
      </c>
      <c r="BR163" s="257" t="str">
        <f t="shared" si="249"/>
        <v>$11,977,138</v>
      </c>
      <c r="BS163" s="257" t="str">
        <f t="shared" si="249"/>
        <v>$21,720,982</v>
      </c>
      <c r="BT163" s="257" t="str">
        <f t="shared" si="249"/>
        <v>$55</v>
      </c>
      <c r="BU163" s="267" t="s">
        <v>275</v>
      </c>
      <c r="BV163" s="267" t="s">
        <v>275</v>
      </c>
      <c r="BW163" s="246" t="str">
        <f t="shared" ref="BW163:CP163" si="250">BW63</f>
        <v>23,168</v>
      </c>
      <c r="BX163" s="257" t="str">
        <f t="shared" si="250"/>
        <v>878</v>
      </c>
      <c r="BY163" s="257" t="str">
        <f t="shared" si="250"/>
        <v>-</v>
      </c>
      <c r="BZ163" s="257" t="str">
        <f t="shared" si="250"/>
        <v>707</v>
      </c>
      <c r="CA163" s="257" t="str">
        <f t="shared" si="250"/>
        <v>133</v>
      </c>
      <c r="CB163" s="257" t="str">
        <f t="shared" si="250"/>
        <v>26</v>
      </c>
      <c r="CC163" s="257" t="str">
        <f t="shared" si="250"/>
        <v>128</v>
      </c>
      <c r="CD163" s="257" t="str">
        <f t="shared" si="250"/>
        <v>170,000</v>
      </c>
      <c r="CE163" s="257" t="str">
        <f t="shared" si="250"/>
        <v>138</v>
      </c>
      <c r="CF163" s="257" t="str">
        <f t="shared" si="250"/>
        <v>6,650,000</v>
      </c>
      <c r="CG163" s="257" t="str">
        <f t="shared" si="250"/>
        <v>-</v>
      </c>
      <c r="CH163" s="257" t="str">
        <f t="shared" si="250"/>
        <v>-</v>
      </c>
      <c r="CI163" s="257" t="str">
        <f t="shared" si="250"/>
        <v>-</v>
      </c>
      <c r="CJ163" s="257" t="str">
        <f t="shared" si="250"/>
        <v>-</v>
      </c>
      <c r="CK163" s="257" t="str">
        <f t="shared" si="250"/>
        <v>-</v>
      </c>
      <c r="CL163" s="257" t="str">
        <f t="shared" si="250"/>
        <v>$4,556,686</v>
      </c>
      <c r="CM163" s="257" t="str">
        <f t="shared" si="250"/>
        <v>$10,495,981</v>
      </c>
      <c r="CN163" s="257" t="str">
        <f t="shared" si="250"/>
        <v>$4,769,149</v>
      </c>
      <c r="CO163" s="257" t="str">
        <f t="shared" si="250"/>
        <v>$31,727,369</v>
      </c>
      <c r="CP163" s="257" t="str">
        <f t="shared" si="250"/>
        <v>$61</v>
      </c>
      <c r="CQ163" s="267" t="s">
        <v>275</v>
      </c>
      <c r="CR163" s="267" t="s">
        <v>275</v>
      </c>
      <c r="CS163" s="246" t="str">
        <f t="shared" ref="CS163:DL163" si="251">CS63</f>
        <v>24,000</v>
      </c>
      <c r="CT163" s="257" t="str">
        <f t="shared" si="251"/>
        <v>839</v>
      </c>
      <c r="CU163" s="257">
        <f t="shared" si="251"/>
        <v>0</v>
      </c>
      <c r="CV163" s="257" t="str">
        <f t="shared" si="251"/>
        <v>698</v>
      </c>
      <c r="CW163" s="257" t="str">
        <f t="shared" si="251"/>
        <v>135</v>
      </c>
      <c r="CX163" s="257" t="str">
        <f t="shared" si="251"/>
        <v>26</v>
      </c>
      <c r="CY163" s="257" t="str">
        <f t="shared" si="251"/>
        <v>131</v>
      </c>
      <c r="CZ163" s="257" t="str">
        <f t="shared" si="251"/>
        <v>162,000</v>
      </c>
      <c r="DA163" s="257" t="str">
        <f t="shared" si="251"/>
        <v>130</v>
      </c>
      <c r="DB163" s="257" t="str">
        <f t="shared" si="251"/>
        <v>6,650,000</v>
      </c>
      <c r="DC163" s="257" t="str">
        <f t="shared" si="251"/>
        <v>111,000</v>
      </c>
      <c r="DD163" s="257" t="str">
        <f t="shared" si="251"/>
        <v>120,022</v>
      </c>
      <c r="DE163" s="257" t="str">
        <f t="shared" si="251"/>
        <v>45,000</v>
      </c>
      <c r="DF163" s="257">
        <f t="shared" si="251"/>
        <v>0</v>
      </c>
      <c r="DG163" s="257" t="str">
        <f t="shared" si="251"/>
        <v>2,397,000</v>
      </c>
      <c r="DH163" s="257" t="str">
        <f t="shared" si="251"/>
        <v>$3,400,000</v>
      </c>
      <c r="DI163" s="257" t="str">
        <f t="shared" si="251"/>
        <v>$7,900,000</v>
      </c>
      <c r="DJ163" s="257" t="str">
        <f t="shared" si="251"/>
        <v>$11,000,000</v>
      </c>
      <c r="DK163" s="257" t="str">
        <f t="shared" si="251"/>
        <v>$22,300,000</v>
      </c>
      <c r="DL163" s="257" t="str">
        <f t="shared" si="251"/>
        <v>$52</v>
      </c>
      <c r="DM163" s="267" t="s">
        <v>275</v>
      </c>
      <c r="DN163" s="267" t="s">
        <v>275</v>
      </c>
      <c r="DO163" s="246" t="str">
        <f t="shared" ref="DO163:EH163" si="252">DO63</f>
        <v>23,376</v>
      </c>
      <c r="DP163" s="257" t="str">
        <f t="shared" si="252"/>
        <v>905</v>
      </c>
      <c r="DQ163" s="257" t="str">
        <f t="shared" si="252"/>
        <v>333</v>
      </c>
      <c r="DR163" s="257" t="str">
        <f t="shared" si="252"/>
        <v>678</v>
      </c>
      <c r="DS163" s="257" t="str">
        <f t="shared" si="252"/>
        <v>132</v>
      </c>
      <c r="DT163" s="257" t="str">
        <f t="shared" si="252"/>
        <v>26</v>
      </c>
      <c r="DU163" s="257" t="str">
        <f t="shared" si="252"/>
        <v>127</v>
      </c>
      <c r="DV163" s="257" t="str">
        <f t="shared" si="252"/>
        <v>173,719</v>
      </c>
      <c r="DW163" s="257" t="str">
        <f t="shared" si="252"/>
        <v>116</v>
      </c>
      <c r="DX163" s="257" t="str">
        <f t="shared" si="252"/>
        <v>6,990,250</v>
      </c>
      <c r="DY163" s="257" t="str">
        <f t="shared" si="252"/>
        <v>107,865</v>
      </c>
      <c r="DZ163" s="257" t="str">
        <f t="shared" si="252"/>
        <v>112,376</v>
      </c>
      <c r="EA163" s="257" t="str">
        <f t="shared" si="252"/>
        <v>-</v>
      </c>
      <c r="EB163" s="257" t="str">
        <f t="shared" si="252"/>
        <v>-</v>
      </c>
      <c r="EC163" s="257" t="str">
        <f t="shared" si="252"/>
        <v>1,971,175</v>
      </c>
      <c r="ED163" s="257" t="str">
        <f t="shared" si="252"/>
        <v>$3,992,878</v>
      </c>
      <c r="EE163" s="257" t="str">
        <f t="shared" si="252"/>
        <v>$9,594,215</v>
      </c>
      <c r="EF163" s="257" t="str">
        <f t="shared" si="252"/>
        <v>$9,798,107</v>
      </c>
      <c r="EG163" s="257" t="str">
        <f t="shared" si="252"/>
        <v>$26,361,588</v>
      </c>
      <c r="EH163" s="257" t="str">
        <f t="shared" si="252"/>
        <v>$56</v>
      </c>
      <c r="EI163" s="267" t="s">
        <v>275</v>
      </c>
      <c r="EJ163" s="267" t="s">
        <v>275</v>
      </c>
      <c r="EK163" s="246" t="str">
        <f t="shared" ref="EK163:FD163" si="253">EK63</f>
        <v>0</v>
      </c>
      <c r="EL163" s="257" t="str">
        <f t="shared" si="253"/>
        <v>-</v>
      </c>
      <c r="EM163" s="257" t="str">
        <f t="shared" si="253"/>
        <v>998</v>
      </c>
      <c r="EN163" s="257" t="str">
        <f t="shared" si="253"/>
        <v>87</v>
      </c>
      <c r="EO163" s="257" t="str">
        <f t="shared" si="253"/>
        <v>1</v>
      </c>
      <c r="EP163" s="257" t="str">
        <f t="shared" si="253"/>
        <v>1</v>
      </c>
      <c r="EQ163" s="257" t="str">
        <f t="shared" si="253"/>
        <v>-3</v>
      </c>
      <c r="ER163" s="257" t="str">
        <f t="shared" si="253"/>
        <v>12,225</v>
      </c>
      <c r="ES163" s="257" t="str">
        <f t="shared" si="253"/>
        <v>1</v>
      </c>
      <c r="ET163" s="257" t="str">
        <f t="shared" si="253"/>
        <v>1,000</v>
      </c>
      <c r="EU163" s="257" t="str">
        <f t="shared" si="253"/>
        <v>-</v>
      </c>
      <c r="EV163" s="257" t="str">
        <f t="shared" si="253"/>
        <v>-</v>
      </c>
      <c r="EW163" s="257" t="str">
        <f t="shared" si="253"/>
        <v>-</v>
      </c>
      <c r="EX163" s="257" t="str">
        <f t="shared" si="253"/>
        <v>-</v>
      </c>
      <c r="EY163" s="257" t="str">
        <f t="shared" si="253"/>
        <v>-</v>
      </c>
      <c r="EZ163" s="257" t="str">
        <f t="shared" si="253"/>
        <v>$1,941,472</v>
      </c>
      <c r="FA163" s="257" t="str">
        <f t="shared" si="253"/>
        <v>$6,566,545</v>
      </c>
      <c r="FB163" s="257" t="str">
        <f t="shared" si="253"/>
        <v>-$530,998</v>
      </c>
      <c r="FC163" s="257" t="str">
        <f t="shared" si="253"/>
        <v>$7,977,020</v>
      </c>
      <c r="FD163" s="257" t="str">
        <f t="shared" si="253"/>
        <v>$0</v>
      </c>
      <c r="FE163" s="267" t="s">
        <v>275</v>
      </c>
      <c r="FF163" s="267" t="s">
        <v>275</v>
      </c>
      <c r="FG163" s="246" t="str">
        <f t="shared" ref="FG163:FZ163" si="254">FG63</f>
        <v>0</v>
      </c>
      <c r="FH163" s="257" t="str">
        <f t="shared" si="254"/>
        <v>120</v>
      </c>
      <c r="FI163" s="257" t="str">
        <f t="shared" si="254"/>
        <v>-</v>
      </c>
      <c r="FJ163" s="257" t="str">
        <f t="shared" si="254"/>
        <v>-97</v>
      </c>
      <c r="FK163" s="257" t="str">
        <f t="shared" si="254"/>
        <v>-3</v>
      </c>
      <c r="FL163" s="257" t="str">
        <f t="shared" si="254"/>
        <v>-1</v>
      </c>
      <c r="FM163" s="257" t="str">
        <f t="shared" si="254"/>
        <v>-3</v>
      </c>
      <c r="FN163" s="257" t="str">
        <f t="shared" si="254"/>
        <v>5,325</v>
      </c>
      <c r="FO163" s="257" t="str">
        <f t="shared" si="254"/>
        <v>-41</v>
      </c>
      <c r="FP163" s="257" t="str">
        <f t="shared" si="254"/>
        <v>680,000</v>
      </c>
      <c r="FQ163" s="257" t="str">
        <f t="shared" si="254"/>
        <v>-</v>
      </c>
      <c r="FR163" s="257" t="str">
        <f t="shared" si="254"/>
        <v>-</v>
      </c>
      <c r="FS163" s="257" t="str">
        <f t="shared" si="254"/>
        <v>-</v>
      </c>
      <c r="FT163" s="257" t="str">
        <f t="shared" si="254"/>
        <v>-</v>
      </c>
      <c r="FU163" s="257" t="str">
        <f t="shared" si="254"/>
        <v>-</v>
      </c>
      <c r="FV163" s="257" t="str">
        <f t="shared" si="254"/>
        <v>-$1,520,009</v>
      </c>
      <c r="FW163" s="257" t="str">
        <f t="shared" si="254"/>
        <v>-$3,788,814</v>
      </c>
      <c r="FX163" s="257" t="str">
        <f t="shared" si="254"/>
        <v>$7,207,989</v>
      </c>
      <c r="FY163" s="257" t="str">
        <f t="shared" si="254"/>
        <v>-$10,006,387</v>
      </c>
      <c r="FZ163" s="257" t="str">
        <f t="shared" si="254"/>
        <v>-$6</v>
      </c>
      <c r="GA163" s="267" t="s">
        <v>275</v>
      </c>
      <c r="GB163" s="267" t="s">
        <v>275</v>
      </c>
      <c r="GC163" s="246" t="str">
        <f t="shared" ref="GC163:GV163" si="255">GC63</f>
        <v>-832</v>
      </c>
      <c r="GD163" s="257" t="str">
        <f t="shared" si="255"/>
        <v>39</v>
      </c>
      <c r="GE163" s="257" t="str">
        <f t="shared" si="255"/>
        <v>-</v>
      </c>
      <c r="GF163" s="257" t="str">
        <f t="shared" si="255"/>
        <v>9</v>
      </c>
      <c r="GG163" s="257" t="str">
        <f t="shared" si="255"/>
        <v>-2</v>
      </c>
      <c r="GH163" s="257" t="str">
        <f t="shared" si="255"/>
        <v>0</v>
      </c>
      <c r="GI163" s="257" t="str">
        <f t="shared" si="255"/>
        <v>-3</v>
      </c>
      <c r="GJ163" s="257" t="str">
        <f t="shared" si="255"/>
        <v>8,000</v>
      </c>
      <c r="GK163" s="257" t="str">
        <f t="shared" si="255"/>
        <v>8</v>
      </c>
      <c r="GL163" s="257" t="str">
        <f t="shared" si="255"/>
        <v>0</v>
      </c>
      <c r="GM163" s="257" t="str">
        <f t="shared" si="255"/>
        <v>-</v>
      </c>
      <c r="GN163" s="257" t="str">
        <f t="shared" si="255"/>
        <v>-</v>
      </c>
      <c r="GO163" s="257" t="str">
        <f t="shared" si="255"/>
        <v>-</v>
      </c>
      <c r="GP163" s="257" t="str">
        <f t="shared" si="255"/>
        <v>-</v>
      </c>
      <c r="GQ163" s="257" t="str">
        <f t="shared" si="255"/>
        <v>-</v>
      </c>
      <c r="GR163" s="257" t="str">
        <f t="shared" si="255"/>
        <v>$1,156,686</v>
      </c>
      <c r="GS163" s="257" t="str">
        <f t="shared" si="255"/>
        <v>$2,595,981</v>
      </c>
      <c r="GT163" s="257" t="str">
        <f t="shared" si="255"/>
        <v>-$6,230,851</v>
      </c>
      <c r="GU163" s="257" t="str">
        <f t="shared" si="255"/>
        <v>$9,427,369</v>
      </c>
      <c r="GV163" s="257" t="str">
        <f t="shared" si="255"/>
        <v>$9</v>
      </c>
    </row>
    <row r="164" spans="1:204"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246" t="s">
        <v>156</v>
      </c>
      <c r="AD164" s="255" t="str">
        <f t="shared" ca="1" si="29"/>
        <v>-</v>
      </c>
      <c r="AE164" s="257" t="str">
        <f t="shared" si="45"/>
        <v>-</v>
      </c>
      <c r="AF164" s="257" t="str">
        <f t="shared" ref="AF164:AS164" si="256">AF64</f>
        <v>-</v>
      </c>
      <c r="AG164" s="257" t="str">
        <f t="shared" si="256"/>
        <v>-</v>
      </c>
      <c r="AH164" s="257" t="str">
        <f t="shared" si="256"/>
        <v>-</v>
      </c>
      <c r="AI164" s="257" t="str">
        <f t="shared" si="256"/>
        <v>-</v>
      </c>
      <c r="AJ164" s="257" t="str">
        <f t="shared" si="256"/>
        <v>-</v>
      </c>
      <c r="AK164" s="257" t="str">
        <f t="shared" si="256"/>
        <v>-</v>
      </c>
      <c r="AL164" s="257" t="str">
        <f t="shared" si="256"/>
        <v>-</v>
      </c>
      <c r="AM164" s="257" t="str">
        <f t="shared" si="256"/>
        <v>-</v>
      </c>
      <c r="AN164" s="257" t="str">
        <f t="shared" si="256"/>
        <v>-</v>
      </c>
      <c r="AO164" s="257" t="str">
        <f t="shared" si="256"/>
        <v>-</v>
      </c>
      <c r="AP164" s="257" t="str">
        <f t="shared" si="256"/>
        <v>-</v>
      </c>
      <c r="AQ164" s="257" t="str">
        <f t="shared" si="256"/>
        <v>-</v>
      </c>
      <c r="AR164" s="257" t="str">
        <f t="shared" si="256"/>
        <v>-</v>
      </c>
      <c r="AS164" s="257" t="str">
        <f t="shared" si="256"/>
        <v>-</v>
      </c>
      <c r="AT164" s="257" t="str">
        <f t="shared" si="208"/>
        <v>-</v>
      </c>
      <c r="AU164" s="257" t="str">
        <f t="shared" si="208"/>
        <v>-</v>
      </c>
      <c r="AV164" s="257" t="str">
        <f t="shared" si="208"/>
        <v>-</v>
      </c>
      <c r="AW164" s="257" t="str">
        <f t="shared" si="208"/>
        <v>-</v>
      </c>
      <c r="AX164" s="257" t="str">
        <f t="shared" si="208"/>
        <v>-</v>
      </c>
      <c r="AY164" s="267" t="s">
        <v>275</v>
      </c>
      <c r="AZ164" s="267"/>
      <c r="BA164" s="246" t="str">
        <f t="shared" ref="BA164:BT164" si="257">BA64</f>
        <v>-</v>
      </c>
      <c r="BB164" s="257" t="str">
        <f t="shared" si="257"/>
        <v>-</v>
      </c>
      <c r="BC164" s="257" t="str">
        <f t="shared" si="257"/>
        <v>-</v>
      </c>
      <c r="BD164" s="257" t="str">
        <f t="shared" si="257"/>
        <v>-</v>
      </c>
      <c r="BE164" s="257" t="str">
        <f t="shared" si="257"/>
        <v>-</v>
      </c>
      <c r="BF164" s="257" t="str">
        <f t="shared" si="257"/>
        <v>-</v>
      </c>
      <c r="BG164" s="257" t="str">
        <f t="shared" si="257"/>
        <v>-</v>
      </c>
      <c r="BH164" s="257" t="str">
        <f t="shared" si="257"/>
        <v>-</v>
      </c>
      <c r="BI164" s="257" t="str">
        <f t="shared" si="257"/>
        <v>-</v>
      </c>
      <c r="BJ164" s="257" t="str">
        <f t="shared" si="257"/>
        <v>-</v>
      </c>
      <c r="BK164" s="257" t="str">
        <f t="shared" si="257"/>
        <v>-</v>
      </c>
      <c r="BL164" s="257" t="str">
        <f t="shared" si="257"/>
        <v>-</v>
      </c>
      <c r="BM164" s="257" t="str">
        <f t="shared" si="257"/>
        <v>-</v>
      </c>
      <c r="BN164" s="257" t="str">
        <f t="shared" si="257"/>
        <v>-</v>
      </c>
      <c r="BO164" s="257" t="str">
        <f t="shared" si="257"/>
        <v>-</v>
      </c>
      <c r="BP164" s="257" t="str">
        <f t="shared" si="257"/>
        <v>-</v>
      </c>
      <c r="BQ164" s="257" t="str">
        <f t="shared" si="257"/>
        <v>-</v>
      </c>
      <c r="BR164" s="257" t="str">
        <f t="shared" si="257"/>
        <v>-</v>
      </c>
      <c r="BS164" s="257" t="str">
        <f t="shared" si="257"/>
        <v>-</v>
      </c>
      <c r="BT164" s="257" t="str">
        <f t="shared" si="257"/>
        <v>-</v>
      </c>
      <c r="BU164" s="267" t="s">
        <v>275</v>
      </c>
      <c r="BV164" s="267" t="s">
        <v>275</v>
      </c>
      <c r="BW164" s="246" t="str">
        <f t="shared" ref="BW164:CP164" si="258">BW64</f>
        <v>-</v>
      </c>
      <c r="BX164" s="257" t="str">
        <f t="shared" si="258"/>
        <v>-</v>
      </c>
      <c r="BY164" s="257" t="str">
        <f t="shared" si="258"/>
        <v>-</v>
      </c>
      <c r="BZ164" s="257" t="str">
        <f t="shared" si="258"/>
        <v>-</v>
      </c>
      <c r="CA164" s="257" t="str">
        <f t="shared" si="258"/>
        <v>-</v>
      </c>
      <c r="CB164" s="257" t="str">
        <f t="shared" si="258"/>
        <v>-</v>
      </c>
      <c r="CC164" s="257" t="str">
        <f t="shared" si="258"/>
        <v>-</v>
      </c>
      <c r="CD164" s="257" t="str">
        <f t="shared" si="258"/>
        <v>-</v>
      </c>
      <c r="CE164" s="257" t="str">
        <f t="shared" si="258"/>
        <v>-</v>
      </c>
      <c r="CF164" s="257" t="str">
        <f t="shared" si="258"/>
        <v>-</v>
      </c>
      <c r="CG164" s="257" t="str">
        <f t="shared" si="258"/>
        <v>-</v>
      </c>
      <c r="CH164" s="257" t="str">
        <f t="shared" si="258"/>
        <v>-</v>
      </c>
      <c r="CI164" s="257" t="str">
        <f t="shared" si="258"/>
        <v>-</v>
      </c>
      <c r="CJ164" s="257" t="str">
        <f t="shared" si="258"/>
        <v>-</v>
      </c>
      <c r="CK164" s="257" t="str">
        <f t="shared" si="258"/>
        <v>-</v>
      </c>
      <c r="CL164" s="257" t="str">
        <f t="shared" si="258"/>
        <v>-</v>
      </c>
      <c r="CM164" s="257" t="str">
        <f t="shared" si="258"/>
        <v>-</v>
      </c>
      <c r="CN164" s="257" t="str">
        <f t="shared" si="258"/>
        <v>-</v>
      </c>
      <c r="CO164" s="257" t="str">
        <f t="shared" si="258"/>
        <v>-</v>
      </c>
      <c r="CP164" s="257" t="str">
        <f t="shared" si="258"/>
        <v>-</v>
      </c>
      <c r="CQ164" s="267" t="s">
        <v>275</v>
      </c>
      <c r="CR164" s="267" t="s">
        <v>275</v>
      </c>
      <c r="CS164" s="246" t="str">
        <f t="shared" ref="CS164:DL164" si="259">CS64</f>
        <v>13,706</v>
      </c>
      <c r="CT164" s="257" t="str">
        <f t="shared" si="259"/>
        <v>429</v>
      </c>
      <c r="CU164" s="257" t="str">
        <f t="shared" si="259"/>
        <v>37</v>
      </c>
      <c r="CV164" s="257" t="str">
        <f t="shared" si="259"/>
        <v>319</v>
      </c>
      <c r="CW164" s="257" t="str">
        <f t="shared" si="259"/>
        <v>50</v>
      </c>
      <c r="CX164" s="257" t="str">
        <f t="shared" si="259"/>
        <v>13</v>
      </c>
      <c r="CY164" s="257" t="str">
        <f t="shared" si="259"/>
        <v>8</v>
      </c>
      <c r="CZ164" s="257" t="str">
        <f t="shared" si="259"/>
        <v>3,000</v>
      </c>
      <c r="DA164" s="257" t="str">
        <f t="shared" si="259"/>
        <v>15</v>
      </c>
      <c r="DB164" s="257" t="str">
        <f t="shared" si="259"/>
        <v>568,000</v>
      </c>
      <c r="DC164" s="257" t="str">
        <f t="shared" si="259"/>
        <v>859</v>
      </c>
      <c r="DD164" s="257" t="str">
        <f t="shared" si="259"/>
        <v>859</v>
      </c>
      <c r="DE164" s="257" t="str">
        <f t="shared" si="259"/>
        <v>59,111</v>
      </c>
      <c r="DF164" s="257" t="str">
        <f t="shared" si="259"/>
        <v>263,246</v>
      </c>
      <c r="DG164" s="257" t="str">
        <f t="shared" si="259"/>
        <v>290,563</v>
      </c>
      <c r="DH164" s="257" t="str">
        <f t="shared" si="259"/>
        <v>$913,484</v>
      </c>
      <c r="DI164" s="257" t="str">
        <f t="shared" si="259"/>
        <v>$2,351,597</v>
      </c>
      <c r="DJ164" s="257" t="str">
        <f t="shared" si="259"/>
        <v>$1,809,527</v>
      </c>
      <c r="DK164" s="257" t="str">
        <f t="shared" si="259"/>
        <v>$5,074,608</v>
      </c>
      <c r="DL164" s="257" t="str">
        <f t="shared" si="259"/>
        <v>$51</v>
      </c>
      <c r="DM164" s="267" t="s">
        <v>275</v>
      </c>
      <c r="DN164" s="267" t="s">
        <v>275</v>
      </c>
      <c r="DO164" s="246" t="str">
        <f t="shared" ref="DO164:EH164" si="260">DO64</f>
        <v>-</v>
      </c>
      <c r="DP164" s="257" t="str">
        <f t="shared" si="260"/>
        <v>-</v>
      </c>
      <c r="DQ164" s="257" t="str">
        <f t="shared" si="260"/>
        <v>-</v>
      </c>
      <c r="DR164" s="257" t="str">
        <f t="shared" si="260"/>
        <v>-</v>
      </c>
      <c r="DS164" s="257" t="str">
        <f t="shared" si="260"/>
        <v>-</v>
      </c>
      <c r="DT164" s="257" t="str">
        <f t="shared" si="260"/>
        <v>-</v>
      </c>
      <c r="DU164" s="257" t="str">
        <f t="shared" si="260"/>
        <v>-</v>
      </c>
      <c r="DV164" s="257" t="str">
        <f t="shared" si="260"/>
        <v>-</v>
      </c>
      <c r="DW164" s="257" t="str">
        <f t="shared" si="260"/>
        <v>-</v>
      </c>
      <c r="DX164" s="257" t="str">
        <f t="shared" si="260"/>
        <v>-</v>
      </c>
      <c r="DY164" s="257" t="str">
        <f t="shared" si="260"/>
        <v>-</v>
      </c>
      <c r="DZ164" s="257" t="str">
        <f t="shared" si="260"/>
        <v>-</v>
      </c>
      <c r="EA164" s="257" t="str">
        <f t="shared" si="260"/>
        <v>-</v>
      </c>
      <c r="EB164" s="257" t="str">
        <f t="shared" si="260"/>
        <v>-</v>
      </c>
      <c r="EC164" s="257" t="str">
        <f t="shared" si="260"/>
        <v>-</v>
      </c>
      <c r="ED164" s="257" t="str">
        <f t="shared" si="260"/>
        <v>-</v>
      </c>
      <c r="EE164" s="257" t="str">
        <f t="shared" si="260"/>
        <v>-</v>
      </c>
      <c r="EF164" s="257" t="str">
        <f t="shared" si="260"/>
        <v>-</v>
      </c>
      <c r="EG164" s="257" t="str">
        <f t="shared" si="260"/>
        <v>-</v>
      </c>
      <c r="EH164" s="257" t="str">
        <f t="shared" si="260"/>
        <v>-</v>
      </c>
      <c r="EI164" s="267" t="s">
        <v>275</v>
      </c>
      <c r="EJ164" s="267" t="s">
        <v>275</v>
      </c>
      <c r="EK164" s="246" t="str">
        <f t="shared" ref="EK164:FD164" si="261">EK64</f>
        <v>-</v>
      </c>
      <c r="EL164" s="257" t="str">
        <f t="shared" si="261"/>
        <v>-</v>
      </c>
      <c r="EM164" s="257" t="str">
        <f t="shared" si="261"/>
        <v>-</v>
      </c>
      <c r="EN164" s="257" t="str">
        <f t="shared" si="261"/>
        <v>-</v>
      </c>
      <c r="EO164" s="257" t="str">
        <f t="shared" si="261"/>
        <v>-</v>
      </c>
      <c r="EP164" s="257" t="str">
        <f t="shared" si="261"/>
        <v>-</v>
      </c>
      <c r="EQ164" s="257" t="str">
        <f t="shared" si="261"/>
        <v>-</v>
      </c>
      <c r="ER164" s="257" t="str">
        <f t="shared" si="261"/>
        <v>-</v>
      </c>
      <c r="ES164" s="257" t="str">
        <f t="shared" si="261"/>
        <v>-</v>
      </c>
      <c r="ET164" s="257" t="str">
        <f t="shared" si="261"/>
        <v>-</v>
      </c>
      <c r="EU164" s="257" t="str">
        <f t="shared" si="261"/>
        <v>-</v>
      </c>
      <c r="EV164" s="257" t="str">
        <f t="shared" si="261"/>
        <v>-</v>
      </c>
      <c r="EW164" s="257" t="str">
        <f t="shared" si="261"/>
        <v>-</v>
      </c>
      <c r="EX164" s="257" t="str">
        <f t="shared" si="261"/>
        <v>-</v>
      </c>
      <c r="EY164" s="257" t="str">
        <f t="shared" si="261"/>
        <v>-</v>
      </c>
      <c r="EZ164" s="257" t="str">
        <f t="shared" si="261"/>
        <v>-</v>
      </c>
      <c r="FA164" s="257" t="str">
        <f t="shared" si="261"/>
        <v>-</v>
      </c>
      <c r="FB164" s="257" t="str">
        <f t="shared" si="261"/>
        <v>-</v>
      </c>
      <c r="FC164" s="257" t="str">
        <f t="shared" si="261"/>
        <v>-</v>
      </c>
      <c r="FD164" s="257" t="str">
        <f t="shared" si="261"/>
        <v>-</v>
      </c>
      <c r="FE164" s="267" t="s">
        <v>275</v>
      </c>
      <c r="FF164" s="267" t="s">
        <v>275</v>
      </c>
      <c r="FG164" s="246" t="str">
        <f t="shared" ref="FG164:FZ164" si="262">FG64</f>
        <v>-</v>
      </c>
      <c r="FH164" s="257" t="str">
        <f t="shared" si="262"/>
        <v>-</v>
      </c>
      <c r="FI164" s="257" t="str">
        <f t="shared" si="262"/>
        <v>-</v>
      </c>
      <c r="FJ164" s="257" t="str">
        <f t="shared" si="262"/>
        <v>-</v>
      </c>
      <c r="FK164" s="257" t="str">
        <f t="shared" si="262"/>
        <v>-</v>
      </c>
      <c r="FL164" s="257" t="str">
        <f t="shared" si="262"/>
        <v>-</v>
      </c>
      <c r="FM164" s="257" t="str">
        <f t="shared" si="262"/>
        <v>-</v>
      </c>
      <c r="FN164" s="257" t="str">
        <f t="shared" si="262"/>
        <v>-</v>
      </c>
      <c r="FO164" s="257" t="str">
        <f t="shared" si="262"/>
        <v>-</v>
      </c>
      <c r="FP164" s="257" t="str">
        <f t="shared" si="262"/>
        <v>-</v>
      </c>
      <c r="FQ164" s="257" t="str">
        <f t="shared" si="262"/>
        <v>-</v>
      </c>
      <c r="FR164" s="257" t="str">
        <f t="shared" si="262"/>
        <v>-</v>
      </c>
      <c r="FS164" s="257" t="str">
        <f t="shared" si="262"/>
        <v>-</v>
      </c>
      <c r="FT164" s="257" t="str">
        <f t="shared" si="262"/>
        <v>-</v>
      </c>
      <c r="FU164" s="257" t="str">
        <f t="shared" si="262"/>
        <v>-</v>
      </c>
      <c r="FV164" s="257" t="str">
        <f t="shared" si="262"/>
        <v>-</v>
      </c>
      <c r="FW164" s="257" t="str">
        <f t="shared" si="262"/>
        <v>-</v>
      </c>
      <c r="FX164" s="257" t="str">
        <f t="shared" si="262"/>
        <v>-</v>
      </c>
      <c r="FY164" s="257" t="str">
        <f t="shared" si="262"/>
        <v>-</v>
      </c>
      <c r="FZ164" s="257" t="str">
        <f t="shared" si="262"/>
        <v>-</v>
      </c>
      <c r="GA164" s="267" t="s">
        <v>275</v>
      </c>
      <c r="GB164" s="267" t="s">
        <v>275</v>
      </c>
      <c r="GC164" s="246" t="str">
        <f t="shared" ref="GC164:GV164" si="263">GC64</f>
        <v>-</v>
      </c>
      <c r="GD164" s="257" t="str">
        <f t="shared" si="263"/>
        <v>-</v>
      </c>
      <c r="GE164" s="257" t="str">
        <f t="shared" si="263"/>
        <v>-</v>
      </c>
      <c r="GF164" s="257" t="str">
        <f t="shared" si="263"/>
        <v>-</v>
      </c>
      <c r="GG164" s="257" t="str">
        <f t="shared" si="263"/>
        <v>-</v>
      </c>
      <c r="GH164" s="257" t="str">
        <f t="shared" si="263"/>
        <v>-</v>
      </c>
      <c r="GI164" s="257" t="str">
        <f t="shared" si="263"/>
        <v>-</v>
      </c>
      <c r="GJ164" s="257" t="str">
        <f t="shared" si="263"/>
        <v>-</v>
      </c>
      <c r="GK164" s="257" t="str">
        <f t="shared" si="263"/>
        <v>-</v>
      </c>
      <c r="GL164" s="257" t="str">
        <f t="shared" si="263"/>
        <v>-</v>
      </c>
      <c r="GM164" s="257" t="str">
        <f t="shared" si="263"/>
        <v>-</v>
      </c>
      <c r="GN164" s="257" t="str">
        <f t="shared" si="263"/>
        <v>-</v>
      </c>
      <c r="GO164" s="257" t="str">
        <f t="shared" si="263"/>
        <v>-</v>
      </c>
      <c r="GP164" s="257" t="str">
        <f t="shared" si="263"/>
        <v>-</v>
      </c>
      <c r="GQ164" s="257" t="str">
        <f t="shared" si="263"/>
        <v>-</v>
      </c>
      <c r="GR164" s="257" t="str">
        <f t="shared" si="263"/>
        <v>-</v>
      </c>
      <c r="GS164" s="257" t="str">
        <f t="shared" si="263"/>
        <v>-</v>
      </c>
      <c r="GT164" s="257" t="str">
        <f t="shared" si="263"/>
        <v>-</v>
      </c>
      <c r="GU164" s="257" t="str">
        <f t="shared" si="263"/>
        <v>-</v>
      </c>
      <c r="GV164" s="257" t="str">
        <f t="shared" si="263"/>
        <v>-</v>
      </c>
    </row>
    <row r="165" spans="1:204"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246" t="s">
        <v>334</v>
      </c>
      <c r="AD165" s="255" t="str">
        <f t="shared" ca="1" si="29"/>
        <v>$60</v>
      </c>
      <c r="AE165" s="257" t="str">
        <f t="shared" si="45"/>
        <v>9,366</v>
      </c>
      <c r="AF165" s="257" t="str">
        <f t="shared" ref="AF165:AS165" si="264">AF65</f>
        <v>664</v>
      </c>
      <c r="AG165" s="257" t="str">
        <f t="shared" si="264"/>
        <v>0</v>
      </c>
      <c r="AH165" s="257" t="str">
        <f t="shared" si="264"/>
        <v>756</v>
      </c>
      <c r="AI165" s="257" t="str">
        <f t="shared" si="264"/>
        <v>23</v>
      </c>
      <c r="AJ165" s="257" t="str">
        <f t="shared" si="264"/>
        <v>2</v>
      </c>
      <c r="AK165" s="257" t="str">
        <f t="shared" si="264"/>
        <v>107</v>
      </c>
      <c r="AL165" s="257" t="str">
        <f t="shared" si="264"/>
        <v>209,630</v>
      </c>
      <c r="AM165" s="257" t="str">
        <f t="shared" si="264"/>
        <v>44</v>
      </c>
      <c r="AN165" s="257" t="str">
        <f t="shared" si="264"/>
        <v>232,000</v>
      </c>
      <c r="AO165" s="257" t="str">
        <f t="shared" si="264"/>
        <v>231,257</v>
      </c>
      <c r="AP165" s="257" t="str">
        <f t="shared" si="264"/>
        <v>231,257</v>
      </c>
      <c r="AQ165" s="257" t="str">
        <f t="shared" si="264"/>
        <v>32,664</v>
      </c>
      <c r="AR165" s="257" t="str">
        <f t="shared" si="264"/>
        <v>315,760</v>
      </c>
      <c r="AS165" s="257" t="str">
        <f t="shared" si="264"/>
        <v>386,011</v>
      </c>
      <c r="AT165" s="257" t="str">
        <f t="shared" si="208"/>
        <v>$16,560,603</v>
      </c>
      <c r="AU165" s="257" t="str">
        <f t="shared" si="208"/>
        <v>$4,385,532</v>
      </c>
      <c r="AV165" s="257" t="str">
        <f t="shared" si="208"/>
        <v>$16,560,603</v>
      </c>
      <c r="AW165" s="257" t="str">
        <f t="shared" si="208"/>
        <v>$57,462,811</v>
      </c>
      <c r="AX165" s="257" t="str">
        <f t="shared" si="208"/>
        <v>$60</v>
      </c>
      <c r="AY165" s="267" t="s">
        <v>275</v>
      </c>
      <c r="AZ165" s="267"/>
      <c r="BA165" s="246" t="str">
        <f t="shared" ref="BA165:BT165" si="265">BA65</f>
        <v>9,366</v>
      </c>
      <c r="BB165" s="257" t="str">
        <f t="shared" si="265"/>
        <v>664</v>
      </c>
      <c r="BC165" s="257" t="str">
        <f t="shared" si="265"/>
        <v>0</v>
      </c>
      <c r="BD165" s="257" t="str">
        <f t="shared" si="265"/>
        <v>335</v>
      </c>
      <c r="BE165" s="257" t="str">
        <f t="shared" si="265"/>
        <v>22</v>
      </c>
      <c r="BF165" s="257" t="str">
        <f t="shared" si="265"/>
        <v>2</v>
      </c>
      <c r="BG165" s="257" t="str">
        <f t="shared" si="265"/>
        <v>107</v>
      </c>
      <c r="BH165" s="257" t="str">
        <f t="shared" si="265"/>
        <v>209,630</v>
      </c>
      <c r="BI165" s="257" t="str">
        <f t="shared" si="265"/>
        <v>44</v>
      </c>
      <c r="BJ165" s="257" t="str">
        <f t="shared" si="265"/>
        <v>232,000</v>
      </c>
      <c r="BK165" s="257" t="str">
        <f t="shared" si="265"/>
        <v>226,280</v>
      </c>
      <c r="BL165" s="257" t="str">
        <f t="shared" si="265"/>
        <v>226,280</v>
      </c>
      <c r="BM165" s="257" t="str">
        <f t="shared" si="265"/>
        <v>19,667</v>
      </c>
      <c r="BN165" s="257" t="str">
        <f t="shared" si="265"/>
        <v>11,081</v>
      </c>
      <c r="BO165" s="257" t="str">
        <f t="shared" si="265"/>
        <v>87,030</v>
      </c>
      <c r="BP165" s="257" t="str">
        <f t="shared" si="265"/>
        <v>$21,290,073</v>
      </c>
      <c r="BQ165" s="257" t="str">
        <f t="shared" si="265"/>
        <v>$17,729,685</v>
      </c>
      <c r="BR165" s="257" t="str">
        <f t="shared" si="265"/>
        <v>$17,279,889</v>
      </c>
      <c r="BS165" s="257" t="str">
        <f t="shared" si="265"/>
        <v>$57,237,630</v>
      </c>
      <c r="BT165" s="257" t="str">
        <f t="shared" si="265"/>
        <v>$61</v>
      </c>
      <c r="BU165" s="267" t="s">
        <v>275</v>
      </c>
      <c r="BV165" s="267" t="s">
        <v>275</v>
      </c>
      <c r="BW165" s="246" t="str">
        <f t="shared" ref="BW165:CP165" si="266">BW65</f>
        <v>9,336</v>
      </c>
      <c r="BX165" s="257" t="str">
        <f t="shared" si="266"/>
        <v>664</v>
      </c>
      <c r="BY165" s="257">
        <f t="shared" si="266"/>
        <v>0</v>
      </c>
      <c r="BZ165" s="257" t="str">
        <f t="shared" si="266"/>
        <v>736</v>
      </c>
      <c r="CA165" s="257" t="str">
        <f t="shared" si="266"/>
        <v>23</v>
      </c>
      <c r="CB165" s="257" t="str">
        <f t="shared" si="266"/>
        <v>2</v>
      </c>
      <c r="CC165" s="257" t="str">
        <f t="shared" si="266"/>
        <v>107</v>
      </c>
      <c r="CD165" s="257" t="str">
        <f t="shared" si="266"/>
        <v>209,630</v>
      </c>
      <c r="CE165" s="257" t="str">
        <f t="shared" si="266"/>
        <v>44</v>
      </c>
      <c r="CF165" s="257" t="str">
        <f t="shared" si="266"/>
        <v>232,000</v>
      </c>
      <c r="CG165" s="257" t="str">
        <f t="shared" si="266"/>
        <v>124,561</v>
      </c>
      <c r="CH165" s="257" t="str">
        <f t="shared" si="266"/>
        <v>124,561</v>
      </c>
      <c r="CI165" s="257" t="str">
        <f t="shared" si="266"/>
        <v>11,926</v>
      </c>
      <c r="CJ165" s="257">
        <f t="shared" si="266"/>
        <v>0</v>
      </c>
      <c r="CK165" s="257" t="str">
        <f t="shared" si="266"/>
        <v>209,098</v>
      </c>
      <c r="CL165" s="257" t="str">
        <f t="shared" si="266"/>
        <v>$10,229,575</v>
      </c>
      <c r="CM165" s="257" t="str">
        <f t="shared" si="266"/>
        <v>$3,758,664</v>
      </c>
      <c r="CN165" s="257" t="str">
        <f t="shared" si="266"/>
        <v>$7,405,220</v>
      </c>
      <c r="CO165" s="257" t="str">
        <f t="shared" si="266"/>
        <v>$36,396,279</v>
      </c>
      <c r="CP165" s="257" t="str">
        <f t="shared" si="266"/>
        <v>$60</v>
      </c>
      <c r="CQ165" s="267" t="s">
        <v>275</v>
      </c>
      <c r="CR165" s="267" t="s">
        <v>275</v>
      </c>
      <c r="CS165" s="246" t="str">
        <f t="shared" ref="CS165:DL165" si="267">CS65</f>
        <v>9,366</v>
      </c>
      <c r="CT165" s="257" t="str">
        <f t="shared" si="267"/>
        <v>664</v>
      </c>
      <c r="CU165" s="257" t="str">
        <f t="shared" si="267"/>
        <v>-</v>
      </c>
      <c r="CV165" s="257" t="str">
        <f t="shared" si="267"/>
        <v>736</v>
      </c>
      <c r="CW165" s="257" t="str">
        <f t="shared" si="267"/>
        <v>23</v>
      </c>
      <c r="CX165" s="257" t="str">
        <f t="shared" si="267"/>
        <v>2</v>
      </c>
      <c r="CY165" s="257" t="str">
        <f t="shared" si="267"/>
        <v>107</v>
      </c>
      <c r="CZ165" s="257" t="str">
        <f t="shared" si="267"/>
        <v>209,630</v>
      </c>
      <c r="DA165" s="257" t="str">
        <f t="shared" si="267"/>
        <v>44</v>
      </c>
      <c r="DB165" s="257" t="str">
        <f t="shared" si="267"/>
        <v>232,000</v>
      </c>
      <c r="DC165" s="257" t="str">
        <f t="shared" si="267"/>
        <v>-</v>
      </c>
      <c r="DD165" s="257" t="str">
        <f t="shared" si="267"/>
        <v>201,293</v>
      </c>
      <c r="DE165" s="257" t="str">
        <f t="shared" si="267"/>
        <v>75,727</v>
      </c>
      <c r="DF165" s="257">
        <f t="shared" si="267"/>
        <v>0</v>
      </c>
      <c r="DG165" s="257" t="str">
        <f t="shared" si="267"/>
        <v>292,193</v>
      </c>
      <c r="DH165" s="257" t="str">
        <f t="shared" si="267"/>
        <v>$10,805,041</v>
      </c>
      <c r="DI165" s="257" t="str">
        <f t="shared" si="267"/>
        <v>$5,978,000</v>
      </c>
      <c r="DJ165" s="257" t="str">
        <f t="shared" si="267"/>
        <v>$12,123,843</v>
      </c>
      <c r="DK165" s="257" t="str">
        <f t="shared" si="267"/>
        <v>$29,162,864</v>
      </c>
      <c r="DL165" s="257" t="str">
        <f t="shared" si="267"/>
        <v>$57</v>
      </c>
      <c r="DM165" s="267" t="s">
        <v>275</v>
      </c>
      <c r="DN165" s="267" t="s">
        <v>275</v>
      </c>
      <c r="DO165" s="246" t="str">
        <f t="shared" ref="DO165:EH165" si="268">DO65</f>
        <v>9,359</v>
      </c>
      <c r="DP165" s="257" t="str">
        <f t="shared" si="268"/>
        <v>664</v>
      </c>
      <c r="DQ165" s="257" t="str">
        <f t="shared" si="268"/>
        <v>0</v>
      </c>
      <c r="DR165" s="257" t="str">
        <f t="shared" si="268"/>
        <v>741</v>
      </c>
      <c r="DS165" s="257" t="str">
        <f t="shared" si="268"/>
        <v>23</v>
      </c>
      <c r="DT165" s="257" t="str">
        <f t="shared" si="268"/>
        <v>2</v>
      </c>
      <c r="DU165" s="257" t="str">
        <f t="shared" si="268"/>
        <v>107</v>
      </c>
      <c r="DV165" s="257" t="str">
        <f t="shared" si="268"/>
        <v>209,630</v>
      </c>
      <c r="DW165" s="257" t="str">
        <f t="shared" si="268"/>
        <v>44</v>
      </c>
      <c r="DX165" s="257" t="str">
        <f t="shared" si="268"/>
        <v>232,000</v>
      </c>
      <c r="DY165" s="257" t="str">
        <f t="shared" si="268"/>
        <v>194,033</v>
      </c>
      <c r="DZ165" s="257" t="str">
        <f t="shared" si="268"/>
        <v>244,356</v>
      </c>
      <c r="EA165" s="257" t="str">
        <f t="shared" si="268"/>
        <v>34,996</v>
      </c>
      <c r="EB165" s="257" t="str">
        <f t="shared" si="268"/>
        <v>108,947</v>
      </c>
      <c r="EC165" s="257" t="str">
        <f t="shared" si="268"/>
        <v>270,820</v>
      </c>
      <c r="ED165" s="257" t="str">
        <f t="shared" si="268"/>
        <v>$14,721,323</v>
      </c>
      <c r="EE165" s="257" t="str">
        <f t="shared" si="268"/>
        <v>$7,962,970</v>
      </c>
      <c r="EF165" s="257" t="str">
        <f t="shared" si="268"/>
        <v>$13,342,389</v>
      </c>
      <c r="EG165" s="257" t="str">
        <f t="shared" si="268"/>
        <v>$45,064,896</v>
      </c>
      <c r="EH165" s="257" t="str">
        <f t="shared" si="268"/>
        <v>$60</v>
      </c>
      <c r="EI165" s="267" t="s">
        <v>275</v>
      </c>
      <c r="EJ165" s="267" t="s">
        <v>275</v>
      </c>
      <c r="EK165" s="246" t="str">
        <f t="shared" ref="EK165:FD165" si="269">EK65</f>
        <v>0</v>
      </c>
      <c r="EL165" s="257" t="str">
        <f t="shared" si="269"/>
        <v>0</v>
      </c>
      <c r="EM165" s="257" t="str">
        <f t="shared" si="269"/>
        <v>0</v>
      </c>
      <c r="EN165" s="257" t="str">
        <f t="shared" si="269"/>
        <v>20</v>
      </c>
      <c r="EO165" s="257" t="str">
        <f t="shared" si="269"/>
        <v>0</v>
      </c>
      <c r="EP165" s="257" t="str">
        <f t="shared" si="269"/>
        <v>0</v>
      </c>
      <c r="EQ165" s="257" t="str">
        <f t="shared" si="269"/>
        <v>0</v>
      </c>
      <c r="ER165" s="257" t="str">
        <f t="shared" si="269"/>
        <v>0</v>
      </c>
      <c r="ES165" s="257" t="str">
        <f t="shared" si="269"/>
        <v>0</v>
      </c>
      <c r="ET165" s="257" t="str">
        <f t="shared" si="269"/>
        <v>0</v>
      </c>
      <c r="EU165" s="257" t="str">
        <f t="shared" si="269"/>
        <v>4,977</v>
      </c>
      <c r="EV165" s="257" t="str">
        <f t="shared" si="269"/>
        <v>4,977</v>
      </c>
      <c r="EW165" s="257" t="str">
        <f t="shared" si="269"/>
        <v>12,997</v>
      </c>
      <c r="EX165" s="257" t="str">
        <f t="shared" si="269"/>
        <v>304,679</v>
      </c>
      <c r="EY165" s="257" t="str">
        <f t="shared" si="269"/>
        <v>298,981</v>
      </c>
      <c r="EZ165" s="257" t="str">
        <f t="shared" si="269"/>
        <v>-$4,729,470</v>
      </c>
      <c r="FA165" s="257" t="str">
        <f t="shared" si="269"/>
        <v>-$13,344,153</v>
      </c>
      <c r="FB165" s="257" t="str">
        <f t="shared" si="269"/>
        <v>-$719,286</v>
      </c>
      <c r="FC165" s="257" t="str">
        <f t="shared" si="269"/>
        <v>$225,181</v>
      </c>
      <c r="FD165" s="257" t="str">
        <f t="shared" si="269"/>
        <v>-$1</v>
      </c>
      <c r="FE165" s="267" t="s">
        <v>275</v>
      </c>
      <c r="FF165" s="267" t="s">
        <v>275</v>
      </c>
      <c r="FG165" s="246" t="str">
        <f t="shared" ref="FG165:FZ165" si="270">FG65</f>
        <v>30</v>
      </c>
      <c r="FH165" s="257" t="str">
        <f t="shared" si="270"/>
        <v>0</v>
      </c>
      <c r="FI165" s="257" t="str">
        <f t="shared" si="270"/>
        <v>0</v>
      </c>
      <c r="FJ165" s="257" t="str">
        <f t="shared" si="270"/>
        <v>0</v>
      </c>
      <c r="FK165" s="257" t="str">
        <f t="shared" si="270"/>
        <v>0</v>
      </c>
      <c r="FL165" s="257" t="str">
        <f t="shared" si="270"/>
        <v>0</v>
      </c>
      <c r="FM165" s="257" t="str">
        <f t="shared" si="270"/>
        <v>0</v>
      </c>
      <c r="FN165" s="257" t="str">
        <f t="shared" si="270"/>
        <v>0</v>
      </c>
      <c r="FO165" s="257" t="str">
        <f t="shared" si="270"/>
        <v>0</v>
      </c>
      <c r="FP165" s="257" t="str">
        <f t="shared" si="270"/>
        <v>0</v>
      </c>
      <c r="FQ165" s="257" t="str">
        <f t="shared" si="270"/>
        <v>101,719</v>
      </c>
      <c r="FR165" s="257" t="str">
        <f t="shared" si="270"/>
        <v>101,719</v>
      </c>
      <c r="FS165" s="257" t="str">
        <f t="shared" si="270"/>
        <v>7,741</v>
      </c>
      <c r="FT165" s="257" t="str">
        <f t="shared" si="270"/>
        <v>11,081</v>
      </c>
      <c r="FU165" s="257" t="str">
        <f t="shared" si="270"/>
        <v>-122,068</v>
      </c>
      <c r="FV165" s="257" t="str">
        <f t="shared" si="270"/>
        <v>$11,060,498</v>
      </c>
      <c r="FW165" s="257" t="str">
        <f t="shared" si="270"/>
        <v>$13,971,021</v>
      </c>
      <c r="FX165" s="257" t="str">
        <f t="shared" si="270"/>
        <v>$9,874,669</v>
      </c>
      <c r="FY165" s="257" t="str">
        <f t="shared" si="270"/>
        <v>$20,841,351</v>
      </c>
      <c r="FZ165" s="257" t="str">
        <f t="shared" si="270"/>
        <v>$1</v>
      </c>
      <c r="GA165" s="267" t="s">
        <v>275</v>
      </c>
      <c r="GB165" s="267" t="s">
        <v>275</v>
      </c>
      <c r="GC165" s="246" t="str">
        <f t="shared" ref="GC165:GV165" si="271">GC65</f>
        <v>-30</v>
      </c>
      <c r="GD165" s="257" t="str">
        <f t="shared" si="271"/>
        <v>0</v>
      </c>
      <c r="GE165" s="257" t="str">
        <f t="shared" si="271"/>
        <v>-</v>
      </c>
      <c r="GF165" s="257" t="str">
        <f t="shared" si="271"/>
        <v>0</v>
      </c>
      <c r="GG165" s="257" t="str">
        <f t="shared" si="271"/>
        <v>0</v>
      </c>
      <c r="GH165" s="257" t="str">
        <f t="shared" si="271"/>
        <v>0</v>
      </c>
      <c r="GI165" s="257" t="str">
        <f t="shared" si="271"/>
        <v>0</v>
      </c>
      <c r="GJ165" s="257" t="str">
        <f t="shared" si="271"/>
        <v>0</v>
      </c>
      <c r="GK165" s="257" t="str">
        <f t="shared" si="271"/>
        <v>0</v>
      </c>
      <c r="GL165" s="257" t="str">
        <f t="shared" si="271"/>
        <v>0</v>
      </c>
      <c r="GM165" s="257" t="str">
        <f t="shared" si="271"/>
        <v>-</v>
      </c>
      <c r="GN165" s="257" t="str">
        <f t="shared" si="271"/>
        <v>-76,732</v>
      </c>
      <c r="GO165" s="257" t="str">
        <f t="shared" si="271"/>
        <v>-63,801</v>
      </c>
      <c r="GP165" s="257" t="str">
        <f t="shared" si="271"/>
        <v>-</v>
      </c>
      <c r="GQ165" s="257" t="str">
        <f t="shared" si="271"/>
        <v>-83,095</v>
      </c>
      <c r="GR165" s="257" t="str">
        <f t="shared" si="271"/>
        <v>-$575,466</v>
      </c>
      <c r="GS165" s="257" t="str">
        <f t="shared" si="271"/>
        <v>-$2,219,336</v>
      </c>
      <c r="GT165" s="257" t="str">
        <f t="shared" si="271"/>
        <v>-$4,718,623</v>
      </c>
      <c r="GU165" s="257" t="str">
        <f t="shared" si="271"/>
        <v>$7,233,415</v>
      </c>
      <c r="GV165" s="257" t="str">
        <f t="shared" si="271"/>
        <v>$3</v>
      </c>
    </row>
    <row r="166" spans="1:204"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246" t="s">
        <v>157</v>
      </c>
      <c r="AD166" s="255" t="str">
        <f t="shared" ca="1" si="29"/>
        <v>-</v>
      </c>
      <c r="AE166" s="257" t="str">
        <f t="shared" si="45"/>
        <v>-</v>
      </c>
      <c r="AF166" s="257" t="str">
        <f t="shared" ref="AF166:AS166" si="272">AF66</f>
        <v>-</v>
      </c>
      <c r="AG166" s="257" t="str">
        <f t="shared" si="272"/>
        <v>-</v>
      </c>
      <c r="AH166" s="257" t="str">
        <f t="shared" si="272"/>
        <v>-</v>
      </c>
      <c r="AI166" s="257" t="str">
        <f t="shared" si="272"/>
        <v>-</v>
      </c>
      <c r="AJ166" s="257" t="str">
        <f t="shared" si="272"/>
        <v>-</v>
      </c>
      <c r="AK166" s="257" t="str">
        <f t="shared" si="272"/>
        <v>-</v>
      </c>
      <c r="AL166" s="257" t="str">
        <f t="shared" si="272"/>
        <v>-</v>
      </c>
      <c r="AM166" s="257" t="str">
        <f t="shared" si="272"/>
        <v>-</v>
      </c>
      <c r="AN166" s="257" t="str">
        <f t="shared" si="272"/>
        <v>-</v>
      </c>
      <c r="AO166" s="257" t="str">
        <f t="shared" si="272"/>
        <v>-</v>
      </c>
      <c r="AP166" s="257" t="str">
        <f t="shared" si="272"/>
        <v>-</v>
      </c>
      <c r="AQ166" s="257" t="str">
        <f t="shared" si="272"/>
        <v>-</v>
      </c>
      <c r="AR166" s="257" t="str">
        <f t="shared" si="272"/>
        <v>-</v>
      </c>
      <c r="AS166" s="257" t="str">
        <f t="shared" si="272"/>
        <v>-</v>
      </c>
      <c r="AT166" s="257" t="str">
        <f t="shared" si="208"/>
        <v>-</v>
      </c>
      <c r="AU166" s="257" t="str">
        <f t="shared" si="208"/>
        <v>-</v>
      </c>
      <c r="AV166" s="257" t="str">
        <f t="shared" si="208"/>
        <v>-</v>
      </c>
      <c r="AW166" s="257" t="str">
        <f t="shared" si="208"/>
        <v>-</v>
      </c>
      <c r="AX166" s="257" t="str">
        <f t="shared" si="208"/>
        <v>-</v>
      </c>
      <c r="AY166" s="267" t="s">
        <v>275</v>
      </c>
      <c r="AZ166" s="267"/>
      <c r="BA166" s="246" t="str">
        <f t="shared" ref="BA166:BT166" si="273">BA66</f>
        <v>-</v>
      </c>
      <c r="BB166" s="257" t="str">
        <f t="shared" si="273"/>
        <v>-</v>
      </c>
      <c r="BC166" s="257" t="str">
        <f t="shared" si="273"/>
        <v>-</v>
      </c>
      <c r="BD166" s="257" t="str">
        <f t="shared" si="273"/>
        <v>-</v>
      </c>
      <c r="BE166" s="257" t="str">
        <f t="shared" si="273"/>
        <v>-</v>
      </c>
      <c r="BF166" s="257" t="str">
        <f t="shared" si="273"/>
        <v>-</v>
      </c>
      <c r="BG166" s="257" t="str">
        <f t="shared" si="273"/>
        <v>-</v>
      </c>
      <c r="BH166" s="257" t="str">
        <f t="shared" si="273"/>
        <v>-</v>
      </c>
      <c r="BI166" s="257" t="str">
        <f t="shared" si="273"/>
        <v>-</v>
      </c>
      <c r="BJ166" s="257" t="str">
        <f t="shared" si="273"/>
        <v>-</v>
      </c>
      <c r="BK166" s="257" t="str">
        <f t="shared" si="273"/>
        <v>-</v>
      </c>
      <c r="BL166" s="257" t="str">
        <f t="shared" si="273"/>
        <v>-</v>
      </c>
      <c r="BM166" s="257" t="str">
        <f t="shared" si="273"/>
        <v>-</v>
      </c>
      <c r="BN166" s="257" t="str">
        <f t="shared" si="273"/>
        <v>-</v>
      </c>
      <c r="BO166" s="257" t="str">
        <f t="shared" si="273"/>
        <v>-</v>
      </c>
      <c r="BP166" s="257" t="str">
        <f t="shared" si="273"/>
        <v>-</v>
      </c>
      <c r="BQ166" s="257" t="str">
        <f t="shared" si="273"/>
        <v>-</v>
      </c>
      <c r="BR166" s="257" t="str">
        <f t="shared" si="273"/>
        <v>-</v>
      </c>
      <c r="BS166" s="257" t="str">
        <f t="shared" si="273"/>
        <v>-</v>
      </c>
      <c r="BT166" s="257" t="str">
        <f t="shared" si="273"/>
        <v>-</v>
      </c>
      <c r="BU166" s="267" t="s">
        <v>275</v>
      </c>
      <c r="BV166" s="267" t="s">
        <v>275</v>
      </c>
      <c r="BW166" s="246" t="str">
        <f t="shared" ref="BW166:CP166" si="274">BW66</f>
        <v>-</v>
      </c>
      <c r="BX166" s="257" t="str">
        <f t="shared" si="274"/>
        <v>-</v>
      </c>
      <c r="BY166" s="257" t="str">
        <f t="shared" si="274"/>
        <v>-</v>
      </c>
      <c r="BZ166" s="257" t="str">
        <f t="shared" si="274"/>
        <v>-</v>
      </c>
      <c r="CA166" s="257" t="str">
        <f t="shared" si="274"/>
        <v>-</v>
      </c>
      <c r="CB166" s="257" t="str">
        <f t="shared" si="274"/>
        <v>-</v>
      </c>
      <c r="CC166" s="257" t="str">
        <f t="shared" si="274"/>
        <v>-</v>
      </c>
      <c r="CD166" s="257" t="str">
        <f t="shared" si="274"/>
        <v>-</v>
      </c>
      <c r="CE166" s="257" t="str">
        <f t="shared" si="274"/>
        <v>-</v>
      </c>
      <c r="CF166" s="257" t="str">
        <f t="shared" si="274"/>
        <v>-</v>
      </c>
      <c r="CG166" s="257" t="str">
        <f t="shared" si="274"/>
        <v>-</v>
      </c>
      <c r="CH166" s="257" t="str">
        <f t="shared" si="274"/>
        <v>-</v>
      </c>
      <c r="CI166" s="257" t="str">
        <f t="shared" si="274"/>
        <v>-</v>
      </c>
      <c r="CJ166" s="257" t="str">
        <f t="shared" si="274"/>
        <v>-</v>
      </c>
      <c r="CK166" s="257" t="str">
        <f t="shared" si="274"/>
        <v>-</v>
      </c>
      <c r="CL166" s="257" t="str">
        <f t="shared" si="274"/>
        <v>-</v>
      </c>
      <c r="CM166" s="257" t="str">
        <f t="shared" si="274"/>
        <v>-</v>
      </c>
      <c r="CN166" s="257" t="str">
        <f t="shared" si="274"/>
        <v>-</v>
      </c>
      <c r="CO166" s="257" t="str">
        <f t="shared" si="274"/>
        <v>-</v>
      </c>
      <c r="CP166" s="257" t="str">
        <f t="shared" si="274"/>
        <v>-</v>
      </c>
      <c r="CQ166" s="267" t="s">
        <v>275</v>
      </c>
      <c r="CR166" s="267" t="s">
        <v>275</v>
      </c>
      <c r="CS166" s="246" t="str">
        <f t="shared" ref="CS166:DL166" si="275">CS66</f>
        <v>13,295</v>
      </c>
      <c r="CT166" s="257" t="str">
        <f t="shared" si="275"/>
        <v>700</v>
      </c>
      <c r="CU166" s="257" t="str">
        <f t="shared" si="275"/>
        <v>150</v>
      </c>
      <c r="CV166" s="257" t="str">
        <f t="shared" si="275"/>
        <v>2,342</v>
      </c>
      <c r="CW166" s="257" t="str">
        <f t="shared" si="275"/>
        <v>5</v>
      </c>
      <c r="CX166" s="257" t="str">
        <f t="shared" si="275"/>
        <v>3</v>
      </c>
      <c r="CY166" s="257" t="str">
        <f t="shared" si="275"/>
        <v>66</v>
      </c>
      <c r="CZ166" s="257" t="str">
        <f t="shared" si="275"/>
        <v>228,585</v>
      </c>
      <c r="DA166" s="257" t="str">
        <f t="shared" si="275"/>
        <v>66</v>
      </c>
      <c r="DB166" s="257" t="str">
        <f t="shared" si="275"/>
        <v>858,810</v>
      </c>
      <c r="DC166" s="257" t="str">
        <f t="shared" si="275"/>
        <v>470,973</v>
      </c>
      <c r="DD166" s="257" t="str">
        <f t="shared" si="275"/>
        <v>470,973</v>
      </c>
      <c r="DE166" s="257" t="str">
        <f t="shared" si="275"/>
        <v>2,514</v>
      </c>
      <c r="DF166" s="257" t="str">
        <f t="shared" si="275"/>
        <v>938,953</v>
      </c>
      <c r="DG166" s="257" t="str">
        <f t="shared" si="275"/>
        <v>2,105,971</v>
      </c>
      <c r="DH166" s="257" t="str">
        <f t="shared" si="275"/>
        <v>-</v>
      </c>
      <c r="DI166" s="257" t="str">
        <f t="shared" si="275"/>
        <v>-</v>
      </c>
      <c r="DJ166" s="257" t="str">
        <f t="shared" si="275"/>
        <v>$26,023,573</v>
      </c>
      <c r="DK166" s="257" t="str">
        <f t="shared" si="275"/>
        <v>$127,928,431</v>
      </c>
      <c r="DL166" s="257" t="str">
        <f t="shared" si="275"/>
        <v>$62</v>
      </c>
      <c r="DM166" s="267" t="s">
        <v>275</v>
      </c>
      <c r="DN166" s="267" t="s">
        <v>275</v>
      </c>
      <c r="DO166" s="246" t="str">
        <f t="shared" ref="DO166:EH166" si="276">DO66</f>
        <v>-</v>
      </c>
      <c r="DP166" s="257" t="str">
        <f t="shared" si="276"/>
        <v>-</v>
      </c>
      <c r="DQ166" s="257" t="str">
        <f t="shared" si="276"/>
        <v>-</v>
      </c>
      <c r="DR166" s="257" t="str">
        <f t="shared" si="276"/>
        <v>-</v>
      </c>
      <c r="DS166" s="257" t="str">
        <f t="shared" si="276"/>
        <v>-</v>
      </c>
      <c r="DT166" s="257" t="str">
        <f t="shared" si="276"/>
        <v>-</v>
      </c>
      <c r="DU166" s="257" t="str">
        <f t="shared" si="276"/>
        <v>-</v>
      </c>
      <c r="DV166" s="257" t="str">
        <f t="shared" si="276"/>
        <v>-</v>
      </c>
      <c r="DW166" s="257" t="str">
        <f t="shared" si="276"/>
        <v>-</v>
      </c>
      <c r="DX166" s="257" t="str">
        <f t="shared" si="276"/>
        <v>-</v>
      </c>
      <c r="DY166" s="257" t="str">
        <f t="shared" si="276"/>
        <v>-</v>
      </c>
      <c r="DZ166" s="257" t="str">
        <f t="shared" si="276"/>
        <v>-</v>
      </c>
      <c r="EA166" s="257" t="str">
        <f t="shared" si="276"/>
        <v>-</v>
      </c>
      <c r="EB166" s="257" t="str">
        <f t="shared" si="276"/>
        <v>-</v>
      </c>
      <c r="EC166" s="257" t="str">
        <f t="shared" si="276"/>
        <v>-</v>
      </c>
      <c r="ED166" s="257" t="str">
        <f t="shared" si="276"/>
        <v>-</v>
      </c>
      <c r="EE166" s="257" t="str">
        <f t="shared" si="276"/>
        <v>-</v>
      </c>
      <c r="EF166" s="257" t="str">
        <f t="shared" si="276"/>
        <v>-</v>
      </c>
      <c r="EG166" s="257" t="str">
        <f t="shared" si="276"/>
        <v>-</v>
      </c>
      <c r="EH166" s="257" t="str">
        <f t="shared" si="276"/>
        <v>-</v>
      </c>
      <c r="EI166" s="267" t="s">
        <v>275</v>
      </c>
      <c r="EJ166" s="267" t="s">
        <v>275</v>
      </c>
      <c r="EK166" s="246" t="str">
        <f t="shared" ref="EK166:FD166" si="277">EK66</f>
        <v>-</v>
      </c>
      <c r="EL166" s="257" t="str">
        <f t="shared" si="277"/>
        <v>-</v>
      </c>
      <c r="EM166" s="257" t="str">
        <f t="shared" si="277"/>
        <v>-</v>
      </c>
      <c r="EN166" s="257" t="str">
        <f t="shared" si="277"/>
        <v>-</v>
      </c>
      <c r="EO166" s="257" t="str">
        <f t="shared" si="277"/>
        <v>-</v>
      </c>
      <c r="EP166" s="257" t="str">
        <f t="shared" si="277"/>
        <v>-</v>
      </c>
      <c r="EQ166" s="257" t="str">
        <f t="shared" si="277"/>
        <v>-</v>
      </c>
      <c r="ER166" s="257" t="str">
        <f t="shared" si="277"/>
        <v>-</v>
      </c>
      <c r="ES166" s="257" t="str">
        <f t="shared" si="277"/>
        <v>-</v>
      </c>
      <c r="ET166" s="257" t="str">
        <f t="shared" si="277"/>
        <v>-</v>
      </c>
      <c r="EU166" s="257" t="str">
        <f t="shared" si="277"/>
        <v>-</v>
      </c>
      <c r="EV166" s="257" t="str">
        <f t="shared" si="277"/>
        <v>-</v>
      </c>
      <c r="EW166" s="257" t="str">
        <f t="shared" si="277"/>
        <v>-</v>
      </c>
      <c r="EX166" s="257" t="str">
        <f t="shared" si="277"/>
        <v>-</v>
      </c>
      <c r="EY166" s="257" t="str">
        <f t="shared" si="277"/>
        <v>-</v>
      </c>
      <c r="EZ166" s="257" t="str">
        <f t="shared" si="277"/>
        <v>-</v>
      </c>
      <c r="FA166" s="257" t="str">
        <f t="shared" si="277"/>
        <v>-</v>
      </c>
      <c r="FB166" s="257" t="str">
        <f t="shared" si="277"/>
        <v>-</v>
      </c>
      <c r="FC166" s="257" t="str">
        <f t="shared" si="277"/>
        <v>-</v>
      </c>
      <c r="FD166" s="257" t="str">
        <f t="shared" si="277"/>
        <v>-</v>
      </c>
      <c r="FE166" s="267" t="s">
        <v>275</v>
      </c>
      <c r="FF166" s="267" t="s">
        <v>275</v>
      </c>
      <c r="FG166" s="246" t="str">
        <f t="shared" ref="FG166:FZ166" si="278">FG66</f>
        <v>-</v>
      </c>
      <c r="FH166" s="257" t="str">
        <f t="shared" si="278"/>
        <v>-</v>
      </c>
      <c r="FI166" s="257" t="str">
        <f t="shared" si="278"/>
        <v>-</v>
      </c>
      <c r="FJ166" s="257" t="str">
        <f t="shared" si="278"/>
        <v>-</v>
      </c>
      <c r="FK166" s="257" t="str">
        <f t="shared" si="278"/>
        <v>-</v>
      </c>
      <c r="FL166" s="257" t="str">
        <f t="shared" si="278"/>
        <v>-</v>
      </c>
      <c r="FM166" s="257" t="str">
        <f t="shared" si="278"/>
        <v>-</v>
      </c>
      <c r="FN166" s="257" t="str">
        <f t="shared" si="278"/>
        <v>-</v>
      </c>
      <c r="FO166" s="257" t="str">
        <f t="shared" si="278"/>
        <v>-</v>
      </c>
      <c r="FP166" s="257" t="str">
        <f t="shared" si="278"/>
        <v>-</v>
      </c>
      <c r="FQ166" s="257" t="str">
        <f t="shared" si="278"/>
        <v>-</v>
      </c>
      <c r="FR166" s="257" t="str">
        <f t="shared" si="278"/>
        <v>-</v>
      </c>
      <c r="FS166" s="257" t="str">
        <f t="shared" si="278"/>
        <v>-</v>
      </c>
      <c r="FT166" s="257" t="str">
        <f t="shared" si="278"/>
        <v>-</v>
      </c>
      <c r="FU166" s="257" t="str">
        <f t="shared" si="278"/>
        <v>-</v>
      </c>
      <c r="FV166" s="257" t="str">
        <f t="shared" si="278"/>
        <v>-</v>
      </c>
      <c r="FW166" s="257" t="str">
        <f t="shared" si="278"/>
        <v>-</v>
      </c>
      <c r="FX166" s="257" t="str">
        <f t="shared" si="278"/>
        <v>-</v>
      </c>
      <c r="FY166" s="257" t="str">
        <f t="shared" si="278"/>
        <v>-</v>
      </c>
      <c r="FZ166" s="257" t="str">
        <f t="shared" si="278"/>
        <v>-</v>
      </c>
      <c r="GA166" s="267" t="s">
        <v>275</v>
      </c>
      <c r="GB166" s="267" t="s">
        <v>275</v>
      </c>
      <c r="GC166" s="246" t="str">
        <f t="shared" ref="GC166:GV166" si="279">GC66</f>
        <v>-</v>
      </c>
      <c r="GD166" s="257" t="str">
        <f t="shared" si="279"/>
        <v>-</v>
      </c>
      <c r="GE166" s="257" t="str">
        <f t="shared" si="279"/>
        <v>-</v>
      </c>
      <c r="GF166" s="257" t="str">
        <f t="shared" si="279"/>
        <v>-</v>
      </c>
      <c r="GG166" s="257" t="str">
        <f t="shared" si="279"/>
        <v>-</v>
      </c>
      <c r="GH166" s="257" t="str">
        <f t="shared" si="279"/>
        <v>-</v>
      </c>
      <c r="GI166" s="257" t="str">
        <f t="shared" si="279"/>
        <v>-</v>
      </c>
      <c r="GJ166" s="257" t="str">
        <f t="shared" si="279"/>
        <v>-</v>
      </c>
      <c r="GK166" s="257" t="str">
        <f t="shared" si="279"/>
        <v>-</v>
      </c>
      <c r="GL166" s="257" t="str">
        <f t="shared" si="279"/>
        <v>-</v>
      </c>
      <c r="GM166" s="257" t="str">
        <f t="shared" si="279"/>
        <v>-</v>
      </c>
      <c r="GN166" s="257" t="str">
        <f t="shared" si="279"/>
        <v>-</v>
      </c>
      <c r="GO166" s="257" t="str">
        <f t="shared" si="279"/>
        <v>-</v>
      </c>
      <c r="GP166" s="257" t="str">
        <f t="shared" si="279"/>
        <v>-</v>
      </c>
      <c r="GQ166" s="257" t="str">
        <f t="shared" si="279"/>
        <v>-</v>
      </c>
      <c r="GR166" s="257" t="str">
        <f t="shared" si="279"/>
        <v>-</v>
      </c>
      <c r="GS166" s="257" t="str">
        <f t="shared" si="279"/>
        <v>-</v>
      </c>
      <c r="GT166" s="257" t="str">
        <f t="shared" si="279"/>
        <v>-</v>
      </c>
      <c r="GU166" s="257" t="str">
        <f t="shared" si="279"/>
        <v>-</v>
      </c>
      <c r="GV166" s="257" t="str">
        <f t="shared" si="279"/>
        <v>-</v>
      </c>
    </row>
    <row r="167" spans="1:204"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246" t="s">
        <v>355</v>
      </c>
      <c r="AD167" s="255" t="str">
        <f t="shared" ca="1" si="29"/>
        <v>$75</v>
      </c>
      <c r="AE167" s="257" t="str">
        <f t="shared" si="45"/>
        <v>30,942</v>
      </c>
      <c r="AF167" s="257" t="str">
        <f t="shared" ref="AF167:AS167" si="280">AF67</f>
        <v>852</v>
      </c>
      <c r="AG167" s="257" t="str">
        <f t="shared" si="280"/>
        <v>-</v>
      </c>
      <c r="AH167" s="257" t="str">
        <f t="shared" si="280"/>
        <v>430</v>
      </c>
      <c r="AI167" s="257" t="str">
        <f t="shared" si="280"/>
        <v>116</v>
      </c>
      <c r="AJ167" s="257" t="str">
        <f t="shared" si="280"/>
        <v>2</v>
      </c>
      <c r="AK167" s="257" t="str">
        <f t="shared" si="280"/>
        <v>25</v>
      </c>
      <c r="AL167" s="257" t="str">
        <f t="shared" si="280"/>
        <v>-</v>
      </c>
      <c r="AM167" s="257" t="str">
        <f t="shared" si="280"/>
        <v>-</v>
      </c>
      <c r="AN167" s="257" t="str">
        <f t="shared" si="280"/>
        <v>500</v>
      </c>
      <c r="AO167" s="257" t="str">
        <f t="shared" si="280"/>
        <v>-</v>
      </c>
      <c r="AP167" s="257" t="str">
        <f t="shared" si="280"/>
        <v>-</v>
      </c>
      <c r="AQ167" s="257" t="str">
        <f t="shared" si="280"/>
        <v>-</v>
      </c>
      <c r="AR167" s="257">
        <f t="shared" si="280"/>
        <v>0</v>
      </c>
      <c r="AS167" s="257" t="str">
        <f t="shared" si="280"/>
        <v>-</v>
      </c>
      <c r="AT167" s="257" t="str">
        <f t="shared" si="208"/>
        <v>-</v>
      </c>
      <c r="AU167" s="257" t="str">
        <f t="shared" si="208"/>
        <v>-</v>
      </c>
      <c r="AV167" s="257" t="str">
        <f t="shared" si="208"/>
        <v>-</v>
      </c>
      <c r="AW167" s="257" t="str">
        <f t="shared" si="208"/>
        <v>$5,500,000</v>
      </c>
      <c r="AX167" s="257" t="str">
        <f t="shared" si="208"/>
        <v>$75</v>
      </c>
      <c r="AY167" s="267" t="s">
        <v>275</v>
      </c>
      <c r="AZ167" s="267"/>
      <c r="BA167" s="246" t="str">
        <f t="shared" ref="BA167:BT167" si="281">BA67</f>
        <v>-</v>
      </c>
      <c r="BB167" s="257" t="str">
        <f t="shared" si="281"/>
        <v>-</v>
      </c>
      <c r="BC167" s="257" t="str">
        <f t="shared" si="281"/>
        <v>-</v>
      </c>
      <c r="BD167" s="257" t="str">
        <f t="shared" si="281"/>
        <v>-</v>
      </c>
      <c r="BE167" s="257" t="str">
        <f t="shared" si="281"/>
        <v>-</v>
      </c>
      <c r="BF167" s="257" t="str">
        <f t="shared" si="281"/>
        <v>-</v>
      </c>
      <c r="BG167" s="257" t="str">
        <f t="shared" si="281"/>
        <v>-</v>
      </c>
      <c r="BH167" s="257" t="str">
        <f t="shared" si="281"/>
        <v>-</v>
      </c>
      <c r="BI167" s="257" t="str">
        <f t="shared" si="281"/>
        <v>-</v>
      </c>
      <c r="BJ167" s="257" t="str">
        <f t="shared" si="281"/>
        <v>-</v>
      </c>
      <c r="BK167" s="257" t="str">
        <f t="shared" si="281"/>
        <v>-</v>
      </c>
      <c r="BL167" s="257" t="str">
        <f t="shared" si="281"/>
        <v>-</v>
      </c>
      <c r="BM167" s="257" t="str">
        <f t="shared" si="281"/>
        <v>-</v>
      </c>
      <c r="BN167" s="257" t="str">
        <f t="shared" si="281"/>
        <v>-</v>
      </c>
      <c r="BO167" s="257" t="str">
        <f t="shared" si="281"/>
        <v>-</v>
      </c>
      <c r="BP167" s="257" t="str">
        <f t="shared" si="281"/>
        <v>-</v>
      </c>
      <c r="BQ167" s="257" t="str">
        <f t="shared" si="281"/>
        <v>-</v>
      </c>
      <c r="BR167" s="257" t="str">
        <f t="shared" si="281"/>
        <v>-</v>
      </c>
      <c r="BS167" s="257" t="str">
        <f t="shared" si="281"/>
        <v>-</v>
      </c>
      <c r="BT167" s="257" t="str">
        <f t="shared" si="281"/>
        <v>-</v>
      </c>
      <c r="BU167" s="267" t="s">
        <v>275</v>
      </c>
      <c r="BV167" s="267" t="s">
        <v>275</v>
      </c>
      <c r="BW167" s="246" t="str">
        <f t="shared" ref="BW167:CP167" si="282">BW67</f>
        <v>-</v>
      </c>
      <c r="BX167" s="257" t="str">
        <f t="shared" si="282"/>
        <v>-</v>
      </c>
      <c r="BY167" s="257" t="str">
        <f t="shared" si="282"/>
        <v>-</v>
      </c>
      <c r="BZ167" s="257" t="str">
        <f t="shared" si="282"/>
        <v>-</v>
      </c>
      <c r="CA167" s="257" t="str">
        <f t="shared" si="282"/>
        <v>-</v>
      </c>
      <c r="CB167" s="257" t="str">
        <f t="shared" si="282"/>
        <v>-</v>
      </c>
      <c r="CC167" s="257" t="str">
        <f t="shared" si="282"/>
        <v>-</v>
      </c>
      <c r="CD167" s="257" t="str">
        <f t="shared" si="282"/>
        <v>-</v>
      </c>
      <c r="CE167" s="257" t="str">
        <f t="shared" si="282"/>
        <v>-</v>
      </c>
      <c r="CF167" s="257" t="str">
        <f t="shared" si="282"/>
        <v>-</v>
      </c>
      <c r="CG167" s="257" t="str">
        <f t="shared" si="282"/>
        <v>-</v>
      </c>
      <c r="CH167" s="257" t="str">
        <f t="shared" si="282"/>
        <v>-</v>
      </c>
      <c r="CI167" s="257" t="str">
        <f t="shared" si="282"/>
        <v>-</v>
      </c>
      <c r="CJ167" s="257" t="str">
        <f t="shared" si="282"/>
        <v>-</v>
      </c>
      <c r="CK167" s="257" t="str">
        <f t="shared" si="282"/>
        <v>-</v>
      </c>
      <c r="CL167" s="257" t="str">
        <f t="shared" si="282"/>
        <v>-</v>
      </c>
      <c r="CM167" s="257" t="str">
        <f t="shared" si="282"/>
        <v>-</v>
      </c>
      <c r="CN167" s="257" t="str">
        <f t="shared" si="282"/>
        <v>-</v>
      </c>
      <c r="CO167" s="257" t="str">
        <f t="shared" si="282"/>
        <v>-</v>
      </c>
      <c r="CP167" s="257" t="str">
        <f t="shared" si="282"/>
        <v>-</v>
      </c>
      <c r="CQ167" s="267" t="s">
        <v>275</v>
      </c>
      <c r="CR167" s="267" t="s">
        <v>275</v>
      </c>
      <c r="CS167" s="246" t="str">
        <f t="shared" ref="CS167:DL167" si="283">CS67</f>
        <v>-</v>
      </c>
      <c r="CT167" s="257" t="str">
        <f t="shared" si="283"/>
        <v>-</v>
      </c>
      <c r="CU167" s="257" t="str">
        <f t="shared" si="283"/>
        <v>-</v>
      </c>
      <c r="CV167" s="257" t="str">
        <f t="shared" si="283"/>
        <v>-</v>
      </c>
      <c r="CW167" s="257" t="str">
        <f t="shared" si="283"/>
        <v>-</v>
      </c>
      <c r="CX167" s="257" t="str">
        <f t="shared" si="283"/>
        <v>-</v>
      </c>
      <c r="CY167" s="257" t="str">
        <f t="shared" si="283"/>
        <v>-</v>
      </c>
      <c r="CZ167" s="257" t="str">
        <f t="shared" si="283"/>
        <v>-</v>
      </c>
      <c r="DA167" s="257" t="str">
        <f t="shared" si="283"/>
        <v>-</v>
      </c>
      <c r="DB167" s="257" t="str">
        <f t="shared" si="283"/>
        <v>-</v>
      </c>
      <c r="DC167" s="257" t="str">
        <f t="shared" si="283"/>
        <v>-</v>
      </c>
      <c r="DD167" s="257" t="str">
        <f t="shared" si="283"/>
        <v>-</v>
      </c>
      <c r="DE167" s="257" t="str">
        <f t="shared" si="283"/>
        <v>-</v>
      </c>
      <c r="DF167" s="257" t="str">
        <f t="shared" si="283"/>
        <v>-</v>
      </c>
      <c r="DG167" s="257" t="str">
        <f t="shared" si="283"/>
        <v>-</v>
      </c>
      <c r="DH167" s="257" t="str">
        <f t="shared" si="283"/>
        <v>-</v>
      </c>
      <c r="DI167" s="257" t="str">
        <f t="shared" si="283"/>
        <v>-</v>
      </c>
      <c r="DJ167" s="257" t="str">
        <f t="shared" si="283"/>
        <v>-</v>
      </c>
      <c r="DK167" s="257" t="str">
        <f t="shared" si="283"/>
        <v>-</v>
      </c>
      <c r="DL167" s="257" t="str">
        <f t="shared" si="283"/>
        <v>-</v>
      </c>
      <c r="DM167" s="267" t="s">
        <v>275</v>
      </c>
      <c r="DN167" s="267" t="s">
        <v>275</v>
      </c>
      <c r="DO167" s="246" t="str">
        <f t="shared" ref="DO167:EH167" si="284">DO67</f>
        <v>-</v>
      </c>
      <c r="DP167" s="257" t="str">
        <f t="shared" si="284"/>
        <v>-</v>
      </c>
      <c r="DQ167" s="257" t="str">
        <f t="shared" si="284"/>
        <v>-</v>
      </c>
      <c r="DR167" s="257" t="str">
        <f t="shared" si="284"/>
        <v>-</v>
      </c>
      <c r="DS167" s="257" t="str">
        <f t="shared" si="284"/>
        <v>-</v>
      </c>
      <c r="DT167" s="257" t="str">
        <f t="shared" si="284"/>
        <v>-</v>
      </c>
      <c r="DU167" s="257" t="str">
        <f t="shared" si="284"/>
        <v>-</v>
      </c>
      <c r="DV167" s="257" t="str">
        <f t="shared" si="284"/>
        <v>-</v>
      </c>
      <c r="DW167" s="257" t="str">
        <f t="shared" si="284"/>
        <v>-</v>
      </c>
      <c r="DX167" s="257" t="str">
        <f t="shared" si="284"/>
        <v>-</v>
      </c>
      <c r="DY167" s="257" t="str">
        <f t="shared" si="284"/>
        <v>-</v>
      </c>
      <c r="DZ167" s="257" t="str">
        <f t="shared" si="284"/>
        <v>-</v>
      </c>
      <c r="EA167" s="257" t="str">
        <f t="shared" si="284"/>
        <v>-</v>
      </c>
      <c r="EB167" s="257" t="str">
        <f t="shared" si="284"/>
        <v>-</v>
      </c>
      <c r="EC167" s="257" t="str">
        <f t="shared" si="284"/>
        <v>-</v>
      </c>
      <c r="ED167" s="257" t="str">
        <f t="shared" si="284"/>
        <v>-</v>
      </c>
      <c r="EE167" s="257" t="str">
        <f t="shared" si="284"/>
        <v>-</v>
      </c>
      <c r="EF167" s="257" t="str">
        <f t="shared" si="284"/>
        <v>-</v>
      </c>
      <c r="EG167" s="257" t="str">
        <f t="shared" si="284"/>
        <v>-</v>
      </c>
      <c r="EH167" s="257" t="str">
        <f t="shared" si="284"/>
        <v>-</v>
      </c>
      <c r="EI167" s="267" t="s">
        <v>275</v>
      </c>
      <c r="EJ167" s="267" t="s">
        <v>275</v>
      </c>
      <c r="EK167" s="246" t="str">
        <f t="shared" ref="EK167:FD167" si="285">EK67</f>
        <v>-</v>
      </c>
      <c r="EL167" s="257" t="str">
        <f t="shared" si="285"/>
        <v>-</v>
      </c>
      <c r="EM167" s="257" t="str">
        <f t="shared" si="285"/>
        <v>-</v>
      </c>
      <c r="EN167" s="257" t="str">
        <f t="shared" si="285"/>
        <v>-</v>
      </c>
      <c r="EO167" s="257" t="str">
        <f t="shared" si="285"/>
        <v>-</v>
      </c>
      <c r="EP167" s="257" t="str">
        <f t="shared" si="285"/>
        <v>-</v>
      </c>
      <c r="EQ167" s="257" t="str">
        <f t="shared" si="285"/>
        <v>-</v>
      </c>
      <c r="ER167" s="257" t="str">
        <f t="shared" si="285"/>
        <v>-</v>
      </c>
      <c r="ES167" s="257" t="str">
        <f t="shared" si="285"/>
        <v>-</v>
      </c>
      <c r="ET167" s="257" t="str">
        <f t="shared" si="285"/>
        <v>-</v>
      </c>
      <c r="EU167" s="257" t="str">
        <f t="shared" si="285"/>
        <v>-</v>
      </c>
      <c r="EV167" s="257" t="str">
        <f t="shared" si="285"/>
        <v>-</v>
      </c>
      <c r="EW167" s="257" t="str">
        <f t="shared" si="285"/>
        <v>-</v>
      </c>
      <c r="EX167" s="257" t="str">
        <f t="shared" si="285"/>
        <v>-</v>
      </c>
      <c r="EY167" s="257" t="str">
        <f t="shared" si="285"/>
        <v>-</v>
      </c>
      <c r="EZ167" s="257" t="str">
        <f t="shared" si="285"/>
        <v>-</v>
      </c>
      <c r="FA167" s="257" t="str">
        <f t="shared" si="285"/>
        <v>-</v>
      </c>
      <c r="FB167" s="257" t="str">
        <f t="shared" si="285"/>
        <v>-</v>
      </c>
      <c r="FC167" s="257" t="str">
        <f t="shared" si="285"/>
        <v>-</v>
      </c>
      <c r="FD167" s="257" t="str">
        <f t="shared" si="285"/>
        <v>-</v>
      </c>
      <c r="FE167" s="267" t="s">
        <v>275</v>
      </c>
      <c r="FF167" s="267" t="s">
        <v>275</v>
      </c>
      <c r="FG167" s="246" t="str">
        <f t="shared" ref="FG167:FZ167" si="286">FG67</f>
        <v>-</v>
      </c>
      <c r="FH167" s="257" t="str">
        <f t="shared" si="286"/>
        <v>-</v>
      </c>
      <c r="FI167" s="257" t="str">
        <f t="shared" si="286"/>
        <v>-</v>
      </c>
      <c r="FJ167" s="257" t="str">
        <f t="shared" si="286"/>
        <v>-</v>
      </c>
      <c r="FK167" s="257" t="str">
        <f t="shared" si="286"/>
        <v>-</v>
      </c>
      <c r="FL167" s="257" t="str">
        <f t="shared" si="286"/>
        <v>-</v>
      </c>
      <c r="FM167" s="257" t="str">
        <f t="shared" si="286"/>
        <v>-</v>
      </c>
      <c r="FN167" s="257" t="str">
        <f t="shared" si="286"/>
        <v>-</v>
      </c>
      <c r="FO167" s="257" t="str">
        <f t="shared" si="286"/>
        <v>-</v>
      </c>
      <c r="FP167" s="257" t="str">
        <f t="shared" si="286"/>
        <v>-</v>
      </c>
      <c r="FQ167" s="257" t="str">
        <f t="shared" si="286"/>
        <v>-</v>
      </c>
      <c r="FR167" s="257" t="str">
        <f t="shared" si="286"/>
        <v>-</v>
      </c>
      <c r="FS167" s="257" t="str">
        <f t="shared" si="286"/>
        <v>-</v>
      </c>
      <c r="FT167" s="257" t="str">
        <f t="shared" si="286"/>
        <v>-</v>
      </c>
      <c r="FU167" s="257" t="str">
        <f t="shared" si="286"/>
        <v>-</v>
      </c>
      <c r="FV167" s="257" t="str">
        <f t="shared" si="286"/>
        <v>-</v>
      </c>
      <c r="FW167" s="257" t="str">
        <f t="shared" si="286"/>
        <v>-</v>
      </c>
      <c r="FX167" s="257" t="str">
        <f t="shared" si="286"/>
        <v>-</v>
      </c>
      <c r="FY167" s="257" t="str">
        <f t="shared" si="286"/>
        <v>-</v>
      </c>
      <c r="FZ167" s="257" t="str">
        <f t="shared" si="286"/>
        <v>-</v>
      </c>
      <c r="GA167" s="267" t="s">
        <v>275</v>
      </c>
      <c r="GB167" s="267" t="s">
        <v>275</v>
      </c>
      <c r="GC167" s="246" t="str">
        <f t="shared" ref="GC167:GV167" si="287">GC67</f>
        <v>-</v>
      </c>
      <c r="GD167" s="257" t="str">
        <f t="shared" si="287"/>
        <v>-</v>
      </c>
      <c r="GE167" s="257" t="str">
        <f t="shared" si="287"/>
        <v>-</v>
      </c>
      <c r="GF167" s="257" t="str">
        <f t="shared" si="287"/>
        <v>-</v>
      </c>
      <c r="GG167" s="257" t="str">
        <f t="shared" si="287"/>
        <v>-</v>
      </c>
      <c r="GH167" s="257" t="str">
        <f t="shared" si="287"/>
        <v>-</v>
      </c>
      <c r="GI167" s="257" t="str">
        <f t="shared" si="287"/>
        <v>-</v>
      </c>
      <c r="GJ167" s="257" t="str">
        <f t="shared" si="287"/>
        <v>-</v>
      </c>
      <c r="GK167" s="257" t="str">
        <f t="shared" si="287"/>
        <v>-</v>
      </c>
      <c r="GL167" s="257" t="str">
        <f t="shared" si="287"/>
        <v>-</v>
      </c>
      <c r="GM167" s="257" t="str">
        <f t="shared" si="287"/>
        <v>-</v>
      </c>
      <c r="GN167" s="257" t="str">
        <f t="shared" si="287"/>
        <v>-</v>
      </c>
      <c r="GO167" s="257" t="str">
        <f t="shared" si="287"/>
        <v>-</v>
      </c>
      <c r="GP167" s="257" t="str">
        <f t="shared" si="287"/>
        <v>-</v>
      </c>
      <c r="GQ167" s="257" t="str">
        <f t="shared" si="287"/>
        <v>-</v>
      </c>
      <c r="GR167" s="257" t="str">
        <f t="shared" si="287"/>
        <v>-</v>
      </c>
      <c r="GS167" s="257" t="str">
        <f t="shared" si="287"/>
        <v>-</v>
      </c>
      <c r="GT167" s="257" t="str">
        <f t="shared" si="287"/>
        <v>-</v>
      </c>
      <c r="GU167" s="257" t="str">
        <f t="shared" si="287"/>
        <v>-</v>
      </c>
      <c r="GV167" s="257" t="str">
        <f t="shared" si="287"/>
        <v>-</v>
      </c>
    </row>
    <row r="168" spans="1:204"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246" t="s">
        <v>100</v>
      </c>
      <c r="AD168" s="255" t="str">
        <f t="shared" ref="AD168:AD186" ca="1" si="288">IF(ISBLANK(OFFSET(AC168,0,$AG$106)),"-",OFFSET(AC168,0,$AG$106))</f>
        <v>$60</v>
      </c>
      <c r="AE168" s="257" t="str">
        <f t="shared" si="45"/>
        <v>44,472</v>
      </c>
      <c r="AF168" s="257" t="str">
        <f t="shared" ref="AF168:AS168" si="289">AF68</f>
        <v>3,576</v>
      </c>
      <c r="AG168" s="257" t="str">
        <f t="shared" si="289"/>
        <v>365</v>
      </c>
      <c r="AH168" s="257" t="str">
        <f t="shared" si="289"/>
        <v>1,474</v>
      </c>
      <c r="AI168" s="257" t="str">
        <f t="shared" si="289"/>
        <v>-</v>
      </c>
      <c r="AJ168" s="257" t="str">
        <f t="shared" si="289"/>
        <v>41</v>
      </c>
      <c r="AK168" s="257" t="str">
        <f t="shared" si="289"/>
        <v>257</v>
      </c>
      <c r="AL168" s="257" t="str">
        <f t="shared" si="289"/>
        <v>500,000</v>
      </c>
      <c r="AM168" s="257" t="str">
        <f t="shared" si="289"/>
        <v>257</v>
      </c>
      <c r="AN168" s="257" t="str">
        <f t="shared" si="289"/>
        <v>-</v>
      </c>
      <c r="AO168" s="257" t="str">
        <f t="shared" si="289"/>
        <v>1,280,000</v>
      </c>
      <c r="AP168" s="257" t="str">
        <f t="shared" si="289"/>
        <v>1,280,000</v>
      </c>
      <c r="AQ168" s="257" t="str">
        <f t="shared" si="289"/>
        <v>18,195</v>
      </c>
      <c r="AR168" s="257" t="str">
        <f t="shared" si="289"/>
        <v>939,000</v>
      </c>
      <c r="AS168" s="257" t="str">
        <f t="shared" si="289"/>
        <v>1,115,360</v>
      </c>
      <c r="AT168" s="257" t="str">
        <f t="shared" ref="AT168:AX177" si="290">AT68</f>
        <v>-</v>
      </c>
      <c r="AU168" s="257" t="str">
        <f t="shared" si="290"/>
        <v>-</v>
      </c>
      <c r="AV168" s="257" t="str">
        <f t="shared" si="290"/>
        <v>-</v>
      </c>
      <c r="AW168" s="257" t="str">
        <f t="shared" si="290"/>
        <v>-</v>
      </c>
      <c r="AX168" s="257" t="str">
        <f t="shared" si="290"/>
        <v>$60</v>
      </c>
      <c r="AY168" s="267" t="s">
        <v>275</v>
      </c>
      <c r="AZ168" s="267"/>
      <c r="BA168" s="246" t="str">
        <f t="shared" ref="BA168:BT168" si="291">BA68</f>
        <v>43,716</v>
      </c>
      <c r="BB168" s="257" t="str">
        <f t="shared" si="291"/>
        <v>-</v>
      </c>
      <c r="BC168" s="257" t="str">
        <f t="shared" si="291"/>
        <v>-</v>
      </c>
      <c r="BD168" s="257" t="str">
        <f t="shared" si="291"/>
        <v>1,469</v>
      </c>
      <c r="BE168" s="257" t="str">
        <f t="shared" si="291"/>
        <v>20</v>
      </c>
      <c r="BF168" s="257" t="str">
        <f t="shared" si="291"/>
        <v>41</v>
      </c>
      <c r="BG168" s="257" t="str">
        <f t="shared" si="291"/>
        <v>256</v>
      </c>
      <c r="BH168" s="257" t="str">
        <f t="shared" si="291"/>
        <v>500,000</v>
      </c>
      <c r="BI168" s="257" t="str">
        <f t="shared" si="291"/>
        <v>256</v>
      </c>
      <c r="BJ168" s="257" t="str">
        <f t="shared" si="291"/>
        <v>1,000,000</v>
      </c>
      <c r="BK168" s="257" t="str">
        <f t="shared" si="291"/>
        <v>1,090,000</v>
      </c>
      <c r="BL168" s="257" t="str">
        <f t="shared" si="291"/>
        <v>1,090,000</v>
      </c>
      <c r="BM168" s="257" t="str">
        <f t="shared" si="291"/>
        <v>4,975</v>
      </c>
      <c r="BN168" s="257" t="str">
        <f t="shared" si="291"/>
        <v>1,406,000</v>
      </c>
      <c r="BO168" s="257" t="str">
        <f t="shared" si="291"/>
        <v>1,537,170</v>
      </c>
      <c r="BP168" s="257" t="str">
        <f t="shared" si="291"/>
        <v>$227,000,000</v>
      </c>
      <c r="BQ168" s="257" t="str">
        <f t="shared" si="291"/>
        <v>$47,000,000</v>
      </c>
      <c r="BR168" s="257" t="str">
        <f t="shared" si="291"/>
        <v>$60,000,000</v>
      </c>
      <c r="BS168" s="257" t="str">
        <f t="shared" si="291"/>
        <v>$381,000,000</v>
      </c>
      <c r="BT168" s="257" t="str">
        <f t="shared" si="291"/>
        <v>$56</v>
      </c>
      <c r="BU168" s="267" t="s">
        <v>275</v>
      </c>
      <c r="BV168" s="267" t="s">
        <v>275</v>
      </c>
      <c r="BW168" s="246" t="str">
        <f t="shared" ref="BW168:CP168" si="292">BW68</f>
        <v>43,546</v>
      </c>
      <c r="BX168" s="257" t="str">
        <f t="shared" si="292"/>
        <v>3,500</v>
      </c>
      <c r="BY168" s="257" t="str">
        <f t="shared" si="292"/>
        <v>225</v>
      </c>
      <c r="BZ168" s="257" t="str">
        <f t="shared" si="292"/>
        <v>1,466</v>
      </c>
      <c r="CA168" s="257" t="str">
        <f t="shared" si="292"/>
        <v>60</v>
      </c>
      <c r="CB168" s="257" t="str">
        <f t="shared" si="292"/>
        <v>62</v>
      </c>
      <c r="CC168" s="257" t="str">
        <f t="shared" si="292"/>
        <v>256</v>
      </c>
      <c r="CD168" s="257" t="str">
        <f t="shared" si="292"/>
        <v>500,000</v>
      </c>
      <c r="CE168" s="257" t="str">
        <f t="shared" si="292"/>
        <v>256</v>
      </c>
      <c r="CF168" s="257" t="str">
        <f t="shared" si="292"/>
        <v>1,000,000</v>
      </c>
      <c r="CG168" s="257" t="str">
        <f t="shared" si="292"/>
        <v>566,412</v>
      </c>
      <c r="CH168" s="257" t="str">
        <f t="shared" si="292"/>
        <v>566,412</v>
      </c>
      <c r="CI168" s="257" t="str">
        <f t="shared" si="292"/>
        <v>6,000</v>
      </c>
      <c r="CJ168" s="257" t="str">
        <f t="shared" si="292"/>
        <v>500,000</v>
      </c>
      <c r="CK168" s="257" t="str">
        <f t="shared" si="292"/>
        <v>655,000</v>
      </c>
      <c r="CL168" s="257" t="str">
        <f t="shared" si="292"/>
        <v>$227,000,000</v>
      </c>
      <c r="CM168" s="257" t="str">
        <f t="shared" si="292"/>
        <v>$43,000,000</v>
      </c>
      <c r="CN168" s="257" t="str">
        <f t="shared" si="292"/>
        <v>$72,000,000</v>
      </c>
      <c r="CO168" s="257" t="str">
        <f t="shared" si="292"/>
        <v>$400,000,000</v>
      </c>
      <c r="CP168" s="257" t="str">
        <f t="shared" si="292"/>
        <v>$56</v>
      </c>
      <c r="CQ168" s="267" t="s">
        <v>275</v>
      </c>
      <c r="CR168" s="267" t="s">
        <v>275</v>
      </c>
      <c r="CS168" s="246" t="str">
        <f t="shared" ref="CS168:DL168" si="293">CS68</f>
        <v>43,546</v>
      </c>
      <c r="CT168" s="257" t="str">
        <f t="shared" si="293"/>
        <v>3,385</v>
      </c>
      <c r="CU168" s="257" t="str">
        <f t="shared" si="293"/>
        <v>365</v>
      </c>
      <c r="CV168" s="257" t="str">
        <f t="shared" si="293"/>
        <v>1,462</v>
      </c>
      <c r="CW168" s="257" t="str">
        <f t="shared" si="293"/>
        <v>37</v>
      </c>
      <c r="CX168" s="257" t="str">
        <f t="shared" si="293"/>
        <v>41</v>
      </c>
      <c r="CY168" s="257" t="str">
        <f t="shared" si="293"/>
        <v>257</v>
      </c>
      <c r="CZ168" s="257" t="str">
        <f t="shared" si="293"/>
        <v>490,180</v>
      </c>
      <c r="DA168" s="257" t="str">
        <f t="shared" si="293"/>
        <v>60</v>
      </c>
      <c r="DB168" s="257" t="str">
        <f t="shared" si="293"/>
        <v>1,100,000</v>
      </c>
      <c r="DC168" s="257" t="str">
        <f t="shared" si="293"/>
        <v>1,106,185</v>
      </c>
      <c r="DD168" s="257" t="str">
        <f t="shared" si="293"/>
        <v>1,106,185</v>
      </c>
      <c r="DE168" s="257" t="str">
        <f t="shared" si="293"/>
        <v>16,725</v>
      </c>
      <c r="DF168" s="257" t="str">
        <f t="shared" si="293"/>
        <v>1,156,515</v>
      </c>
      <c r="DG168" s="257" t="str">
        <f t="shared" si="293"/>
        <v>1,427,690</v>
      </c>
      <c r="DH168" s="257" t="str">
        <f t="shared" si="293"/>
        <v>$169,000,000</v>
      </c>
      <c r="DI168" s="257" t="str">
        <f t="shared" si="293"/>
        <v>$42,000,000</v>
      </c>
      <c r="DJ168" s="257" t="str">
        <f t="shared" si="293"/>
        <v>$57,000,000</v>
      </c>
      <c r="DK168" s="257" t="str">
        <f t="shared" si="293"/>
        <v>$330,000,000</v>
      </c>
      <c r="DL168" s="257" t="str">
        <f t="shared" si="293"/>
        <v>$58</v>
      </c>
      <c r="DM168" s="267" t="s">
        <v>275</v>
      </c>
      <c r="DN168" s="267" t="s">
        <v>275</v>
      </c>
      <c r="DO168" s="246" t="str">
        <f t="shared" ref="DO168:EH168" si="294">DO68</f>
        <v>43,820</v>
      </c>
      <c r="DP168" s="257" t="str">
        <f t="shared" si="294"/>
        <v>3,487</v>
      </c>
      <c r="DQ168" s="257" t="str">
        <f t="shared" si="294"/>
        <v>318</v>
      </c>
      <c r="DR168" s="257" t="str">
        <f t="shared" si="294"/>
        <v>1,468</v>
      </c>
      <c r="DS168" s="257" t="str">
        <f t="shared" si="294"/>
        <v>39</v>
      </c>
      <c r="DT168" s="257" t="str">
        <f t="shared" si="294"/>
        <v>46</v>
      </c>
      <c r="DU168" s="257" t="str">
        <f t="shared" si="294"/>
        <v>257</v>
      </c>
      <c r="DV168" s="257" t="str">
        <f t="shared" si="294"/>
        <v>497,545</v>
      </c>
      <c r="DW168" s="257" t="str">
        <f t="shared" si="294"/>
        <v>207</v>
      </c>
      <c r="DX168" s="257" t="str">
        <f t="shared" si="294"/>
        <v>1,033,333</v>
      </c>
      <c r="DY168" s="257" t="str">
        <f t="shared" si="294"/>
        <v>1,010,649</v>
      </c>
      <c r="DZ168" s="257" t="str">
        <f t="shared" si="294"/>
        <v>1,010,649</v>
      </c>
      <c r="EA168" s="257" t="str">
        <f t="shared" si="294"/>
        <v>11,474</v>
      </c>
      <c r="EB168" s="257" t="str">
        <f t="shared" si="294"/>
        <v>1,000,379</v>
      </c>
      <c r="EC168" s="257" t="str">
        <f t="shared" si="294"/>
        <v>1,183,805</v>
      </c>
      <c r="ED168" s="257" t="str">
        <f t="shared" si="294"/>
        <v>$207,666,667</v>
      </c>
      <c r="EE168" s="257" t="str">
        <f t="shared" si="294"/>
        <v>$44,000,000</v>
      </c>
      <c r="EF168" s="257" t="str">
        <f t="shared" si="294"/>
        <v>$63,000,000</v>
      </c>
      <c r="EG168" s="257" t="str">
        <f t="shared" si="294"/>
        <v>$370,333,333</v>
      </c>
      <c r="EH168" s="257" t="str">
        <f t="shared" si="294"/>
        <v>$58</v>
      </c>
      <c r="EI168" s="267" t="s">
        <v>275</v>
      </c>
      <c r="EJ168" s="267" t="s">
        <v>275</v>
      </c>
      <c r="EK168" s="246" t="str">
        <f t="shared" ref="EK168:FD168" si="295">EK68</f>
        <v>756</v>
      </c>
      <c r="EL168" s="257" t="str">
        <f t="shared" si="295"/>
        <v>-</v>
      </c>
      <c r="EM168" s="257" t="str">
        <f t="shared" si="295"/>
        <v>-</v>
      </c>
      <c r="EN168" s="257" t="str">
        <f t="shared" si="295"/>
        <v>5</v>
      </c>
      <c r="EO168" s="257" t="str">
        <f t="shared" si="295"/>
        <v>-</v>
      </c>
      <c r="EP168" s="257" t="str">
        <f t="shared" si="295"/>
        <v>0</v>
      </c>
      <c r="EQ168" s="257" t="str">
        <f t="shared" si="295"/>
        <v>1</v>
      </c>
      <c r="ER168" s="257" t="str">
        <f t="shared" si="295"/>
        <v>0</v>
      </c>
      <c r="ES168" s="257" t="str">
        <f t="shared" si="295"/>
        <v>1</v>
      </c>
      <c r="ET168" s="257" t="str">
        <f t="shared" si="295"/>
        <v>-</v>
      </c>
      <c r="EU168" s="257" t="str">
        <f t="shared" si="295"/>
        <v>190,000</v>
      </c>
      <c r="EV168" s="257" t="str">
        <f t="shared" si="295"/>
        <v>190,000</v>
      </c>
      <c r="EW168" s="257" t="str">
        <f t="shared" si="295"/>
        <v>13,220</v>
      </c>
      <c r="EX168" s="257" t="str">
        <f t="shared" si="295"/>
        <v>-467,000</v>
      </c>
      <c r="EY168" s="257" t="str">
        <f t="shared" si="295"/>
        <v>-421,810</v>
      </c>
      <c r="EZ168" s="257" t="str">
        <f t="shared" si="295"/>
        <v>-</v>
      </c>
      <c r="FA168" s="257" t="str">
        <f t="shared" si="295"/>
        <v>-</v>
      </c>
      <c r="FB168" s="257" t="str">
        <f t="shared" si="295"/>
        <v>-</v>
      </c>
      <c r="FC168" s="257" t="str">
        <f t="shared" si="295"/>
        <v>-</v>
      </c>
      <c r="FD168" s="257" t="str">
        <f t="shared" si="295"/>
        <v>$4</v>
      </c>
      <c r="FE168" s="267" t="s">
        <v>275</v>
      </c>
      <c r="FF168" s="267" t="s">
        <v>275</v>
      </c>
      <c r="FG168" s="246" t="str">
        <f t="shared" ref="FG168:FZ168" si="296">FG68</f>
        <v>170</v>
      </c>
      <c r="FH168" s="257" t="str">
        <f t="shared" si="296"/>
        <v>-</v>
      </c>
      <c r="FI168" s="257" t="str">
        <f t="shared" si="296"/>
        <v>-</v>
      </c>
      <c r="FJ168" s="257" t="str">
        <f t="shared" si="296"/>
        <v>3</v>
      </c>
      <c r="FK168" s="257" t="str">
        <f t="shared" si="296"/>
        <v>-40</v>
      </c>
      <c r="FL168" s="257" t="str">
        <f t="shared" si="296"/>
        <v>-21</v>
      </c>
      <c r="FM168" s="257" t="str">
        <f t="shared" si="296"/>
        <v>0</v>
      </c>
      <c r="FN168" s="257" t="str">
        <f t="shared" si="296"/>
        <v>0</v>
      </c>
      <c r="FO168" s="257" t="str">
        <f t="shared" si="296"/>
        <v>0</v>
      </c>
      <c r="FP168" s="257" t="str">
        <f t="shared" si="296"/>
        <v>0</v>
      </c>
      <c r="FQ168" s="257" t="str">
        <f t="shared" si="296"/>
        <v>523,588</v>
      </c>
      <c r="FR168" s="257" t="str">
        <f t="shared" si="296"/>
        <v>523,588</v>
      </c>
      <c r="FS168" s="257" t="str">
        <f t="shared" si="296"/>
        <v>-1,025</v>
      </c>
      <c r="FT168" s="257" t="str">
        <f t="shared" si="296"/>
        <v>906,000</v>
      </c>
      <c r="FU168" s="257" t="str">
        <f t="shared" si="296"/>
        <v>882,170</v>
      </c>
      <c r="FV168" s="257" t="str">
        <f t="shared" si="296"/>
        <v>$0</v>
      </c>
      <c r="FW168" s="257" t="str">
        <f t="shared" si="296"/>
        <v>$4,000,000</v>
      </c>
      <c r="FX168" s="257" t="str">
        <f t="shared" si="296"/>
        <v>-$12,000,000</v>
      </c>
      <c r="FY168" s="257" t="str">
        <f t="shared" si="296"/>
        <v>-$19,000,000</v>
      </c>
      <c r="FZ168" s="257" t="str">
        <f t="shared" si="296"/>
        <v>$0</v>
      </c>
      <c r="GA168" s="267" t="s">
        <v>275</v>
      </c>
      <c r="GB168" s="267" t="s">
        <v>275</v>
      </c>
      <c r="GC168" s="246" t="str">
        <f t="shared" ref="GC168:GV168" si="297">GC68</f>
        <v>0</v>
      </c>
      <c r="GD168" s="257" t="str">
        <f t="shared" si="297"/>
        <v>115</v>
      </c>
      <c r="GE168" s="257" t="str">
        <f t="shared" si="297"/>
        <v>-140</v>
      </c>
      <c r="GF168" s="257" t="str">
        <f t="shared" si="297"/>
        <v>4</v>
      </c>
      <c r="GG168" s="257" t="str">
        <f t="shared" si="297"/>
        <v>23</v>
      </c>
      <c r="GH168" s="257" t="str">
        <f t="shared" si="297"/>
        <v>21</v>
      </c>
      <c r="GI168" s="257" t="str">
        <f t="shared" si="297"/>
        <v>-1</v>
      </c>
      <c r="GJ168" s="257" t="str">
        <f t="shared" si="297"/>
        <v>9,820</v>
      </c>
      <c r="GK168" s="257" t="str">
        <f t="shared" si="297"/>
        <v>196</v>
      </c>
      <c r="GL168" s="257" t="str">
        <f t="shared" si="297"/>
        <v>-100,000</v>
      </c>
      <c r="GM168" s="257" t="str">
        <f t="shared" si="297"/>
        <v>-539,773</v>
      </c>
      <c r="GN168" s="257" t="str">
        <f t="shared" si="297"/>
        <v>-539,773</v>
      </c>
      <c r="GO168" s="257" t="str">
        <f t="shared" si="297"/>
        <v>-10,725</v>
      </c>
      <c r="GP168" s="257" t="str">
        <f t="shared" si="297"/>
        <v>-656,515</v>
      </c>
      <c r="GQ168" s="257" t="str">
        <f t="shared" si="297"/>
        <v>-772,690</v>
      </c>
      <c r="GR168" s="257" t="str">
        <f t="shared" si="297"/>
        <v>$58,000,000</v>
      </c>
      <c r="GS168" s="257" t="str">
        <f t="shared" si="297"/>
        <v>$1,000,000</v>
      </c>
      <c r="GT168" s="257" t="str">
        <f t="shared" si="297"/>
        <v>$15,000,000</v>
      </c>
      <c r="GU168" s="257" t="str">
        <f t="shared" si="297"/>
        <v>$70,000,000</v>
      </c>
      <c r="GV168" s="257" t="str">
        <f t="shared" si="297"/>
        <v>-$2</v>
      </c>
    </row>
    <row r="169" spans="1:204"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246" t="s">
        <v>356</v>
      </c>
      <c r="AD169" s="255" t="str">
        <f t="shared" ca="1" si="288"/>
        <v>-</v>
      </c>
      <c r="AE169" s="257" t="str">
        <f t="shared" si="45"/>
        <v>-</v>
      </c>
      <c r="AF169" s="257" t="str">
        <f t="shared" ref="AF169:AS169" si="298">AF69</f>
        <v>-</v>
      </c>
      <c r="AG169" s="257" t="str">
        <f t="shared" si="298"/>
        <v>-</v>
      </c>
      <c r="AH169" s="257" t="str">
        <f t="shared" si="298"/>
        <v>-</v>
      </c>
      <c r="AI169" s="257" t="str">
        <f t="shared" si="298"/>
        <v>-</v>
      </c>
      <c r="AJ169" s="257" t="str">
        <f t="shared" si="298"/>
        <v>-</v>
      </c>
      <c r="AK169" s="257" t="str">
        <f t="shared" si="298"/>
        <v>-</v>
      </c>
      <c r="AL169" s="257" t="str">
        <f t="shared" si="298"/>
        <v>-</v>
      </c>
      <c r="AM169" s="257" t="str">
        <f t="shared" si="298"/>
        <v>-</v>
      </c>
      <c r="AN169" s="257" t="str">
        <f t="shared" si="298"/>
        <v>-</v>
      </c>
      <c r="AO169" s="257" t="str">
        <f t="shared" si="298"/>
        <v>-</v>
      </c>
      <c r="AP169" s="257" t="str">
        <f t="shared" si="298"/>
        <v>-</v>
      </c>
      <c r="AQ169" s="257" t="str">
        <f t="shared" si="298"/>
        <v>-</v>
      </c>
      <c r="AR169" s="257" t="str">
        <f t="shared" si="298"/>
        <v>-</v>
      </c>
      <c r="AS169" s="257" t="str">
        <f t="shared" si="298"/>
        <v>-</v>
      </c>
      <c r="AT169" s="257" t="str">
        <f t="shared" si="290"/>
        <v>-</v>
      </c>
      <c r="AU169" s="257" t="str">
        <f t="shared" si="290"/>
        <v>-</v>
      </c>
      <c r="AV169" s="257" t="str">
        <f t="shared" si="290"/>
        <v>-</v>
      </c>
      <c r="AW169" s="257" t="str">
        <f t="shared" si="290"/>
        <v>-</v>
      </c>
      <c r="AX169" s="257" t="str">
        <f t="shared" si="290"/>
        <v>-</v>
      </c>
      <c r="AY169" s="267" t="s">
        <v>275</v>
      </c>
      <c r="AZ169" s="267"/>
      <c r="BA169" s="246" t="str">
        <f t="shared" ref="BA169:BT169" si="299">BA69</f>
        <v>-</v>
      </c>
      <c r="BB169" s="257" t="str">
        <f t="shared" si="299"/>
        <v>-</v>
      </c>
      <c r="BC169" s="257" t="str">
        <f t="shared" si="299"/>
        <v>-</v>
      </c>
      <c r="BD169" s="257" t="str">
        <f t="shared" si="299"/>
        <v>-</v>
      </c>
      <c r="BE169" s="257" t="str">
        <f t="shared" si="299"/>
        <v>-</v>
      </c>
      <c r="BF169" s="257" t="str">
        <f t="shared" si="299"/>
        <v>-</v>
      </c>
      <c r="BG169" s="257" t="str">
        <f t="shared" si="299"/>
        <v>-</v>
      </c>
      <c r="BH169" s="257" t="str">
        <f t="shared" si="299"/>
        <v>-</v>
      </c>
      <c r="BI169" s="257" t="str">
        <f t="shared" si="299"/>
        <v>-</v>
      </c>
      <c r="BJ169" s="257" t="str">
        <f t="shared" si="299"/>
        <v>-</v>
      </c>
      <c r="BK169" s="257" t="str">
        <f t="shared" si="299"/>
        <v>-</v>
      </c>
      <c r="BL169" s="257" t="str">
        <f t="shared" si="299"/>
        <v>-</v>
      </c>
      <c r="BM169" s="257" t="str">
        <f t="shared" si="299"/>
        <v>-</v>
      </c>
      <c r="BN169" s="257" t="str">
        <f t="shared" si="299"/>
        <v>-</v>
      </c>
      <c r="BO169" s="257" t="str">
        <f t="shared" si="299"/>
        <v>-</v>
      </c>
      <c r="BP169" s="257" t="str">
        <f t="shared" si="299"/>
        <v>-</v>
      </c>
      <c r="BQ169" s="257" t="str">
        <f t="shared" si="299"/>
        <v>-</v>
      </c>
      <c r="BR169" s="257" t="str">
        <f t="shared" si="299"/>
        <v>-</v>
      </c>
      <c r="BS169" s="257" t="str">
        <f t="shared" si="299"/>
        <v>-</v>
      </c>
      <c r="BT169" s="257" t="str">
        <f t="shared" si="299"/>
        <v>-</v>
      </c>
      <c r="BU169" s="267" t="s">
        <v>275</v>
      </c>
      <c r="BV169" s="267" t="s">
        <v>275</v>
      </c>
      <c r="BW169" s="246" t="str">
        <f t="shared" ref="BW169:CP169" si="300">BW69</f>
        <v>-</v>
      </c>
      <c r="BX169" s="257" t="str">
        <f t="shared" si="300"/>
        <v>-</v>
      </c>
      <c r="BY169" s="257" t="str">
        <f t="shared" si="300"/>
        <v>-</v>
      </c>
      <c r="BZ169" s="257" t="str">
        <f t="shared" si="300"/>
        <v>-</v>
      </c>
      <c r="CA169" s="257" t="str">
        <f t="shared" si="300"/>
        <v>-</v>
      </c>
      <c r="CB169" s="257" t="str">
        <f t="shared" si="300"/>
        <v>-</v>
      </c>
      <c r="CC169" s="257" t="str">
        <f t="shared" si="300"/>
        <v>-</v>
      </c>
      <c r="CD169" s="257" t="str">
        <f t="shared" si="300"/>
        <v>-</v>
      </c>
      <c r="CE169" s="257" t="str">
        <f t="shared" si="300"/>
        <v>-</v>
      </c>
      <c r="CF169" s="257" t="str">
        <f t="shared" si="300"/>
        <v>-</v>
      </c>
      <c r="CG169" s="257" t="str">
        <f t="shared" si="300"/>
        <v>-</v>
      </c>
      <c r="CH169" s="257" t="str">
        <f t="shared" si="300"/>
        <v>-</v>
      </c>
      <c r="CI169" s="257" t="str">
        <f t="shared" si="300"/>
        <v>-</v>
      </c>
      <c r="CJ169" s="257" t="str">
        <f t="shared" si="300"/>
        <v>-</v>
      </c>
      <c r="CK169" s="257" t="str">
        <f t="shared" si="300"/>
        <v>-</v>
      </c>
      <c r="CL169" s="257" t="str">
        <f t="shared" si="300"/>
        <v>-</v>
      </c>
      <c r="CM169" s="257" t="str">
        <f t="shared" si="300"/>
        <v>-</v>
      </c>
      <c r="CN169" s="257" t="str">
        <f t="shared" si="300"/>
        <v>-</v>
      </c>
      <c r="CO169" s="257" t="str">
        <f t="shared" si="300"/>
        <v>-</v>
      </c>
      <c r="CP169" s="257" t="str">
        <f t="shared" si="300"/>
        <v>-</v>
      </c>
      <c r="CQ169" s="267" t="s">
        <v>275</v>
      </c>
      <c r="CR169" s="267" t="s">
        <v>275</v>
      </c>
      <c r="CS169" s="246" t="str">
        <f t="shared" ref="CS169:DL169" si="301">CS69</f>
        <v>-</v>
      </c>
      <c r="CT169" s="257" t="str">
        <f t="shared" si="301"/>
        <v>-</v>
      </c>
      <c r="CU169" s="257" t="str">
        <f t="shared" si="301"/>
        <v>-</v>
      </c>
      <c r="CV169" s="257" t="str">
        <f t="shared" si="301"/>
        <v>-</v>
      </c>
      <c r="CW169" s="257" t="str">
        <f t="shared" si="301"/>
        <v>-</v>
      </c>
      <c r="CX169" s="257" t="str">
        <f t="shared" si="301"/>
        <v>-</v>
      </c>
      <c r="CY169" s="257" t="str">
        <f t="shared" si="301"/>
        <v>-</v>
      </c>
      <c r="CZ169" s="257" t="str">
        <f t="shared" si="301"/>
        <v>-</v>
      </c>
      <c r="DA169" s="257" t="str">
        <f t="shared" si="301"/>
        <v>-</v>
      </c>
      <c r="DB169" s="257" t="str">
        <f t="shared" si="301"/>
        <v>-</v>
      </c>
      <c r="DC169" s="257" t="str">
        <f t="shared" si="301"/>
        <v>-</v>
      </c>
      <c r="DD169" s="257" t="str">
        <f t="shared" si="301"/>
        <v>-</v>
      </c>
      <c r="DE169" s="257" t="str">
        <f t="shared" si="301"/>
        <v>-</v>
      </c>
      <c r="DF169" s="257" t="str">
        <f t="shared" si="301"/>
        <v>-</v>
      </c>
      <c r="DG169" s="257" t="str">
        <f t="shared" si="301"/>
        <v>-</v>
      </c>
      <c r="DH169" s="257" t="str">
        <f t="shared" si="301"/>
        <v>-</v>
      </c>
      <c r="DI169" s="257" t="str">
        <f t="shared" si="301"/>
        <v>-</v>
      </c>
      <c r="DJ169" s="257" t="str">
        <f t="shared" si="301"/>
        <v>-</v>
      </c>
      <c r="DK169" s="257" t="str">
        <f t="shared" si="301"/>
        <v>-</v>
      </c>
      <c r="DL169" s="257" t="str">
        <f t="shared" si="301"/>
        <v>-</v>
      </c>
      <c r="DM169" s="267" t="s">
        <v>275</v>
      </c>
      <c r="DN169" s="267" t="s">
        <v>275</v>
      </c>
      <c r="DO169" s="246" t="str">
        <f t="shared" ref="DO169:EH169" si="302">DO69</f>
        <v>-</v>
      </c>
      <c r="DP169" s="257" t="str">
        <f t="shared" si="302"/>
        <v>-</v>
      </c>
      <c r="DQ169" s="257" t="str">
        <f t="shared" si="302"/>
        <v>-</v>
      </c>
      <c r="DR169" s="257" t="str">
        <f t="shared" si="302"/>
        <v>-</v>
      </c>
      <c r="DS169" s="257" t="str">
        <f t="shared" si="302"/>
        <v>-</v>
      </c>
      <c r="DT169" s="257" t="str">
        <f t="shared" si="302"/>
        <v>-</v>
      </c>
      <c r="DU169" s="257" t="str">
        <f t="shared" si="302"/>
        <v>-</v>
      </c>
      <c r="DV169" s="257" t="str">
        <f t="shared" si="302"/>
        <v>-</v>
      </c>
      <c r="DW169" s="257" t="str">
        <f t="shared" si="302"/>
        <v>-</v>
      </c>
      <c r="DX169" s="257" t="str">
        <f t="shared" si="302"/>
        <v>-</v>
      </c>
      <c r="DY169" s="257" t="str">
        <f t="shared" si="302"/>
        <v>-</v>
      </c>
      <c r="DZ169" s="257" t="str">
        <f t="shared" si="302"/>
        <v>-</v>
      </c>
      <c r="EA169" s="257" t="str">
        <f t="shared" si="302"/>
        <v>-</v>
      </c>
      <c r="EB169" s="257" t="str">
        <f t="shared" si="302"/>
        <v>-</v>
      </c>
      <c r="EC169" s="257" t="str">
        <f t="shared" si="302"/>
        <v>-</v>
      </c>
      <c r="ED169" s="257" t="str">
        <f t="shared" si="302"/>
        <v>-</v>
      </c>
      <c r="EE169" s="257" t="str">
        <f t="shared" si="302"/>
        <v>-</v>
      </c>
      <c r="EF169" s="257" t="str">
        <f t="shared" si="302"/>
        <v>-</v>
      </c>
      <c r="EG169" s="257" t="str">
        <f t="shared" si="302"/>
        <v>-</v>
      </c>
      <c r="EH169" s="257" t="str">
        <f t="shared" si="302"/>
        <v>-</v>
      </c>
      <c r="EI169" s="267" t="s">
        <v>275</v>
      </c>
      <c r="EJ169" s="267" t="s">
        <v>275</v>
      </c>
      <c r="EK169" s="246" t="str">
        <f t="shared" ref="EK169:FD169" si="303">EK69</f>
        <v>-</v>
      </c>
      <c r="EL169" s="257" t="str">
        <f t="shared" si="303"/>
        <v>-</v>
      </c>
      <c r="EM169" s="257" t="str">
        <f t="shared" si="303"/>
        <v>-</v>
      </c>
      <c r="EN169" s="257" t="str">
        <f t="shared" si="303"/>
        <v>-</v>
      </c>
      <c r="EO169" s="257" t="str">
        <f t="shared" si="303"/>
        <v>-</v>
      </c>
      <c r="EP169" s="257" t="str">
        <f t="shared" si="303"/>
        <v>-</v>
      </c>
      <c r="EQ169" s="257" t="str">
        <f t="shared" si="303"/>
        <v>-</v>
      </c>
      <c r="ER169" s="257" t="str">
        <f t="shared" si="303"/>
        <v>-</v>
      </c>
      <c r="ES169" s="257" t="str">
        <f t="shared" si="303"/>
        <v>-</v>
      </c>
      <c r="ET169" s="257" t="str">
        <f t="shared" si="303"/>
        <v>-</v>
      </c>
      <c r="EU169" s="257" t="str">
        <f t="shared" si="303"/>
        <v>-</v>
      </c>
      <c r="EV169" s="257" t="str">
        <f t="shared" si="303"/>
        <v>-</v>
      </c>
      <c r="EW169" s="257" t="str">
        <f t="shared" si="303"/>
        <v>-</v>
      </c>
      <c r="EX169" s="257" t="str">
        <f t="shared" si="303"/>
        <v>-</v>
      </c>
      <c r="EY169" s="257" t="str">
        <f t="shared" si="303"/>
        <v>-</v>
      </c>
      <c r="EZ169" s="257" t="str">
        <f t="shared" si="303"/>
        <v>-</v>
      </c>
      <c r="FA169" s="257" t="str">
        <f t="shared" si="303"/>
        <v>-</v>
      </c>
      <c r="FB169" s="257" t="str">
        <f t="shared" si="303"/>
        <v>-</v>
      </c>
      <c r="FC169" s="257" t="str">
        <f t="shared" si="303"/>
        <v>-</v>
      </c>
      <c r="FD169" s="257" t="str">
        <f t="shared" si="303"/>
        <v>-</v>
      </c>
      <c r="FE169" s="267" t="s">
        <v>275</v>
      </c>
      <c r="FF169" s="267" t="s">
        <v>275</v>
      </c>
      <c r="FG169" s="246" t="str">
        <f t="shared" ref="FG169:FZ169" si="304">FG69</f>
        <v>-</v>
      </c>
      <c r="FH169" s="257" t="str">
        <f t="shared" si="304"/>
        <v>-</v>
      </c>
      <c r="FI169" s="257" t="str">
        <f t="shared" si="304"/>
        <v>-</v>
      </c>
      <c r="FJ169" s="257" t="str">
        <f t="shared" si="304"/>
        <v>-</v>
      </c>
      <c r="FK169" s="257" t="str">
        <f t="shared" si="304"/>
        <v>-</v>
      </c>
      <c r="FL169" s="257" t="str">
        <f t="shared" si="304"/>
        <v>-</v>
      </c>
      <c r="FM169" s="257" t="str">
        <f t="shared" si="304"/>
        <v>-</v>
      </c>
      <c r="FN169" s="257" t="str">
        <f t="shared" si="304"/>
        <v>-</v>
      </c>
      <c r="FO169" s="257" t="str">
        <f t="shared" si="304"/>
        <v>-</v>
      </c>
      <c r="FP169" s="257" t="str">
        <f t="shared" si="304"/>
        <v>-</v>
      </c>
      <c r="FQ169" s="257" t="str">
        <f t="shared" si="304"/>
        <v>-</v>
      </c>
      <c r="FR169" s="257" t="str">
        <f t="shared" si="304"/>
        <v>-</v>
      </c>
      <c r="FS169" s="257" t="str">
        <f t="shared" si="304"/>
        <v>-</v>
      </c>
      <c r="FT169" s="257" t="str">
        <f t="shared" si="304"/>
        <v>-</v>
      </c>
      <c r="FU169" s="257" t="str">
        <f t="shared" si="304"/>
        <v>-</v>
      </c>
      <c r="FV169" s="257" t="str">
        <f t="shared" si="304"/>
        <v>-</v>
      </c>
      <c r="FW169" s="257" t="str">
        <f t="shared" si="304"/>
        <v>-</v>
      </c>
      <c r="FX169" s="257" t="str">
        <f t="shared" si="304"/>
        <v>-</v>
      </c>
      <c r="FY169" s="257" t="str">
        <f t="shared" si="304"/>
        <v>-</v>
      </c>
      <c r="FZ169" s="257" t="str">
        <f t="shared" si="304"/>
        <v>-</v>
      </c>
      <c r="GA169" s="267" t="s">
        <v>275</v>
      </c>
      <c r="GB169" s="267" t="s">
        <v>275</v>
      </c>
      <c r="GC169" s="246" t="str">
        <f t="shared" ref="GC169:GV169" si="305">GC69</f>
        <v>-</v>
      </c>
      <c r="GD169" s="257" t="str">
        <f t="shared" si="305"/>
        <v>-</v>
      </c>
      <c r="GE169" s="257" t="str">
        <f t="shared" si="305"/>
        <v>-</v>
      </c>
      <c r="GF169" s="257" t="str">
        <f t="shared" si="305"/>
        <v>-</v>
      </c>
      <c r="GG169" s="257" t="str">
        <f t="shared" si="305"/>
        <v>-</v>
      </c>
      <c r="GH169" s="257" t="str">
        <f t="shared" si="305"/>
        <v>-</v>
      </c>
      <c r="GI169" s="257" t="str">
        <f t="shared" si="305"/>
        <v>-</v>
      </c>
      <c r="GJ169" s="257" t="str">
        <f t="shared" si="305"/>
        <v>-</v>
      </c>
      <c r="GK169" s="257" t="str">
        <f t="shared" si="305"/>
        <v>-</v>
      </c>
      <c r="GL169" s="257" t="str">
        <f t="shared" si="305"/>
        <v>-</v>
      </c>
      <c r="GM169" s="257" t="str">
        <f t="shared" si="305"/>
        <v>-</v>
      </c>
      <c r="GN169" s="257" t="str">
        <f t="shared" si="305"/>
        <v>-</v>
      </c>
      <c r="GO169" s="257" t="str">
        <f t="shared" si="305"/>
        <v>-</v>
      </c>
      <c r="GP169" s="257" t="str">
        <f t="shared" si="305"/>
        <v>-</v>
      </c>
      <c r="GQ169" s="257" t="str">
        <f t="shared" si="305"/>
        <v>-</v>
      </c>
      <c r="GR169" s="257" t="str">
        <f t="shared" si="305"/>
        <v>-</v>
      </c>
      <c r="GS169" s="257" t="str">
        <f t="shared" si="305"/>
        <v>-</v>
      </c>
      <c r="GT169" s="257" t="str">
        <f t="shared" si="305"/>
        <v>-</v>
      </c>
      <c r="GU169" s="257" t="str">
        <f t="shared" si="305"/>
        <v>-</v>
      </c>
      <c r="GV169" s="257" t="str">
        <f t="shared" si="305"/>
        <v>-</v>
      </c>
    </row>
    <row r="170" spans="1:204"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246" t="s">
        <v>143</v>
      </c>
      <c r="AD170" s="255" t="str">
        <f t="shared" ca="1" si="288"/>
        <v>$81</v>
      </c>
      <c r="AE170" s="257" t="str">
        <f t="shared" ref="AE170:AE186" si="306">AE70</f>
        <v>17,256</v>
      </c>
      <c r="AF170" s="257" t="str">
        <f t="shared" ref="AF170:AS170" si="307">AF70</f>
        <v>366</v>
      </c>
      <c r="AG170" s="257" t="str">
        <f t="shared" si="307"/>
        <v>0</v>
      </c>
      <c r="AH170" s="257" t="str">
        <f t="shared" si="307"/>
        <v>354</v>
      </c>
      <c r="AI170" s="257" t="str">
        <f t="shared" si="307"/>
        <v>21</v>
      </c>
      <c r="AJ170" s="257" t="str">
        <f t="shared" si="307"/>
        <v>15</v>
      </c>
      <c r="AK170" s="257" t="str">
        <f t="shared" si="307"/>
        <v>67</v>
      </c>
      <c r="AL170" s="257" t="str">
        <f t="shared" si="307"/>
        <v>94,150</v>
      </c>
      <c r="AM170" s="257" t="str">
        <f t="shared" si="307"/>
        <v>88</v>
      </c>
      <c r="AN170" s="257" t="str">
        <f t="shared" si="307"/>
        <v>1,840,500</v>
      </c>
      <c r="AO170" s="257" t="str">
        <f t="shared" si="307"/>
        <v>43,865</v>
      </c>
      <c r="AP170" s="257" t="str">
        <f t="shared" si="307"/>
        <v>43,865</v>
      </c>
      <c r="AQ170" s="257" t="str">
        <f t="shared" si="307"/>
        <v>20,437</v>
      </c>
      <c r="AR170" s="257" t="str">
        <f t="shared" si="307"/>
        <v>2,562,457</v>
      </c>
      <c r="AS170" s="257" t="str">
        <f t="shared" si="307"/>
        <v>3,232,629</v>
      </c>
      <c r="AT170" s="257" t="str">
        <f t="shared" si="290"/>
        <v>$10,231,764</v>
      </c>
      <c r="AU170" s="257" t="str">
        <f t="shared" si="290"/>
        <v>$8,964,264</v>
      </c>
      <c r="AV170" s="257" t="str">
        <f t="shared" si="290"/>
        <v>$4,994,937</v>
      </c>
      <c r="AW170" s="257" t="str">
        <f t="shared" si="290"/>
        <v>$23,467,844</v>
      </c>
      <c r="AX170" s="257" t="str">
        <f t="shared" si="290"/>
        <v>$81</v>
      </c>
      <c r="AY170" s="267" t="s">
        <v>275</v>
      </c>
      <c r="AZ170" s="267"/>
      <c r="BA170" s="246" t="str">
        <f t="shared" ref="BA170:BT170" si="308">BA70</f>
        <v>17,255</v>
      </c>
      <c r="BB170" s="257" t="str">
        <f t="shared" si="308"/>
        <v>353</v>
      </c>
      <c r="BC170" s="257" t="str">
        <f t="shared" si="308"/>
        <v>0</v>
      </c>
      <c r="BD170" s="257" t="str">
        <f t="shared" si="308"/>
        <v>355</v>
      </c>
      <c r="BE170" s="257" t="str">
        <f t="shared" si="308"/>
        <v>20</v>
      </c>
      <c r="BF170" s="257" t="str">
        <f t="shared" si="308"/>
        <v>15</v>
      </c>
      <c r="BG170" s="257" t="str">
        <f t="shared" si="308"/>
        <v>69</v>
      </c>
      <c r="BH170" s="257" t="str">
        <f t="shared" si="308"/>
        <v>91,400</v>
      </c>
      <c r="BI170" s="257" t="str">
        <f t="shared" si="308"/>
        <v>84</v>
      </c>
      <c r="BJ170" s="257" t="str">
        <f t="shared" si="308"/>
        <v>1,840,500</v>
      </c>
      <c r="BK170" s="257" t="str">
        <f t="shared" si="308"/>
        <v>32,022</v>
      </c>
      <c r="BL170" s="257" t="str">
        <f t="shared" si="308"/>
        <v>32,022</v>
      </c>
      <c r="BM170" s="257" t="str">
        <f t="shared" si="308"/>
        <v>23,944</v>
      </c>
      <c r="BN170" s="257" t="str">
        <f t="shared" si="308"/>
        <v>1,264,680</v>
      </c>
      <c r="BO170" s="257" t="str">
        <f t="shared" si="308"/>
        <v>1,594,036</v>
      </c>
      <c r="BP170" s="257" t="str">
        <f t="shared" si="308"/>
        <v>$10,702,515</v>
      </c>
      <c r="BQ170" s="257" t="str">
        <f t="shared" si="308"/>
        <v>$4,482,132</v>
      </c>
      <c r="BR170" s="257" t="str">
        <f t="shared" si="308"/>
        <v>$3,713,167</v>
      </c>
      <c r="BS170" s="257" t="str">
        <f t="shared" si="308"/>
        <v>$24,256,197</v>
      </c>
      <c r="BT170" s="257" t="str">
        <f t="shared" si="308"/>
        <v>$82</v>
      </c>
      <c r="BU170" s="267" t="s">
        <v>275</v>
      </c>
      <c r="BV170" s="267" t="s">
        <v>275</v>
      </c>
      <c r="BW170" s="246" t="str">
        <f t="shared" ref="BW170:CP170" si="309">BW70</f>
        <v>17,062</v>
      </c>
      <c r="BX170" s="257" t="str">
        <f t="shared" si="309"/>
        <v>371</v>
      </c>
      <c r="BY170" s="257">
        <f t="shared" si="309"/>
        <v>0</v>
      </c>
      <c r="BZ170" s="257" t="str">
        <f t="shared" si="309"/>
        <v>360</v>
      </c>
      <c r="CA170" s="257" t="str">
        <f t="shared" si="309"/>
        <v>21</v>
      </c>
      <c r="CB170" s="257" t="str">
        <f t="shared" si="309"/>
        <v>15</v>
      </c>
      <c r="CC170" s="257" t="str">
        <f t="shared" si="309"/>
        <v>67</v>
      </c>
      <c r="CD170" s="257" t="str">
        <f t="shared" si="309"/>
        <v>94,150</v>
      </c>
      <c r="CE170" s="257" t="str">
        <f t="shared" si="309"/>
        <v>85</v>
      </c>
      <c r="CF170" s="257" t="str">
        <f t="shared" si="309"/>
        <v>1,840,500</v>
      </c>
      <c r="CG170" s="257" t="str">
        <f t="shared" si="309"/>
        <v>32,054</v>
      </c>
      <c r="CH170" s="257" t="str">
        <f t="shared" si="309"/>
        <v>32,054</v>
      </c>
      <c r="CI170" s="257" t="str">
        <f t="shared" si="309"/>
        <v>34,082</v>
      </c>
      <c r="CJ170" s="257" t="str">
        <f t="shared" si="309"/>
        <v>1,671,361</v>
      </c>
      <c r="CK170" s="257" t="str">
        <f t="shared" si="309"/>
        <v>2,085,093</v>
      </c>
      <c r="CL170" s="257" t="str">
        <f t="shared" si="309"/>
        <v>$7,696,826</v>
      </c>
      <c r="CM170" s="257" t="str">
        <f t="shared" si="309"/>
        <v>$6,340,808</v>
      </c>
      <c r="CN170" s="257" t="str">
        <f t="shared" si="309"/>
        <v>$3,203,995</v>
      </c>
      <c r="CO170" s="257" t="str">
        <f t="shared" si="309"/>
        <v>$17,508,007</v>
      </c>
      <c r="CP170" s="257" t="str">
        <f t="shared" si="309"/>
        <v>$79</v>
      </c>
      <c r="CQ170" s="267" t="s">
        <v>275</v>
      </c>
      <c r="CR170" s="267" t="s">
        <v>275</v>
      </c>
      <c r="CS170" s="246" t="str">
        <f t="shared" ref="CS170:DL170" si="310">CS70</f>
        <v>17,049</v>
      </c>
      <c r="CT170" s="257" t="str">
        <f t="shared" si="310"/>
        <v>371</v>
      </c>
      <c r="CU170" s="257">
        <f t="shared" si="310"/>
        <v>0</v>
      </c>
      <c r="CV170" s="257" t="str">
        <f t="shared" si="310"/>
        <v>361</v>
      </c>
      <c r="CW170" s="257" t="str">
        <f t="shared" si="310"/>
        <v>25</v>
      </c>
      <c r="CX170" s="257" t="str">
        <f t="shared" si="310"/>
        <v>63</v>
      </c>
      <c r="CY170" s="257" t="str">
        <f t="shared" si="310"/>
        <v>70</v>
      </c>
      <c r="CZ170" s="257" t="str">
        <f t="shared" si="310"/>
        <v>91,150</v>
      </c>
      <c r="DA170" s="257" t="str">
        <f t="shared" si="310"/>
        <v>84</v>
      </c>
      <c r="DB170" s="257" t="str">
        <f t="shared" si="310"/>
        <v>1,435,000</v>
      </c>
      <c r="DC170" s="257" t="str">
        <f t="shared" si="310"/>
        <v>42,256</v>
      </c>
      <c r="DD170" s="257" t="str">
        <f t="shared" si="310"/>
        <v>42,256</v>
      </c>
      <c r="DE170" s="257" t="str">
        <f t="shared" si="310"/>
        <v>51,549</v>
      </c>
      <c r="DF170" s="257" t="str">
        <f t="shared" si="310"/>
        <v>1,818,415</v>
      </c>
      <c r="DG170" s="257" t="str">
        <f t="shared" si="310"/>
        <v>2,293,134</v>
      </c>
      <c r="DH170" s="257" t="str">
        <f t="shared" si="310"/>
        <v>$9,000,932</v>
      </c>
      <c r="DI170" s="257" t="str">
        <f t="shared" si="310"/>
        <v>$7,316,181</v>
      </c>
      <c r="DJ170" s="257" t="str">
        <f t="shared" si="310"/>
        <v>$4,195,364</v>
      </c>
      <c r="DK170" s="257" t="str">
        <f t="shared" si="310"/>
        <v>$20,710,725</v>
      </c>
      <c r="DL170" s="257" t="str">
        <f t="shared" si="310"/>
        <v>$82</v>
      </c>
      <c r="DM170" s="267" t="s">
        <v>275</v>
      </c>
      <c r="DN170" s="267" t="s">
        <v>275</v>
      </c>
      <c r="DO170" s="246" t="str">
        <f t="shared" ref="DO170:EH170" si="311">DO70</f>
        <v>17,156</v>
      </c>
      <c r="DP170" s="257" t="str">
        <f t="shared" si="311"/>
        <v>365</v>
      </c>
      <c r="DQ170" s="257" t="str">
        <f t="shared" si="311"/>
        <v>0</v>
      </c>
      <c r="DR170" s="257" t="str">
        <f t="shared" si="311"/>
        <v>358</v>
      </c>
      <c r="DS170" s="257" t="str">
        <f t="shared" si="311"/>
        <v>22</v>
      </c>
      <c r="DT170" s="257" t="str">
        <f t="shared" si="311"/>
        <v>27</v>
      </c>
      <c r="DU170" s="257" t="str">
        <f t="shared" si="311"/>
        <v>68</v>
      </c>
      <c r="DV170" s="257" t="str">
        <f t="shared" si="311"/>
        <v>92,713</v>
      </c>
      <c r="DW170" s="257" t="str">
        <f t="shared" si="311"/>
        <v>85</v>
      </c>
      <c r="DX170" s="257" t="str">
        <f t="shared" si="311"/>
        <v>1,739,125</v>
      </c>
      <c r="DY170" s="257" t="str">
        <f t="shared" si="311"/>
        <v>37,549</v>
      </c>
      <c r="DZ170" s="257" t="str">
        <f t="shared" si="311"/>
        <v>37,549</v>
      </c>
      <c r="EA170" s="257" t="str">
        <f t="shared" si="311"/>
        <v>32,503</v>
      </c>
      <c r="EB170" s="257" t="str">
        <f t="shared" si="311"/>
        <v>1,829,228</v>
      </c>
      <c r="EC170" s="257" t="str">
        <f t="shared" si="311"/>
        <v>2,362,735</v>
      </c>
      <c r="ED170" s="257" t="str">
        <f t="shared" si="311"/>
        <v>$9,408,009</v>
      </c>
      <c r="EE170" s="257" t="str">
        <f t="shared" si="311"/>
        <v>$6,775,846</v>
      </c>
      <c r="EF170" s="257" t="str">
        <f t="shared" si="311"/>
        <v>$4,026,866</v>
      </c>
      <c r="EG170" s="257" t="str">
        <f t="shared" si="311"/>
        <v>$21,485,693</v>
      </c>
      <c r="EH170" s="257" t="str">
        <f t="shared" si="311"/>
        <v>$81</v>
      </c>
      <c r="EI170" s="267" t="s">
        <v>275</v>
      </c>
      <c r="EJ170" s="267" t="s">
        <v>275</v>
      </c>
      <c r="EK170" s="246" t="str">
        <f t="shared" ref="EK170:FD170" si="312">EK70</f>
        <v>1</v>
      </c>
      <c r="EL170" s="257" t="str">
        <f t="shared" si="312"/>
        <v>13</v>
      </c>
      <c r="EM170" s="257" t="str">
        <f t="shared" si="312"/>
        <v>0</v>
      </c>
      <c r="EN170" s="257" t="str">
        <f t="shared" si="312"/>
        <v>-1</v>
      </c>
      <c r="EO170" s="257" t="str">
        <f t="shared" si="312"/>
        <v>1</v>
      </c>
      <c r="EP170" s="257" t="str">
        <f t="shared" si="312"/>
        <v>0</v>
      </c>
      <c r="EQ170" s="257" t="str">
        <f t="shared" si="312"/>
        <v>-2</v>
      </c>
      <c r="ER170" s="257" t="str">
        <f t="shared" si="312"/>
        <v>2,750</v>
      </c>
      <c r="ES170" s="257" t="str">
        <f t="shared" si="312"/>
        <v>4</v>
      </c>
      <c r="ET170" s="257" t="str">
        <f t="shared" si="312"/>
        <v>0</v>
      </c>
      <c r="EU170" s="257" t="str">
        <f t="shared" si="312"/>
        <v>11,843</v>
      </c>
      <c r="EV170" s="257" t="str">
        <f t="shared" si="312"/>
        <v>11,843</v>
      </c>
      <c r="EW170" s="257" t="str">
        <f t="shared" si="312"/>
        <v>-3,507</v>
      </c>
      <c r="EX170" s="257" t="str">
        <f t="shared" si="312"/>
        <v>1,297,777</v>
      </c>
      <c r="EY170" s="257" t="str">
        <f t="shared" si="312"/>
        <v>1,638,593</v>
      </c>
      <c r="EZ170" s="257" t="str">
        <f t="shared" si="312"/>
        <v>-$470,751</v>
      </c>
      <c r="FA170" s="257" t="str">
        <f t="shared" si="312"/>
        <v>$4,482,132</v>
      </c>
      <c r="FB170" s="257" t="str">
        <f t="shared" si="312"/>
        <v>$1,281,770</v>
      </c>
      <c r="FC170" s="257" t="str">
        <f t="shared" si="312"/>
        <v>-$788,353</v>
      </c>
      <c r="FD170" s="257" t="str">
        <f t="shared" si="312"/>
        <v>$0</v>
      </c>
      <c r="FE170" s="267" t="s">
        <v>275</v>
      </c>
      <c r="FF170" s="267" t="s">
        <v>275</v>
      </c>
      <c r="FG170" s="246" t="str">
        <f t="shared" ref="FG170:FZ170" si="313">FG70</f>
        <v>193</v>
      </c>
      <c r="FH170" s="257" t="str">
        <f t="shared" si="313"/>
        <v>-18</v>
      </c>
      <c r="FI170" s="257" t="str">
        <f t="shared" si="313"/>
        <v>0</v>
      </c>
      <c r="FJ170" s="257" t="str">
        <f t="shared" si="313"/>
        <v>-5</v>
      </c>
      <c r="FK170" s="257" t="str">
        <f t="shared" si="313"/>
        <v>-1</v>
      </c>
      <c r="FL170" s="257" t="str">
        <f t="shared" si="313"/>
        <v>0</v>
      </c>
      <c r="FM170" s="257" t="str">
        <f t="shared" si="313"/>
        <v>2</v>
      </c>
      <c r="FN170" s="257" t="str">
        <f t="shared" si="313"/>
        <v>-2,750</v>
      </c>
      <c r="FO170" s="257" t="str">
        <f t="shared" si="313"/>
        <v>-1</v>
      </c>
      <c r="FP170" s="257" t="str">
        <f t="shared" si="313"/>
        <v>0</v>
      </c>
      <c r="FQ170" s="257" t="str">
        <f t="shared" si="313"/>
        <v>-32</v>
      </c>
      <c r="FR170" s="257" t="str">
        <f t="shared" si="313"/>
        <v>-32</v>
      </c>
      <c r="FS170" s="257" t="str">
        <f t="shared" si="313"/>
        <v>-10,138</v>
      </c>
      <c r="FT170" s="257" t="str">
        <f t="shared" si="313"/>
        <v>-406,681</v>
      </c>
      <c r="FU170" s="257" t="str">
        <f t="shared" si="313"/>
        <v>-491,057</v>
      </c>
      <c r="FV170" s="257" t="str">
        <f t="shared" si="313"/>
        <v>$3,005,689</v>
      </c>
      <c r="FW170" s="257" t="str">
        <f t="shared" si="313"/>
        <v>-$1,858,676</v>
      </c>
      <c r="FX170" s="257" t="str">
        <f t="shared" si="313"/>
        <v>$509,172</v>
      </c>
      <c r="FY170" s="257" t="str">
        <f t="shared" si="313"/>
        <v>$6,748,190</v>
      </c>
      <c r="FZ170" s="257" t="str">
        <f t="shared" si="313"/>
        <v>$3</v>
      </c>
      <c r="GA170" s="267" t="s">
        <v>275</v>
      </c>
      <c r="GB170" s="267" t="s">
        <v>275</v>
      </c>
      <c r="GC170" s="246" t="str">
        <f t="shared" ref="GC170:GV170" si="314">GC70</f>
        <v>13</v>
      </c>
      <c r="GD170" s="257" t="str">
        <f t="shared" si="314"/>
        <v>0</v>
      </c>
      <c r="GE170" s="257" t="str">
        <f t="shared" si="314"/>
        <v>0</v>
      </c>
      <c r="GF170" s="257" t="str">
        <f t="shared" si="314"/>
        <v>-1</v>
      </c>
      <c r="GG170" s="257" t="str">
        <f t="shared" si="314"/>
        <v>-4</v>
      </c>
      <c r="GH170" s="257" t="str">
        <f t="shared" si="314"/>
        <v>-48</v>
      </c>
      <c r="GI170" s="257" t="str">
        <f t="shared" si="314"/>
        <v>-3</v>
      </c>
      <c r="GJ170" s="257" t="str">
        <f t="shared" si="314"/>
        <v>3,000</v>
      </c>
      <c r="GK170" s="257" t="str">
        <f t="shared" si="314"/>
        <v>1</v>
      </c>
      <c r="GL170" s="257" t="str">
        <f t="shared" si="314"/>
        <v>405,500</v>
      </c>
      <c r="GM170" s="257" t="str">
        <f t="shared" si="314"/>
        <v>-10,202</v>
      </c>
      <c r="GN170" s="257" t="str">
        <f t="shared" si="314"/>
        <v>-10,202</v>
      </c>
      <c r="GO170" s="257" t="str">
        <f t="shared" si="314"/>
        <v>-17,467</v>
      </c>
      <c r="GP170" s="257" t="str">
        <f t="shared" si="314"/>
        <v>-147,054</v>
      </c>
      <c r="GQ170" s="257" t="str">
        <f t="shared" si="314"/>
        <v>-208,041</v>
      </c>
      <c r="GR170" s="257" t="str">
        <f t="shared" si="314"/>
        <v>-$1,304,106</v>
      </c>
      <c r="GS170" s="257" t="str">
        <f t="shared" si="314"/>
        <v>-$975,373</v>
      </c>
      <c r="GT170" s="257" t="str">
        <f t="shared" si="314"/>
        <v>-$991,369</v>
      </c>
      <c r="GU170" s="257" t="str">
        <f t="shared" si="314"/>
        <v>-$3,202,718</v>
      </c>
      <c r="GV170" s="257" t="str">
        <f t="shared" si="314"/>
        <v>-$3</v>
      </c>
    </row>
    <row r="171" spans="1:204"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246" t="s">
        <v>116</v>
      </c>
      <c r="AD171" s="255" t="str">
        <f t="shared" ca="1" si="288"/>
        <v>$40</v>
      </c>
      <c r="AE171" s="257" t="str">
        <f t="shared" si="306"/>
        <v>43,304</v>
      </c>
      <c r="AF171" s="257" t="str">
        <f t="shared" ref="AF171:AS171" si="315">AF71</f>
        <v>2,665</v>
      </c>
      <c r="AG171" s="257" t="str">
        <f t="shared" si="315"/>
        <v>410</v>
      </c>
      <c r="AH171" s="257" t="str">
        <f t="shared" si="315"/>
        <v>1,635</v>
      </c>
      <c r="AI171" s="257" t="str">
        <f t="shared" si="315"/>
        <v>41</v>
      </c>
      <c r="AJ171" s="257" t="str">
        <f t="shared" si="315"/>
        <v>9</v>
      </c>
      <c r="AK171" s="257" t="str">
        <f t="shared" si="315"/>
        <v>231</v>
      </c>
      <c r="AL171" s="257" t="str">
        <f t="shared" si="315"/>
        <v>777,247</v>
      </c>
      <c r="AM171" s="257" t="str">
        <f t="shared" si="315"/>
        <v>187</v>
      </c>
      <c r="AN171" s="257" t="str">
        <f t="shared" si="315"/>
        <v>3,112,989</v>
      </c>
      <c r="AO171" s="257" t="str">
        <f t="shared" si="315"/>
        <v>955,051</v>
      </c>
      <c r="AP171" s="257" t="str">
        <f t="shared" si="315"/>
        <v>955,133</v>
      </c>
      <c r="AQ171" s="257" t="str">
        <f t="shared" si="315"/>
        <v>3,640</v>
      </c>
      <c r="AR171" s="257" t="str">
        <f t="shared" si="315"/>
        <v>10,628,625</v>
      </c>
      <c r="AS171" s="257" t="str">
        <f t="shared" si="315"/>
        <v>13,012,009</v>
      </c>
      <c r="AT171" s="257" t="str">
        <f t="shared" si="290"/>
        <v>$27,300,000</v>
      </c>
      <c r="AU171" s="257" t="str">
        <f t="shared" si="290"/>
        <v>$38,200,000</v>
      </c>
      <c r="AV171" s="257" t="str">
        <f t="shared" si="290"/>
        <v>$49,800,000</v>
      </c>
      <c r="AW171" s="257" t="str">
        <f t="shared" si="290"/>
        <v>$115,563,467</v>
      </c>
      <c r="AX171" s="257" t="str">
        <f t="shared" si="290"/>
        <v>$40</v>
      </c>
      <c r="AY171" s="267" t="s">
        <v>275</v>
      </c>
      <c r="AZ171" s="267"/>
      <c r="BA171" s="246" t="str">
        <f t="shared" ref="BA171:BT171" si="316">BA71</f>
        <v>43,304</v>
      </c>
      <c r="BB171" s="257" t="str">
        <f t="shared" si="316"/>
        <v>2,665</v>
      </c>
      <c r="BC171" s="257" t="str">
        <f t="shared" si="316"/>
        <v>415</v>
      </c>
      <c r="BD171" s="257" t="str">
        <f t="shared" si="316"/>
        <v>1,698</v>
      </c>
      <c r="BE171" s="257" t="str">
        <f t="shared" si="316"/>
        <v>47</v>
      </c>
      <c r="BF171" s="257" t="str">
        <f t="shared" si="316"/>
        <v>5</v>
      </c>
      <c r="BG171" s="257" t="str">
        <f t="shared" si="316"/>
        <v>229</v>
      </c>
      <c r="BH171" s="257" t="str">
        <f t="shared" si="316"/>
        <v>752,000</v>
      </c>
      <c r="BI171" s="257" t="str">
        <f t="shared" si="316"/>
        <v>187</v>
      </c>
      <c r="BJ171" s="257" t="str">
        <f t="shared" si="316"/>
        <v>3,112,989</v>
      </c>
      <c r="BK171" s="257" t="str">
        <f t="shared" si="316"/>
        <v>595,525</v>
      </c>
      <c r="BL171" s="257" t="str">
        <f t="shared" si="316"/>
        <v>595,525</v>
      </c>
      <c r="BM171" s="257" t="str">
        <f t="shared" si="316"/>
        <v>1,100</v>
      </c>
      <c r="BN171" s="257" t="str">
        <f t="shared" si="316"/>
        <v>9,643,164</v>
      </c>
      <c r="BO171" s="257" t="str">
        <f t="shared" si="316"/>
        <v>11,054,844</v>
      </c>
      <c r="BP171" s="257" t="str">
        <f t="shared" si="316"/>
        <v>$17,774,000</v>
      </c>
      <c r="BQ171" s="257" t="str">
        <f t="shared" si="316"/>
        <v>$20,950,000</v>
      </c>
      <c r="BR171" s="257" t="str">
        <f t="shared" si="316"/>
        <v>$37,626,000</v>
      </c>
      <c r="BS171" s="257" t="str">
        <f t="shared" si="316"/>
        <v>$76,513,000</v>
      </c>
      <c r="BT171" s="257" t="str">
        <f t="shared" si="316"/>
        <v>$43</v>
      </c>
      <c r="BU171" s="267" t="s">
        <v>275</v>
      </c>
      <c r="BV171" s="267" t="s">
        <v>275</v>
      </c>
      <c r="BW171" s="246" t="str">
        <f t="shared" ref="BW171:CP171" si="317">BW71</f>
        <v>43,337</v>
      </c>
      <c r="BX171" s="257" t="str">
        <f t="shared" si="317"/>
        <v>2,066</v>
      </c>
      <c r="BY171" s="257" t="str">
        <f t="shared" si="317"/>
        <v>250</v>
      </c>
      <c r="BZ171" s="257" t="str">
        <f t="shared" si="317"/>
        <v>1,638</v>
      </c>
      <c r="CA171" s="257" t="str">
        <f t="shared" si="317"/>
        <v>57</v>
      </c>
      <c r="CB171" s="257" t="str">
        <f t="shared" si="317"/>
        <v>15</v>
      </c>
      <c r="CC171" s="257" t="str">
        <f t="shared" si="317"/>
        <v>239</v>
      </c>
      <c r="CD171" s="257" t="str">
        <f t="shared" si="317"/>
        <v>700,000</v>
      </c>
      <c r="CE171" s="257" t="str">
        <f t="shared" si="317"/>
        <v>206</v>
      </c>
      <c r="CF171" s="257" t="str">
        <f t="shared" si="317"/>
        <v>2,812,000</v>
      </c>
      <c r="CG171" s="257" t="str">
        <f t="shared" si="317"/>
        <v>577,960</v>
      </c>
      <c r="CH171" s="257" t="str">
        <f t="shared" si="317"/>
        <v>577,960</v>
      </c>
      <c r="CI171" s="257">
        <f t="shared" si="317"/>
        <v>0</v>
      </c>
      <c r="CJ171" s="257" t="str">
        <f t="shared" si="317"/>
        <v>7,338,039</v>
      </c>
      <c r="CK171" s="257" t="str">
        <f t="shared" si="317"/>
        <v>9,283,769</v>
      </c>
      <c r="CL171" s="257" t="str">
        <f t="shared" si="317"/>
        <v>$17,274,630</v>
      </c>
      <c r="CM171" s="257" t="str">
        <f t="shared" si="317"/>
        <v>$2,249,366</v>
      </c>
      <c r="CN171" s="257" t="str">
        <f t="shared" si="317"/>
        <v>$41,005,014</v>
      </c>
      <c r="CO171" s="257" t="str">
        <f t="shared" si="317"/>
        <v>$80,606,491</v>
      </c>
      <c r="CP171" s="257" t="str">
        <f t="shared" si="317"/>
        <v>$62</v>
      </c>
      <c r="CQ171" s="267" t="s">
        <v>275</v>
      </c>
      <c r="CR171" s="267" t="s">
        <v>275</v>
      </c>
      <c r="CS171" s="246" t="str">
        <f t="shared" ref="CS171:DL171" si="318">CS71</f>
        <v>43,337</v>
      </c>
      <c r="CT171" s="257" t="str">
        <f t="shared" si="318"/>
        <v>2,668</v>
      </c>
      <c r="CU171" s="257" t="str">
        <f t="shared" si="318"/>
        <v>420</v>
      </c>
      <c r="CV171" s="257" t="str">
        <f t="shared" si="318"/>
        <v>1,622</v>
      </c>
      <c r="CW171" s="257" t="str">
        <f t="shared" si="318"/>
        <v>57</v>
      </c>
      <c r="CX171" s="257" t="str">
        <f t="shared" si="318"/>
        <v>9</v>
      </c>
      <c r="CY171" s="257" t="str">
        <f t="shared" si="318"/>
        <v>233</v>
      </c>
      <c r="CZ171" s="257" t="str">
        <f t="shared" si="318"/>
        <v>738,098</v>
      </c>
      <c r="DA171" s="257" t="str">
        <f t="shared" si="318"/>
        <v>206</v>
      </c>
      <c r="DB171" s="257" t="str">
        <f t="shared" si="318"/>
        <v>2,812,000</v>
      </c>
      <c r="DC171" s="257" t="str">
        <f t="shared" si="318"/>
        <v>949,313</v>
      </c>
      <c r="DD171" s="257" t="str">
        <f t="shared" si="318"/>
        <v>949,313</v>
      </c>
      <c r="DE171" s="257" t="str">
        <f t="shared" si="318"/>
        <v>16,754</v>
      </c>
      <c r="DF171" s="257" t="str">
        <f t="shared" si="318"/>
        <v>8,394,084</v>
      </c>
      <c r="DG171" s="257" t="str">
        <f t="shared" si="318"/>
        <v>11,005,628</v>
      </c>
      <c r="DH171" s="257" t="str">
        <f t="shared" si="318"/>
        <v>$21,412,761</v>
      </c>
      <c r="DI171" s="257" t="str">
        <f t="shared" si="318"/>
        <v>$36,161,515</v>
      </c>
      <c r="DJ171" s="257" t="str">
        <f t="shared" si="318"/>
        <v>$63,272,939</v>
      </c>
      <c r="DK171" s="257" t="str">
        <f t="shared" si="318"/>
        <v>$120,847,215</v>
      </c>
      <c r="DL171" s="257" t="str">
        <f t="shared" si="318"/>
        <v>$76</v>
      </c>
      <c r="DM171" s="267" t="s">
        <v>275</v>
      </c>
      <c r="DN171" s="267" t="s">
        <v>275</v>
      </c>
      <c r="DO171" s="246" t="str">
        <f t="shared" ref="DO171:EH171" si="319">DO71</f>
        <v>43,321</v>
      </c>
      <c r="DP171" s="257" t="str">
        <f t="shared" si="319"/>
        <v>2,516</v>
      </c>
      <c r="DQ171" s="257" t="str">
        <f t="shared" si="319"/>
        <v>374</v>
      </c>
      <c r="DR171" s="257" t="str">
        <f t="shared" si="319"/>
        <v>1,651</v>
      </c>
      <c r="DS171" s="257" t="str">
        <f t="shared" si="319"/>
        <v>51</v>
      </c>
      <c r="DT171" s="257" t="str">
        <f t="shared" si="319"/>
        <v>10</v>
      </c>
      <c r="DU171" s="257" t="str">
        <f t="shared" si="319"/>
        <v>233</v>
      </c>
      <c r="DV171" s="257" t="str">
        <f t="shared" si="319"/>
        <v>741,836</v>
      </c>
      <c r="DW171" s="257" t="str">
        <f t="shared" si="319"/>
        <v>197</v>
      </c>
      <c r="DX171" s="257" t="str">
        <f t="shared" si="319"/>
        <v>2,962,495</v>
      </c>
      <c r="DY171" s="257" t="str">
        <f t="shared" si="319"/>
        <v>769,462</v>
      </c>
      <c r="DZ171" s="257" t="str">
        <f t="shared" si="319"/>
        <v>769,483</v>
      </c>
      <c r="EA171" s="257" t="str">
        <f t="shared" si="319"/>
        <v>5,374</v>
      </c>
      <c r="EB171" s="257" t="str">
        <f t="shared" si="319"/>
        <v>9,000,978</v>
      </c>
      <c r="EC171" s="257" t="str">
        <f t="shared" si="319"/>
        <v>11,089,063</v>
      </c>
      <c r="ED171" s="257" t="str">
        <f t="shared" si="319"/>
        <v>$20,940,348</v>
      </c>
      <c r="EE171" s="257" t="str">
        <f t="shared" si="319"/>
        <v>$24,390,220</v>
      </c>
      <c r="EF171" s="257" t="str">
        <f t="shared" si="319"/>
        <v>$47,925,988</v>
      </c>
      <c r="EG171" s="257" t="str">
        <f t="shared" si="319"/>
        <v>$98,382,543</v>
      </c>
      <c r="EH171" s="257" t="str">
        <f t="shared" si="319"/>
        <v>$55</v>
      </c>
      <c r="EI171" s="267" t="s">
        <v>275</v>
      </c>
      <c r="EJ171" s="267" t="s">
        <v>275</v>
      </c>
      <c r="EK171" s="246" t="str">
        <f t="shared" ref="EK171:FD171" si="320">EK71</f>
        <v>0</v>
      </c>
      <c r="EL171" s="257" t="str">
        <f t="shared" si="320"/>
        <v>0</v>
      </c>
      <c r="EM171" s="257" t="str">
        <f t="shared" si="320"/>
        <v>-5</v>
      </c>
      <c r="EN171" s="257" t="str">
        <f t="shared" si="320"/>
        <v>-75</v>
      </c>
      <c r="EO171" s="257" t="str">
        <f t="shared" si="320"/>
        <v>-6</v>
      </c>
      <c r="EP171" s="257" t="str">
        <f t="shared" si="320"/>
        <v>4</v>
      </c>
      <c r="EQ171" s="257" t="str">
        <f t="shared" si="320"/>
        <v>2</v>
      </c>
      <c r="ER171" s="257" t="str">
        <f t="shared" si="320"/>
        <v>25,247</v>
      </c>
      <c r="ES171" s="257" t="str">
        <f t="shared" si="320"/>
        <v>0</v>
      </c>
      <c r="ET171" s="257" t="str">
        <f t="shared" si="320"/>
        <v>0</v>
      </c>
      <c r="EU171" s="257" t="str">
        <f t="shared" si="320"/>
        <v>359,526</v>
      </c>
      <c r="EV171" s="257" t="str">
        <f t="shared" si="320"/>
        <v>359,608</v>
      </c>
      <c r="EW171" s="257" t="str">
        <f t="shared" si="320"/>
        <v>2,540</v>
      </c>
      <c r="EX171" s="257" t="str">
        <f t="shared" si="320"/>
        <v>985,461</v>
      </c>
      <c r="EY171" s="257" t="str">
        <f t="shared" si="320"/>
        <v>1,957,165</v>
      </c>
      <c r="EZ171" s="257" t="str">
        <f t="shared" si="320"/>
        <v>$9,526,000</v>
      </c>
      <c r="FA171" s="257" t="str">
        <f t="shared" si="320"/>
        <v>$17,250,000</v>
      </c>
      <c r="FB171" s="257" t="str">
        <f t="shared" si="320"/>
        <v>$12,174,000</v>
      </c>
      <c r="FC171" s="257" t="str">
        <f t="shared" si="320"/>
        <v>$39,050,467</v>
      </c>
      <c r="FD171" s="257" t="str">
        <f t="shared" si="320"/>
        <v>-$3</v>
      </c>
      <c r="FE171" s="267" t="s">
        <v>275</v>
      </c>
      <c r="FF171" s="267" t="s">
        <v>275</v>
      </c>
      <c r="FG171" s="246" t="str">
        <f t="shared" ref="FG171:FZ171" si="321">FG71</f>
        <v>-33</v>
      </c>
      <c r="FH171" s="257" t="str">
        <f t="shared" si="321"/>
        <v>599</v>
      </c>
      <c r="FI171" s="257" t="str">
        <f t="shared" si="321"/>
        <v>165</v>
      </c>
      <c r="FJ171" s="257" t="str">
        <f t="shared" si="321"/>
        <v>72</v>
      </c>
      <c r="FK171" s="257" t="str">
        <f t="shared" si="321"/>
        <v>-10</v>
      </c>
      <c r="FL171" s="257" t="str">
        <f t="shared" si="321"/>
        <v>-10</v>
      </c>
      <c r="FM171" s="257" t="str">
        <f t="shared" si="321"/>
        <v>-10</v>
      </c>
      <c r="FN171" s="257" t="str">
        <f t="shared" si="321"/>
        <v>52,000</v>
      </c>
      <c r="FO171" s="257" t="str">
        <f t="shared" si="321"/>
        <v>-19</v>
      </c>
      <c r="FP171" s="257" t="str">
        <f t="shared" si="321"/>
        <v>300,989</v>
      </c>
      <c r="FQ171" s="257" t="str">
        <f t="shared" si="321"/>
        <v>17,565</v>
      </c>
      <c r="FR171" s="257" t="str">
        <f t="shared" si="321"/>
        <v>17,565</v>
      </c>
      <c r="FS171" s="257" t="str">
        <f t="shared" si="321"/>
        <v>1,100</v>
      </c>
      <c r="FT171" s="257" t="str">
        <f t="shared" si="321"/>
        <v>2,305,125</v>
      </c>
      <c r="FU171" s="257" t="str">
        <f t="shared" si="321"/>
        <v>1,771,075</v>
      </c>
      <c r="FV171" s="257" t="str">
        <f t="shared" si="321"/>
        <v>$499,370</v>
      </c>
      <c r="FW171" s="257" t="str">
        <f t="shared" si="321"/>
        <v>$18,700,634</v>
      </c>
      <c r="FX171" s="257" t="str">
        <f t="shared" si="321"/>
        <v>-$3,379,014</v>
      </c>
      <c r="FY171" s="257" t="str">
        <f t="shared" si="321"/>
        <v>-$4,093,491</v>
      </c>
      <c r="FZ171" s="257" t="str">
        <f t="shared" si="321"/>
        <v>-$19</v>
      </c>
      <c r="GA171" s="267" t="s">
        <v>275</v>
      </c>
      <c r="GB171" s="267" t="s">
        <v>275</v>
      </c>
      <c r="GC171" s="246" t="str">
        <f t="shared" ref="GC171:GV171" si="322">GC71</f>
        <v>0</v>
      </c>
      <c r="GD171" s="257" t="str">
        <f t="shared" si="322"/>
        <v>-602</v>
      </c>
      <c r="GE171" s="257" t="str">
        <f t="shared" si="322"/>
        <v>-170</v>
      </c>
      <c r="GF171" s="257" t="str">
        <f t="shared" si="322"/>
        <v>16</v>
      </c>
      <c r="GG171" s="257" t="str">
        <f t="shared" si="322"/>
        <v>0</v>
      </c>
      <c r="GH171" s="257" t="str">
        <f t="shared" si="322"/>
        <v>6</v>
      </c>
      <c r="GI171" s="257" t="str">
        <f t="shared" si="322"/>
        <v>6</v>
      </c>
      <c r="GJ171" s="257" t="str">
        <f t="shared" si="322"/>
        <v>-38,098</v>
      </c>
      <c r="GK171" s="257" t="str">
        <f t="shared" si="322"/>
        <v>0</v>
      </c>
      <c r="GL171" s="257" t="str">
        <f t="shared" si="322"/>
        <v>0</v>
      </c>
      <c r="GM171" s="257" t="str">
        <f t="shared" si="322"/>
        <v>-371,353</v>
      </c>
      <c r="GN171" s="257" t="str">
        <f t="shared" si="322"/>
        <v>-371,353</v>
      </c>
      <c r="GO171" s="257" t="str">
        <f t="shared" si="322"/>
        <v>-16,754</v>
      </c>
      <c r="GP171" s="257" t="str">
        <f t="shared" si="322"/>
        <v>-1,056,045</v>
      </c>
      <c r="GQ171" s="257" t="str">
        <f t="shared" si="322"/>
        <v>-1,721,859</v>
      </c>
      <c r="GR171" s="257" t="str">
        <f t="shared" si="322"/>
        <v>-$4,138,131</v>
      </c>
      <c r="GS171" s="257" t="str">
        <f t="shared" si="322"/>
        <v>-$33,912,149</v>
      </c>
      <c r="GT171" s="257" t="str">
        <f t="shared" si="322"/>
        <v>-$22,267,925</v>
      </c>
      <c r="GU171" s="257" t="str">
        <f t="shared" si="322"/>
        <v>-$40,240,724</v>
      </c>
      <c r="GV171" s="257" t="str">
        <f t="shared" si="322"/>
        <v>-$14</v>
      </c>
    </row>
    <row r="172" spans="1:204"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246" t="s">
        <v>357</v>
      </c>
      <c r="AD172" s="255" t="str">
        <f t="shared" ca="1" si="288"/>
        <v>-</v>
      </c>
      <c r="AE172" s="257" t="str">
        <f t="shared" si="306"/>
        <v>-</v>
      </c>
      <c r="AF172" s="257" t="str">
        <f t="shared" ref="AF172:AS172" si="323">AF72</f>
        <v>-</v>
      </c>
      <c r="AG172" s="257" t="str">
        <f t="shared" si="323"/>
        <v>-</v>
      </c>
      <c r="AH172" s="257" t="str">
        <f t="shared" si="323"/>
        <v>-</v>
      </c>
      <c r="AI172" s="257" t="str">
        <f t="shared" si="323"/>
        <v>-</v>
      </c>
      <c r="AJ172" s="257" t="str">
        <f t="shared" si="323"/>
        <v>-</v>
      </c>
      <c r="AK172" s="257" t="str">
        <f t="shared" si="323"/>
        <v>-</v>
      </c>
      <c r="AL172" s="257" t="str">
        <f t="shared" si="323"/>
        <v>-</v>
      </c>
      <c r="AM172" s="257" t="str">
        <f t="shared" si="323"/>
        <v>-</v>
      </c>
      <c r="AN172" s="257" t="str">
        <f t="shared" si="323"/>
        <v>-</v>
      </c>
      <c r="AO172" s="257" t="str">
        <f t="shared" si="323"/>
        <v>-</v>
      </c>
      <c r="AP172" s="257" t="str">
        <f t="shared" si="323"/>
        <v>-</v>
      </c>
      <c r="AQ172" s="257" t="str">
        <f t="shared" si="323"/>
        <v>-</v>
      </c>
      <c r="AR172" s="257" t="str">
        <f t="shared" si="323"/>
        <v>-</v>
      </c>
      <c r="AS172" s="257" t="str">
        <f t="shared" si="323"/>
        <v>-</v>
      </c>
      <c r="AT172" s="257" t="str">
        <f t="shared" si="290"/>
        <v>-</v>
      </c>
      <c r="AU172" s="257" t="str">
        <f t="shared" si="290"/>
        <v>-</v>
      </c>
      <c r="AV172" s="257" t="str">
        <f t="shared" si="290"/>
        <v>-</v>
      </c>
      <c r="AW172" s="257" t="str">
        <f t="shared" si="290"/>
        <v>-</v>
      </c>
      <c r="AX172" s="257" t="str">
        <f t="shared" si="290"/>
        <v>-</v>
      </c>
      <c r="AY172" s="267" t="s">
        <v>275</v>
      </c>
      <c r="AZ172" s="267"/>
      <c r="BA172" s="246" t="str">
        <f t="shared" ref="BA172:BT172" si="324">BA72</f>
        <v>-</v>
      </c>
      <c r="BB172" s="257" t="str">
        <f t="shared" si="324"/>
        <v>-</v>
      </c>
      <c r="BC172" s="257" t="str">
        <f t="shared" si="324"/>
        <v>-</v>
      </c>
      <c r="BD172" s="257" t="str">
        <f t="shared" si="324"/>
        <v>-</v>
      </c>
      <c r="BE172" s="257" t="str">
        <f t="shared" si="324"/>
        <v>-</v>
      </c>
      <c r="BF172" s="257" t="str">
        <f t="shared" si="324"/>
        <v>-</v>
      </c>
      <c r="BG172" s="257" t="str">
        <f t="shared" si="324"/>
        <v>-</v>
      </c>
      <c r="BH172" s="257" t="str">
        <f t="shared" si="324"/>
        <v>-</v>
      </c>
      <c r="BI172" s="257" t="str">
        <f t="shared" si="324"/>
        <v>-</v>
      </c>
      <c r="BJ172" s="257" t="str">
        <f t="shared" si="324"/>
        <v>-</v>
      </c>
      <c r="BK172" s="257" t="str">
        <f t="shared" si="324"/>
        <v>-</v>
      </c>
      <c r="BL172" s="257" t="str">
        <f t="shared" si="324"/>
        <v>-</v>
      </c>
      <c r="BM172" s="257" t="str">
        <f t="shared" si="324"/>
        <v>-</v>
      </c>
      <c r="BN172" s="257" t="str">
        <f t="shared" si="324"/>
        <v>-</v>
      </c>
      <c r="BO172" s="257" t="str">
        <f t="shared" si="324"/>
        <v>-</v>
      </c>
      <c r="BP172" s="257" t="str">
        <f t="shared" si="324"/>
        <v>-</v>
      </c>
      <c r="BQ172" s="257" t="str">
        <f t="shared" si="324"/>
        <v>-</v>
      </c>
      <c r="BR172" s="257" t="str">
        <f t="shared" si="324"/>
        <v>-</v>
      </c>
      <c r="BS172" s="257" t="str">
        <f t="shared" si="324"/>
        <v>-</v>
      </c>
      <c r="BT172" s="257" t="str">
        <f t="shared" si="324"/>
        <v>-</v>
      </c>
      <c r="BU172" s="267" t="s">
        <v>275</v>
      </c>
      <c r="BV172" s="267" t="s">
        <v>275</v>
      </c>
      <c r="BW172" s="246" t="str">
        <f t="shared" ref="BW172:CP172" si="325">BW72</f>
        <v>-</v>
      </c>
      <c r="BX172" s="257" t="str">
        <f t="shared" si="325"/>
        <v>-</v>
      </c>
      <c r="BY172" s="257" t="str">
        <f t="shared" si="325"/>
        <v>-</v>
      </c>
      <c r="BZ172" s="257" t="str">
        <f t="shared" si="325"/>
        <v>-</v>
      </c>
      <c r="CA172" s="257" t="str">
        <f t="shared" si="325"/>
        <v>-</v>
      </c>
      <c r="CB172" s="257" t="str">
        <f t="shared" si="325"/>
        <v>-</v>
      </c>
      <c r="CC172" s="257" t="str">
        <f t="shared" si="325"/>
        <v>-</v>
      </c>
      <c r="CD172" s="257" t="str">
        <f t="shared" si="325"/>
        <v>-</v>
      </c>
      <c r="CE172" s="257" t="str">
        <f t="shared" si="325"/>
        <v>-</v>
      </c>
      <c r="CF172" s="257" t="str">
        <f t="shared" si="325"/>
        <v>-</v>
      </c>
      <c r="CG172" s="257" t="str">
        <f t="shared" si="325"/>
        <v>-</v>
      </c>
      <c r="CH172" s="257" t="str">
        <f t="shared" si="325"/>
        <v>-</v>
      </c>
      <c r="CI172" s="257" t="str">
        <f t="shared" si="325"/>
        <v>-</v>
      </c>
      <c r="CJ172" s="257" t="str">
        <f t="shared" si="325"/>
        <v>-</v>
      </c>
      <c r="CK172" s="257" t="str">
        <f t="shared" si="325"/>
        <v>-</v>
      </c>
      <c r="CL172" s="257" t="str">
        <f t="shared" si="325"/>
        <v>-</v>
      </c>
      <c r="CM172" s="257" t="str">
        <f t="shared" si="325"/>
        <v>-</v>
      </c>
      <c r="CN172" s="257" t="str">
        <f t="shared" si="325"/>
        <v>-</v>
      </c>
      <c r="CO172" s="257" t="str">
        <f t="shared" si="325"/>
        <v>-</v>
      </c>
      <c r="CP172" s="257" t="str">
        <f t="shared" si="325"/>
        <v>-</v>
      </c>
      <c r="CQ172" s="267" t="s">
        <v>275</v>
      </c>
      <c r="CR172" s="267" t="s">
        <v>275</v>
      </c>
      <c r="CS172" s="246" t="str">
        <f t="shared" ref="CS172:DL172" si="326">CS72</f>
        <v>-</v>
      </c>
      <c r="CT172" s="257" t="str">
        <f t="shared" si="326"/>
        <v>-</v>
      </c>
      <c r="CU172" s="257" t="str">
        <f t="shared" si="326"/>
        <v>-</v>
      </c>
      <c r="CV172" s="257" t="str">
        <f t="shared" si="326"/>
        <v>-</v>
      </c>
      <c r="CW172" s="257" t="str">
        <f t="shared" si="326"/>
        <v>-</v>
      </c>
      <c r="CX172" s="257" t="str">
        <f t="shared" si="326"/>
        <v>-</v>
      </c>
      <c r="CY172" s="257" t="str">
        <f t="shared" si="326"/>
        <v>-</v>
      </c>
      <c r="CZ172" s="257" t="str">
        <f t="shared" si="326"/>
        <v>-</v>
      </c>
      <c r="DA172" s="257" t="str">
        <f t="shared" si="326"/>
        <v>-</v>
      </c>
      <c r="DB172" s="257" t="str">
        <f t="shared" si="326"/>
        <v>-</v>
      </c>
      <c r="DC172" s="257" t="str">
        <f t="shared" si="326"/>
        <v>-</v>
      </c>
      <c r="DD172" s="257" t="str">
        <f t="shared" si="326"/>
        <v>-</v>
      </c>
      <c r="DE172" s="257" t="str">
        <f t="shared" si="326"/>
        <v>-</v>
      </c>
      <c r="DF172" s="257" t="str">
        <f t="shared" si="326"/>
        <v>-</v>
      </c>
      <c r="DG172" s="257" t="str">
        <f t="shared" si="326"/>
        <v>-</v>
      </c>
      <c r="DH172" s="257" t="str">
        <f t="shared" si="326"/>
        <v>-</v>
      </c>
      <c r="DI172" s="257" t="str">
        <f t="shared" si="326"/>
        <v>-</v>
      </c>
      <c r="DJ172" s="257" t="str">
        <f t="shared" si="326"/>
        <v>-</v>
      </c>
      <c r="DK172" s="257" t="str">
        <f t="shared" si="326"/>
        <v>-</v>
      </c>
      <c r="DL172" s="257" t="str">
        <f t="shared" si="326"/>
        <v>-</v>
      </c>
      <c r="DM172" s="267" t="s">
        <v>275</v>
      </c>
      <c r="DN172" s="267" t="s">
        <v>275</v>
      </c>
      <c r="DO172" s="246" t="str">
        <f t="shared" ref="DO172:EH172" si="327">DO72</f>
        <v>-</v>
      </c>
      <c r="DP172" s="257" t="str">
        <f t="shared" si="327"/>
        <v>-</v>
      </c>
      <c r="DQ172" s="257" t="str">
        <f t="shared" si="327"/>
        <v>-</v>
      </c>
      <c r="DR172" s="257" t="str">
        <f t="shared" si="327"/>
        <v>-</v>
      </c>
      <c r="DS172" s="257" t="str">
        <f t="shared" si="327"/>
        <v>-</v>
      </c>
      <c r="DT172" s="257" t="str">
        <f t="shared" si="327"/>
        <v>-</v>
      </c>
      <c r="DU172" s="257" t="str">
        <f t="shared" si="327"/>
        <v>-</v>
      </c>
      <c r="DV172" s="257" t="str">
        <f t="shared" si="327"/>
        <v>-</v>
      </c>
      <c r="DW172" s="257" t="str">
        <f t="shared" si="327"/>
        <v>-</v>
      </c>
      <c r="DX172" s="257" t="str">
        <f t="shared" si="327"/>
        <v>-</v>
      </c>
      <c r="DY172" s="257" t="str">
        <f t="shared" si="327"/>
        <v>-</v>
      </c>
      <c r="DZ172" s="257" t="str">
        <f t="shared" si="327"/>
        <v>-</v>
      </c>
      <c r="EA172" s="257" t="str">
        <f t="shared" si="327"/>
        <v>-</v>
      </c>
      <c r="EB172" s="257" t="str">
        <f t="shared" si="327"/>
        <v>-</v>
      </c>
      <c r="EC172" s="257" t="str">
        <f t="shared" si="327"/>
        <v>-</v>
      </c>
      <c r="ED172" s="257" t="str">
        <f t="shared" si="327"/>
        <v>-</v>
      </c>
      <c r="EE172" s="257" t="str">
        <f t="shared" si="327"/>
        <v>-</v>
      </c>
      <c r="EF172" s="257" t="str">
        <f t="shared" si="327"/>
        <v>-</v>
      </c>
      <c r="EG172" s="257" t="str">
        <f t="shared" si="327"/>
        <v>-</v>
      </c>
      <c r="EH172" s="257" t="str">
        <f t="shared" si="327"/>
        <v>-</v>
      </c>
      <c r="EI172" s="267" t="s">
        <v>275</v>
      </c>
      <c r="EJ172" s="267" t="s">
        <v>275</v>
      </c>
      <c r="EK172" s="246" t="str">
        <f t="shared" ref="EK172:FD172" si="328">EK72</f>
        <v>-</v>
      </c>
      <c r="EL172" s="257" t="str">
        <f t="shared" si="328"/>
        <v>-</v>
      </c>
      <c r="EM172" s="257" t="str">
        <f t="shared" si="328"/>
        <v>-</v>
      </c>
      <c r="EN172" s="257" t="str">
        <f t="shared" si="328"/>
        <v>-</v>
      </c>
      <c r="EO172" s="257" t="str">
        <f t="shared" si="328"/>
        <v>-</v>
      </c>
      <c r="EP172" s="257" t="str">
        <f t="shared" si="328"/>
        <v>-</v>
      </c>
      <c r="EQ172" s="257" t="str">
        <f t="shared" si="328"/>
        <v>-</v>
      </c>
      <c r="ER172" s="257" t="str">
        <f t="shared" si="328"/>
        <v>-</v>
      </c>
      <c r="ES172" s="257" t="str">
        <f t="shared" si="328"/>
        <v>-</v>
      </c>
      <c r="ET172" s="257" t="str">
        <f t="shared" si="328"/>
        <v>-</v>
      </c>
      <c r="EU172" s="257" t="str">
        <f t="shared" si="328"/>
        <v>-</v>
      </c>
      <c r="EV172" s="257" t="str">
        <f t="shared" si="328"/>
        <v>-</v>
      </c>
      <c r="EW172" s="257" t="str">
        <f t="shared" si="328"/>
        <v>-</v>
      </c>
      <c r="EX172" s="257" t="str">
        <f t="shared" si="328"/>
        <v>-</v>
      </c>
      <c r="EY172" s="257" t="str">
        <f t="shared" si="328"/>
        <v>-</v>
      </c>
      <c r="EZ172" s="257" t="str">
        <f t="shared" si="328"/>
        <v>-</v>
      </c>
      <c r="FA172" s="257" t="str">
        <f t="shared" si="328"/>
        <v>-</v>
      </c>
      <c r="FB172" s="257" t="str">
        <f t="shared" si="328"/>
        <v>-</v>
      </c>
      <c r="FC172" s="257" t="str">
        <f t="shared" si="328"/>
        <v>-</v>
      </c>
      <c r="FD172" s="257" t="str">
        <f t="shared" si="328"/>
        <v>-</v>
      </c>
      <c r="FE172" s="267" t="s">
        <v>275</v>
      </c>
      <c r="FF172" s="267" t="s">
        <v>275</v>
      </c>
      <c r="FG172" s="246" t="str">
        <f t="shared" ref="FG172:FZ172" si="329">FG72</f>
        <v>-</v>
      </c>
      <c r="FH172" s="257" t="str">
        <f t="shared" si="329"/>
        <v>-</v>
      </c>
      <c r="FI172" s="257" t="str">
        <f t="shared" si="329"/>
        <v>-</v>
      </c>
      <c r="FJ172" s="257" t="str">
        <f t="shared" si="329"/>
        <v>-</v>
      </c>
      <c r="FK172" s="257" t="str">
        <f t="shared" si="329"/>
        <v>-</v>
      </c>
      <c r="FL172" s="257" t="str">
        <f t="shared" si="329"/>
        <v>-</v>
      </c>
      <c r="FM172" s="257" t="str">
        <f t="shared" si="329"/>
        <v>-</v>
      </c>
      <c r="FN172" s="257" t="str">
        <f t="shared" si="329"/>
        <v>-</v>
      </c>
      <c r="FO172" s="257" t="str">
        <f t="shared" si="329"/>
        <v>-</v>
      </c>
      <c r="FP172" s="257" t="str">
        <f t="shared" si="329"/>
        <v>-</v>
      </c>
      <c r="FQ172" s="257" t="str">
        <f t="shared" si="329"/>
        <v>-</v>
      </c>
      <c r="FR172" s="257" t="str">
        <f t="shared" si="329"/>
        <v>-</v>
      </c>
      <c r="FS172" s="257" t="str">
        <f t="shared" si="329"/>
        <v>-</v>
      </c>
      <c r="FT172" s="257" t="str">
        <f t="shared" si="329"/>
        <v>-</v>
      </c>
      <c r="FU172" s="257" t="str">
        <f t="shared" si="329"/>
        <v>-</v>
      </c>
      <c r="FV172" s="257" t="str">
        <f t="shared" si="329"/>
        <v>-</v>
      </c>
      <c r="FW172" s="257" t="str">
        <f t="shared" si="329"/>
        <v>-</v>
      </c>
      <c r="FX172" s="257" t="str">
        <f t="shared" si="329"/>
        <v>-</v>
      </c>
      <c r="FY172" s="257" t="str">
        <f t="shared" si="329"/>
        <v>-</v>
      </c>
      <c r="FZ172" s="257" t="str">
        <f t="shared" si="329"/>
        <v>-</v>
      </c>
      <c r="GA172" s="267" t="s">
        <v>275</v>
      </c>
      <c r="GB172" s="267" t="s">
        <v>275</v>
      </c>
      <c r="GC172" s="246" t="str">
        <f t="shared" ref="GC172:GV172" si="330">GC72</f>
        <v>-</v>
      </c>
      <c r="GD172" s="257" t="str">
        <f t="shared" si="330"/>
        <v>-</v>
      </c>
      <c r="GE172" s="257" t="str">
        <f t="shared" si="330"/>
        <v>-</v>
      </c>
      <c r="GF172" s="257" t="str">
        <f t="shared" si="330"/>
        <v>-</v>
      </c>
      <c r="GG172" s="257" t="str">
        <f t="shared" si="330"/>
        <v>-</v>
      </c>
      <c r="GH172" s="257" t="str">
        <f t="shared" si="330"/>
        <v>-</v>
      </c>
      <c r="GI172" s="257" t="str">
        <f t="shared" si="330"/>
        <v>-</v>
      </c>
      <c r="GJ172" s="257" t="str">
        <f t="shared" si="330"/>
        <v>-</v>
      </c>
      <c r="GK172" s="257" t="str">
        <f t="shared" si="330"/>
        <v>-</v>
      </c>
      <c r="GL172" s="257" t="str">
        <f t="shared" si="330"/>
        <v>-</v>
      </c>
      <c r="GM172" s="257" t="str">
        <f t="shared" si="330"/>
        <v>-</v>
      </c>
      <c r="GN172" s="257" t="str">
        <f t="shared" si="330"/>
        <v>-</v>
      </c>
      <c r="GO172" s="257" t="str">
        <f t="shared" si="330"/>
        <v>-</v>
      </c>
      <c r="GP172" s="257" t="str">
        <f t="shared" si="330"/>
        <v>-</v>
      </c>
      <c r="GQ172" s="257" t="str">
        <f t="shared" si="330"/>
        <v>-</v>
      </c>
      <c r="GR172" s="257" t="str">
        <f t="shared" si="330"/>
        <v>-</v>
      </c>
      <c r="GS172" s="257" t="str">
        <f t="shared" si="330"/>
        <v>-</v>
      </c>
      <c r="GT172" s="257" t="str">
        <f t="shared" si="330"/>
        <v>-</v>
      </c>
      <c r="GU172" s="257" t="str">
        <f t="shared" si="330"/>
        <v>-</v>
      </c>
      <c r="GV172" s="257" t="str">
        <f t="shared" si="330"/>
        <v>-</v>
      </c>
    </row>
    <row r="173" spans="1:204"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246" t="s">
        <v>144</v>
      </c>
      <c r="AD173" s="255" t="str">
        <f t="shared" ca="1" si="288"/>
        <v>$74</v>
      </c>
      <c r="AE173" s="257" t="str">
        <f t="shared" si="306"/>
        <v>19,090</v>
      </c>
      <c r="AF173" s="257" t="str">
        <f t="shared" ref="AF173:AS173" si="331">AF73</f>
        <v>950</v>
      </c>
      <c r="AG173" s="257" t="str">
        <f t="shared" si="331"/>
        <v>85</v>
      </c>
      <c r="AH173" s="257" t="str">
        <f t="shared" si="331"/>
        <v>510</v>
      </c>
      <c r="AI173" s="257" t="str">
        <f t="shared" si="331"/>
        <v>59</v>
      </c>
      <c r="AJ173" s="257" t="str">
        <f t="shared" si="331"/>
        <v>29</v>
      </c>
      <c r="AK173" s="257" t="str">
        <f t="shared" si="331"/>
        <v>9</v>
      </c>
      <c r="AL173" s="257" t="str">
        <f t="shared" si="331"/>
        <v>13,600</v>
      </c>
      <c r="AM173" s="257" t="str">
        <f t="shared" si="331"/>
        <v>106</v>
      </c>
      <c r="AN173" s="257" t="str">
        <f t="shared" si="331"/>
        <v>2,043,000</v>
      </c>
      <c r="AO173" s="257" t="str">
        <f t="shared" si="331"/>
        <v>4,558</v>
      </c>
      <c r="AP173" s="257" t="str">
        <f t="shared" si="331"/>
        <v>4,558</v>
      </c>
      <c r="AQ173" s="257" t="str">
        <f t="shared" si="331"/>
        <v>0</v>
      </c>
      <c r="AR173" s="257" t="str">
        <f t="shared" si="331"/>
        <v>0</v>
      </c>
      <c r="AS173" s="257" t="str">
        <f t="shared" si="331"/>
        <v>7,600,000</v>
      </c>
      <c r="AT173" s="257" t="str">
        <f t="shared" si="290"/>
        <v>$13,159,725</v>
      </c>
      <c r="AU173" s="257" t="str">
        <f t="shared" si="290"/>
        <v>$4,243,924</v>
      </c>
      <c r="AV173" s="257" t="str">
        <f t="shared" si="290"/>
        <v>$7,987,146</v>
      </c>
      <c r="AW173" s="257" t="str">
        <f t="shared" si="290"/>
        <v>$25,390,795</v>
      </c>
      <c r="AX173" s="257" t="str">
        <f t="shared" si="290"/>
        <v>$74</v>
      </c>
      <c r="AY173" s="267" t="s">
        <v>275</v>
      </c>
      <c r="AZ173" s="267"/>
      <c r="BA173" s="246" t="str">
        <f t="shared" ref="BA173:BT173" si="332">BA73</f>
        <v>19,090</v>
      </c>
      <c r="BB173" s="257" t="str">
        <f t="shared" si="332"/>
        <v>950</v>
      </c>
      <c r="BC173" s="257" t="str">
        <f t="shared" si="332"/>
        <v>85</v>
      </c>
      <c r="BD173" s="257" t="str">
        <f t="shared" si="332"/>
        <v>519</v>
      </c>
      <c r="BE173" s="257" t="str">
        <f t="shared" si="332"/>
        <v>68</v>
      </c>
      <c r="BF173" s="257" t="str">
        <f t="shared" si="332"/>
        <v>29</v>
      </c>
      <c r="BG173" s="257" t="str">
        <f t="shared" si="332"/>
        <v>3</v>
      </c>
      <c r="BH173" s="257" t="str">
        <f t="shared" si="332"/>
        <v>1,000</v>
      </c>
      <c r="BI173" s="257" t="str">
        <f t="shared" si="332"/>
        <v>105</v>
      </c>
      <c r="BJ173" s="257" t="str">
        <f t="shared" si="332"/>
        <v>2,031,900</v>
      </c>
      <c r="BK173" s="257" t="str">
        <f t="shared" si="332"/>
        <v>1,218</v>
      </c>
      <c r="BL173" s="257" t="str">
        <f t="shared" si="332"/>
        <v>1,218</v>
      </c>
      <c r="BM173" s="257" t="str">
        <f t="shared" si="332"/>
        <v>434,243</v>
      </c>
      <c r="BN173" s="257" t="str">
        <f t="shared" si="332"/>
        <v>0</v>
      </c>
      <c r="BO173" s="257" t="str">
        <f t="shared" si="332"/>
        <v>5,400,000</v>
      </c>
      <c r="BP173" s="257" t="str">
        <f t="shared" si="332"/>
        <v>$19,153,425</v>
      </c>
      <c r="BQ173" s="257" t="str">
        <f t="shared" si="332"/>
        <v>$17,680,084</v>
      </c>
      <c r="BR173" s="257" t="str">
        <f t="shared" si="332"/>
        <v>$10,683,195</v>
      </c>
      <c r="BS173" s="257" t="str">
        <f t="shared" si="332"/>
        <v>$47,516,704</v>
      </c>
      <c r="BT173" s="257" t="str">
        <f t="shared" si="332"/>
        <v>$80</v>
      </c>
      <c r="BU173" s="267" t="s">
        <v>275</v>
      </c>
      <c r="BV173" s="267" t="s">
        <v>275</v>
      </c>
      <c r="BW173" s="246" t="str">
        <f t="shared" ref="BW173:CP173" si="333">BW73</f>
        <v>19,090</v>
      </c>
      <c r="BX173" s="257" t="str">
        <f t="shared" si="333"/>
        <v>950</v>
      </c>
      <c r="BY173" s="257" t="str">
        <f t="shared" si="333"/>
        <v>85</v>
      </c>
      <c r="BZ173" s="257" t="str">
        <f t="shared" si="333"/>
        <v>491</v>
      </c>
      <c r="CA173" s="257" t="str">
        <f t="shared" si="333"/>
        <v>60</v>
      </c>
      <c r="CB173" s="257" t="str">
        <f t="shared" si="333"/>
        <v>29</v>
      </c>
      <c r="CC173" s="257" t="str">
        <f t="shared" si="333"/>
        <v>3</v>
      </c>
      <c r="CD173" s="257" t="str">
        <f t="shared" si="333"/>
        <v>1,000</v>
      </c>
      <c r="CE173" s="257" t="str">
        <f t="shared" si="333"/>
        <v>101</v>
      </c>
      <c r="CF173" s="257" t="str">
        <f t="shared" si="333"/>
        <v>2,031,900</v>
      </c>
      <c r="CG173" s="257" t="str">
        <f t="shared" si="333"/>
        <v>785</v>
      </c>
      <c r="CH173" s="257" t="str">
        <f t="shared" si="333"/>
        <v>785</v>
      </c>
      <c r="CI173" s="257" t="str">
        <f t="shared" si="333"/>
        <v>292,565</v>
      </c>
      <c r="CJ173" s="257">
        <f t="shared" si="333"/>
        <v>0</v>
      </c>
      <c r="CK173" s="257" t="str">
        <f t="shared" si="333"/>
        <v>4,788,170</v>
      </c>
      <c r="CL173" s="257" t="str">
        <f t="shared" si="333"/>
        <v>$11,904,102</v>
      </c>
      <c r="CM173" s="257" t="str">
        <f t="shared" si="333"/>
        <v>$8,502,930</v>
      </c>
      <c r="CN173" s="257" t="str">
        <f t="shared" si="333"/>
        <v>$7,652,637</v>
      </c>
      <c r="CO173" s="257" t="str">
        <f t="shared" si="333"/>
        <v>$28,343,100</v>
      </c>
      <c r="CP173" s="257" t="str">
        <f t="shared" si="333"/>
        <v>$80</v>
      </c>
      <c r="CQ173" s="267" t="s">
        <v>275</v>
      </c>
      <c r="CR173" s="267" t="s">
        <v>275</v>
      </c>
      <c r="CS173" s="246" t="str">
        <f t="shared" ref="CS173:DL173" si="334">CS73</f>
        <v>19,090</v>
      </c>
      <c r="CT173" s="257" t="str">
        <f t="shared" si="334"/>
        <v>950</v>
      </c>
      <c r="CU173" s="257" t="str">
        <f t="shared" si="334"/>
        <v>46</v>
      </c>
      <c r="CV173" s="257" t="str">
        <f t="shared" si="334"/>
        <v>437</v>
      </c>
      <c r="CW173" s="257" t="str">
        <f t="shared" si="334"/>
        <v>63</v>
      </c>
      <c r="CX173" s="257" t="str">
        <f t="shared" si="334"/>
        <v>29</v>
      </c>
      <c r="CY173" s="257" t="str">
        <f t="shared" si="334"/>
        <v>3</v>
      </c>
      <c r="CZ173" s="257" t="str">
        <f t="shared" si="334"/>
        <v>1,000</v>
      </c>
      <c r="DA173" s="257" t="str">
        <f t="shared" si="334"/>
        <v>101</v>
      </c>
      <c r="DB173" s="257" t="str">
        <f t="shared" si="334"/>
        <v>2,031,900</v>
      </c>
      <c r="DC173" s="257" t="str">
        <f t="shared" si="334"/>
        <v>187</v>
      </c>
      <c r="DD173" s="257" t="str">
        <f t="shared" si="334"/>
        <v>187</v>
      </c>
      <c r="DE173" s="257" t="str">
        <f t="shared" si="334"/>
        <v>136,862</v>
      </c>
      <c r="DF173" s="257">
        <f t="shared" si="334"/>
        <v>0</v>
      </c>
      <c r="DG173" s="257" t="str">
        <f t="shared" si="334"/>
        <v>2,884,705</v>
      </c>
      <c r="DH173" s="257" t="str">
        <f t="shared" si="334"/>
        <v>$8,224,516</v>
      </c>
      <c r="DI173" s="257" t="str">
        <f t="shared" si="334"/>
        <v>$6,094,848</v>
      </c>
      <c r="DJ173" s="257" t="str">
        <f t="shared" si="334"/>
        <v>$4,625,139</v>
      </c>
      <c r="DK173" s="257" t="str">
        <f t="shared" si="334"/>
        <v>$19,326,648</v>
      </c>
      <c r="DL173" s="257" t="str">
        <f t="shared" si="334"/>
        <v>$105</v>
      </c>
      <c r="DM173" s="267" t="s">
        <v>275</v>
      </c>
      <c r="DN173" s="267" t="s">
        <v>275</v>
      </c>
      <c r="DO173" s="246" t="str">
        <f t="shared" ref="DO173:EH173" si="335">DO73</f>
        <v>19,090</v>
      </c>
      <c r="DP173" s="257" t="str">
        <f t="shared" si="335"/>
        <v>950</v>
      </c>
      <c r="DQ173" s="257" t="str">
        <f t="shared" si="335"/>
        <v>75</v>
      </c>
      <c r="DR173" s="257" t="str">
        <f t="shared" si="335"/>
        <v>489</v>
      </c>
      <c r="DS173" s="257" t="str">
        <f t="shared" si="335"/>
        <v>63</v>
      </c>
      <c r="DT173" s="257" t="str">
        <f t="shared" si="335"/>
        <v>29</v>
      </c>
      <c r="DU173" s="257" t="str">
        <f t="shared" si="335"/>
        <v>5</v>
      </c>
      <c r="DV173" s="257" t="str">
        <f t="shared" si="335"/>
        <v>4,150</v>
      </c>
      <c r="DW173" s="257" t="str">
        <f t="shared" si="335"/>
        <v>103</v>
      </c>
      <c r="DX173" s="257" t="str">
        <f t="shared" si="335"/>
        <v>2,034,675</v>
      </c>
      <c r="DY173" s="257" t="str">
        <f t="shared" si="335"/>
        <v>1,687</v>
      </c>
      <c r="DZ173" s="257" t="str">
        <f t="shared" si="335"/>
        <v>1,687</v>
      </c>
      <c r="EA173" s="257" t="str">
        <f t="shared" si="335"/>
        <v>215,918</v>
      </c>
      <c r="EB173" s="257" t="str">
        <f t="shared" si="335"/>
        <v>0</v>
      </c>
      <c r="EC173" s="257" t="str">
        <f t="shared" si="335"/>
        <v>5,168,219</v>
      </c>
      <c r="ED173" s="257" t="str">
        <f t="shared" si="335"/>
        <v>$13,110,442</v>
      </c>
      <c r="EE173" s="257" t="str">
        <f t="shared" si="335"/>
        <v>$9,130,447</v>
      </c>
      <c r="EF173" s="257" t="str">
        <f t="shared" si="335"/>
        <v>$7,737,029</v>
      </c>
      <c r="EG173" s="257" t="str">
        <f t="shared" si="335"/>
        <v>$30,144,312</v>
      </c>
      <c r="EH173" s="257" t="str">
        <f t="shared" si="335"/>
        <v>$85</v>
      </c>
      <c r="EI173" s="267" t="s">
        <v>275</v>
      </c>
      <c r="EJ173" s="267" t="s">
        <v>275</v>
      </c>
      <c r="EK173" s="246" t="str">
        <f t="shared" ref="EK173:FD173" si="336">EK73</f>
        <v>0</v>
      </c>
      <c r="EL173" s="257" t="str">
        <f t="shared" si="336"/>
        <v>0</v>
      </c>
      <c r="EM173" s="257" t="str">
        <f t="shared" si="336"/>
        <v>0</v>
      </c>
      <c r="EN173" s="257" t="str">
        <f t="shared" si="336"/>
        <v>-9</v>
      </c>
      <c r="EO173" s="257" t="str">
        <f t="shared" si="336"/>
        <v>-9</v>
      </c>
      <c r="EP173" s="257" t="str">
        <f t="shared" si="336"/>
        <v>0</v>
      </c>
      <c r="EQ173" s="257" t="str">
        <f t="shared" si="336"/>
        <v>6</v>
      </c>
      <c r="ER173" s="257" t="str">
        <f t="shared" si="336"/>
        <v>12,600</v>
      </c>
      <c r="ES173" s="257" t="str">
        <f t="shared" si="336"/>
        <v>1</v>
      </c>
      <c r="ET173" s="257" t="str">
        <f t="shared" si="336"/>
        <v>11,100</v>
      </c>
      <c r="EU173" s="257" t="str">
        <f t="shared" si="336"/>
        <v>3,340</v>
      </c>
      <c r="EV173" s="257" t="str">
        <f t="shared" si="336"/>
        <v>3,340</v>
      </c>
      <c r="EW173" s="257" t="str">
        <f t="shared" si="336"/>
        <v>-434,243</v>
      </c>
      <c r="EX173" s="257" t="str">
        <f t="shared" si="336"/>
        <v>0</v>
      </c>
      <c r="EY173" s="257" t="str">
        <f t="shared" si="336"/>
        <v>2,200,000</v>
      </c>
      <c r="EZ173" s="257" t="str">
        <f t="shared" si="336"/>
        <v>-$5,993,700</v>
      </c>
      <c r="FA173" s="257" t="str">
        <f t="shared" si="336"/>
        <v>-$13,436,160</v>
      </c>
      <c r="FB173" s="257" t="str">
        <f t="shared" si="336"/>
        <v>-$2,696,049</v>
      </c>
      <c r="FC173" s="257" t="str">
        <f t="shared" si="336"/>
        <v>-$22,125,909</v>
      </c>
      <c r="FD173" s="257" t="str">
        <f t="shared" si="336"/>
        <v>-$6</v>
      </c>
      <c r="FE173" s="267" t="s">
        <v>275</v>
      </c>
      <c r="FF173" s="267" t="s">
        <v>275</v>
      </c>
      <c r="FG173" s="246" t="str">
        <f t="shared" ref="FG173:FZ173" si="337">FG73</f>
        <v>0</v>
      </c>
      <c r="FH173" s="257" t="str">
        <f t="shared" si="337"/>
        <v>0</v>
      </c>
      <c r="FI173" s="257" t="str">
        <f t="shared" si="337"/>
        <v>0</v>
      </c>
      <c r="FJ173" s="257" t="str">
        <f t="shared" si="337"/>
        <v>28</v>
      </c>
      <c r="FK173" s="257" t="str">
        <f t="shared" si="337"/>
        <v>8</v>
      </c>
      <c r="FL173" s="257" t="str">
        <f t="shared" si="337"/>
        <v>0</v>
      </c>
      <c r="FM173" s="257" t="str">
        <f t="shared" si="337"/>
        <v>0</v>
      </c>
      <c r="FN173" s="257" t="str">
        <f t="shared" si="337"/>
        <v>0</v>
      </c>
      <c r="FO173" s="257" t="str">
        <f t="shared" si="337"/>
        <v>4</v>
      </c>
      <c r="FP173" s="257" t="str">
        <f t="shared" si="337"/>
        <v>0</v>
      </c>
      <c r="FQ173" s="257" t="str">
        <f t="shared" si="337"/>
        <v>433</v>
      </c>
      <c r="FR173" s="257" t="str">
        <f t="shared" si="337"/>
        <v>433</v>
      </c>
      <c r="FS173" s="257" t="str">
        <f t="shared" si="337"/>
        <v>141,678</v>
      </c>
      <c r="FT173" s="257" t="str">
        <f t="shared" si="337"/>
        <v>0</v>
      </c>
      <c r="FU173" s="257" t="str">
        <f t="shared" si="337"/>
        <v>611,830</v>
      </c>
      <c r="FV173" s="257" t="str">
        <f t="shared" si="337"/>
        <v>$7,249,323</v>
      </c>
      <c r="FW173" s="257" t="str">
        <f t="shared" si="337"/>
        <v>$9,177,154</v>
      </c>
      <c r="FX173" s="257" t="str">
        <f t="shared" si="337"/>
        <v>$3,030,558</v>
      </c>
      <c r="FY173" s="257" t="str">
        <f t="shared" si="337"/>
        <v>$19,173,604</v>
      </c>
      <c r="FZ173" s="257" t="str">
        <f t="shared" si="337"/>
        <v>$0</v>
      </c>
      <c r="GA173" s="267" t="s">
        <v>275</v>
      </c>
      <c r="GB173" s="267" t="s">
        <v>275</v>
      </c>
      <c r="GC173" s="246" t="str">
        <f t="shared" ref="GC173:GV173" si="338">GC73</f>
        <v>0</v>
      </c>
      <c r="GD173" s="257" t="str">
        <f t="shared" si="338"/>
        <v>0</v>
      </c>
      <c r="GE173" s="257" t="str">
        <f t="shared" si="338"/>
        <v>39</v>
      </c>
      <c r="GF173" s="257" t="str">
        <f t="shared" si="338"/>
        <v>54</v>
      </c>
      <c r="GG173" s="257" t="str">
        <f t="shared" si="338"/>
        <v>-3</v>
      </c>
      <c r="GH173" s="257" t="str">
        <f t="shared" si="338"/>
        <v>0</v>
      </c>
      <c r="GI173" s="257" t="str">
        <f t="shared" si="338"/>
        <v>0</v>
      </c>
      <c r="GJ173" s="257" t="str">
        <f t="shared" si="338"/>
        <v>0</v>
      </c>
      <c r="GK173" s="257" t="str">
        <f t="shared" si="338"/>
        <v>0</v>
      </c>
      <c r="GL173" s="257" t="str">
        <f t="shared" si="338"/>
        <v>0</v>
      </c>
      <c r="GM173" s="257" t="str">
        <f t="shared" si="338"/>
        <v>598</v>
      </c>
      <c r="GN173" s="257" t="str">
        <f t="shared" si="338"/>
        <v>598</v>
      </c>
      <c r="GO173" s="257" t="str">
        <f t="shared" si="338"/>
        <v>155,703</v>
      </c>
      <c r="GP173" s="257" t="str">
        <f t="shared" si="338"/>
        <v>0</v>
      </c>
      <c r="GQ173" s="257" t="str">
        <f t="shared" si="338"/>
        <v>1,903,465</v>
      </c>
      <c r="GR173" s="257" t="str">
        <f t="shared" si="338"/>
        <v>$3,679,586</v>
      </c>
      <c r="GS173" s="257" t="str">
        <f t="shared" si="338"/>
        <v>$2,408,082</v>
      </c>
      <c r="GT173" s="257" t="str">
        <f t="shared" si="338"/>
        <v>$3,027,498</v>
      </c>
      <c r="GU173" s="257" t="str">
        <f t="shared" si="338"/>
        <v>$9,016,452</v>
      </c>
      <c r="GV173" s="257" t="str">
        <f t="shared" si="338"/>
        <v>-$25</v>
      </c>
    </row>
    <row r="174" spans="1:204"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246" t="s">
        <v>145</v>
      </c>
      <c r="AD174" s="255" t="str">
        <f t="shared" ca="1" si="288"/>
        <v>$60</v>
      </c>
      <c r="AE174" s="257" t="str">
        <f t="shared" si="306"/>
        <v>96,000</v>
      </c>
      <c r="AF174" s="257" t="str">
        <f t="shared" ref="AF174:AS174" si="339">AF74</f>
        <v>3,862</v>
      </c>
      <c r="AG174" s="257" t="str">
        <f t="shared" si="339"/>
        <v>614</v>
      </c>
      <c r="AH174" s="257" t="str">
        <f t="shared" si="339"/>
        <v>2,700</v>
      </c>
      <c r="AI174" s="257" t="str">
        <f t="shared" si="339"/>
        <v>137</v>
      </c>
      <c r="AJ174" s="257" t="str">
        <f t="shared" si="339"/>
        <v>47</v>
      </c>
      <c r="AK174" s="257" t="str">
        <f t="shared" si="339"/>
        <v>447</v>
      </c>
      <c r="AL174" s="257" t="str">
        <f t="shared" si="339"/>
        <v>832,230</v>
      </c>
      <c r="AM174" s="257" t="str">
        <f t="shared" si="339"/>
        <v>63</v>
      </c>
      <c r="AN174" s="257" t="str">
        <f t="shared" si="339"/>
        <v>3,200,000</v>
      </c>
      <c r="AO174" s="257" t="str">
        <f t="shared" si="339"/>
        <v>1,000,000</v>
      </c>
      <c r="AP174" s="257" t="str">
        <f t="shared" si="339"/>
        <v>1,000,000</v>
      </c>
      <c r="AQ174" s="257" t="str">
        <f t="shared" si="339"/>
        <v>630,000</v>
      </c>
      <c r="AR174" s="257" t="str">
        <f t="shared" si="339"/>
        <v>11,800,000</v>
      </c>
      <c r="AS174" s="257" t="str">
        <f t="shared" si="339"/>
        <v>11,800,000</v>
      </c>
      <c r="AT174" s="257" t="str">
        <f t="shared" si="290"/>
        <v>$128,000,000</v>
      </c>
      <c r="AU174" s="257" t="str">
        <f t="shared" si="290"/>
        <v>$69,000,000</v>
      </c>
      <c r="AV174" s="257" t="str">
        <f t="shared" si="290"/>
        <v>$77,000,000</v>
      </c>
      <c r="AW174" s="257" t="str">
        <f t="shared" si="290"/>
        <v>$303,000,000</v>
      </c>
      <c r="AX174" s="257" t="str">
        <f t="shared" si="290"/>
        <v>$60</v>
      </c>
      <c r="AY174" s="267" t="s">
        <v>275</v>
      </c>
      <c r="AZ174" s="267"/>
      <c r="BA174" s="246" t="str">
        <f t="shared" ref="BA174:BT174" si="340">BA74</f>
        <v>-</v>
      </c>
      <c r="BB174" s="257" t="str">
        <f t="shared" si="340"/>
        <v>4,800</v>
      </c>
      <c r="BC174" s="257" t="str">
        <f t="shared" si="340"/>
        <v>676</v>
      </c>
      <c r="BD174" s="257" t="str">
        <f t="shared" si="340"/>
        <v>2,182</v>
      </c>
      <c r="BE174" s="257" t="str">
        <f t="shared" si="340"/>
        <v>142</v>
      </c>
      <c r="BF174" s="257" t="str">
        <f t="shared" si="340"/>
        <v>38</v>
      </c>
      <c r="BG174" s="257" t="str">
        <f t="shared" si="340"/>
        <v>457</v>
      </c>
      <c r="BH174" s="257" t="str">
        <f t="shared" si="340"/>
        <v>838,000</v>
      </c>
      <c r="BI174" s="257" t="str">
        <f t="shared" si="340"/>
        <v>62</v>
      </c>
      <c r="BJ174" s="257" t="str">
        <f t="shared" si="340"/>
        <v>3,222,000</v>
      </c>
      <c r="BK174" s="257" t="str">
        <f t="shared" si="340"/>
        <v>732,000</v>
      </c>
      <c r="BL174" s="257" t="str">
        <f t="shared" si="340"/>
        <v>732,000</v>
      </c>
      <c r="BM174" s="257" t="str">
        <f t="shared" si="340"/>
        <v>532,000</v>
      </c>
      <c r="BN174" s="257" t="str">
        <f t="shared" si="340"/>
        <v>17,000,000</v>
      </c>
      <c r="BO174" s="257" t="str">
        <f t="shared" si="340"/>
        <v>17,000,000</v>
      </c>
      <c r="BP174" s="257" t="str">
        <f t="shared" si="340"/>
        <v>$112,000,000</v>
      </c>
      <c r="BQ174" s="257" t="str">
        <f t="shared" si="340"/>
        <v>$61,000,000</v>
      </c>
      <c r="BR174" s="257" t="str">
        <f t="shared" si="340"/>
        <v>$12,500,000</v>
      </c>
      <c r="BS174" s="257" t="str">
        <f t="shared" si="340"/>
        <v>$254,000,000</v>
      </c>
      <c r="BT174" s="257" t="str">
        <f t="shared" si="340"/>
        <v>$60</v>
      </c>
      <c r="BU174" s="267" t="s">
        <v>275</v>
      </c>
      <c r="BV174" s="267" t="s">
        <v>275</v>
      </c>
      <c r="BW174" s="246" t="str">
        <f t="shared" ref="BW174:CP174" si="341">BW74</f>
        <v>96,000</v>
      </c>
      <c r="BX174" s="257" t="str">
        <f t="shared" si="341"/>
        <v>3,924</v>
      </c>
      <c r="BY174" s="257" t="str">
        <f t="shared" si="341"/>
        <v>772</v>
      </c>
      <c r="BZ174" s="257" t="str">
        <f t="shared" si="341"/>
        <v>2,908</v>
      </c>
      <c r="CA174" s="257" t="str">
        <f t="shared" si="341"/>
        <v>237</v>
      </c>
      <c r="CB174" s="257" t="str">
        <f t="shared" si="341"/>
        <v>98</v>
      </c>
      <c r="CC174" s="257" t="str">
        <f t="shared" si="341"/>
        <v>441</v>
      </c>
      <c r="CD174" s="257" t="str">
        <f t="shared" si="341"/>
        <v>800,000</v>
      </c>
      <c r="CE174" s="257" t="str">
        <f t="shared" si="341"/>
        <v>62</v>
      </c>
      <c r="CF174" s="257" t="str">
        <f t="shared" si="341"/>
        <v>3,000,000</v>
      </c>
      <c r="CG174" s="257" t="str">
        <f t="shared" si="341"/>
        <v>545,000</v>
      </c>
      <c r="CH174" s="257" t="str">
        <f t="shared" si="341"/>
        <v>545,000</v>
      </c>
      <c r="CI174" s="257" t="str">
        <f t="shared" si="341"/>
        <v>375,000</v>
      </c>
      <c r="CJ174" s="257" t="str">
        <f t="shared" si="341"/>
        <v>6,000,000</v>
      </c>
      <c r="CK174" s="257" t="str">
        <f t="shared" si="341"/>
        <v>6,000,000</v>
      </c>
      <c r="CL174" s="257" t="str">
        <f t="shared" si="341"/>
        <v>$95,000,000</v>
      </c>
      <c r="CM174" s="257" t="str">
        <f t="shared" si="341"/>
        <v>$50,000,000</v>
      </c>
      <c r="CN174" s="257" t="str">
        <f t="shared" si="341"/>
        <v>$48,000,000</v>
      </c>
      <c r="CO174" s="257" t="str">
        <f t="shared" si="341"/>
        <v>$155,000,000</v>
      </c>
      <c r="CP174" s="257" t="str">
        <f t="shared" si="341"/>
        <v>$72</v>
      </c>
      <c r="CQ174" s="267" t="s">
        <v>275</v>
      </c>
      <c r="CR174" s="267" t="s">
        <v>275</v>
      </c>
      <c r="CS174" s="246" t="str">
        <f t="shared" ref="CS174:DL174" si="342">CS74</f>
        <v>96,000</v>
      </c>
      <c r="CT174" s="257" t="str">
        <f t="shared" si="342"/>
        <v>4,880</v>
      </c>
      <c r="CU174" s="257" t="str">
        <f t="shared" si="342"/>
        <v>702</v>
      </c>
      <c r="CV174" s="257" t="str">
        <f t="shared" si="342"/>
        <v>3,113</v>
      </c>
      <c r="CW174" s="257" t="str">
        <f t="shared" si="342"/>
        <v>137</v>
      </c>
      <c r="CX174" s="257" t="str">
        <f t="shared" si="342"/>
        <v>24</v>
      </c>
      <c r="CY174" s="257" t="str">
        <f t="shared" si="342"/>
        <v>449</v>
      </c>
      <c r="CZ174" s="257" t="str">
        <f t="shared" si="342"/>
        <v>836,000</v>
      </c>
      <c r="DA174" s="257" t="str">
        <f t="shared" si="342"/>
        <v>62</v>
      </c>
      <c r="DB174" s="257" t="str">
        <f t="shared" si="342"/>
        <v>901,000</v>
      </c>
      <c r="DC174" s="257" t="str">
        <f t="shared" si="342"/>
        <v>1,100,000</v>
      </c>
      <c r="DD174" s="257" t="str">
        <f t="shared" si="342"/>
        <v>1,100,000</v>
      </c>
      <c r="DE174" s="257" t="str">
        <f t="shared" si="342"/>
        <v>858,000</v>
      </c>
      <c r="DF174" s="257" t="str">
        <f t="shared" si="342"/>
        <v>10,800,000</v>
      </c>
      <c r="DG174" s="257" t="str">
        <f t="shared" si="342"/>
        <v>10,800,000</v>
      </c>
      <c r="DH174" s="257" t="str">
        <f t="shared" si="342"/>
        <v>$118,000,000</v>
      </c>
      <c r="DI174" s="257" t="str">
        <f t="shared" si="342"/>
        <v>$32,900,000</v>
      </c>
      <c r="DJ174" s="257" t="str">
        <f t="shared" si="342"/>
        <v>$92,700,000</v>
      </c>
      <c r="DK174" s="257" t="str">
        <f t="shared" si="342"/>
        <v>$275,000,000</v>
      </c>
      <c r="DL174" s="257" t="str">
        <f t="shared" si="342"/>
        <v>$64</v>
      </c>
      <c r="DM174" s="267" t="s">
        <v>275</v>
      </c>
      <c r="DN174" s="267" t="s">
        <v>275</v>
      </c>
      <c r="DO174" s="246" t="str">
        <f t="shared" ref="DO174:EH174" si="343">DO74</f>
        <v>96,000</v>
      </c>
      <c r="DP174" s="257" t="str">
        <f t="shared" si="343"/>
        <v>4,367</v>
      </c>
      <c r="DQ174" s="257" t="str">
        <f t="shared" si="343"/>
        <v>691</v>
      </c>
      <c r="DR174" s="257" t="str">
        <f t="shared" si="343"/>
        <v>2,726</v>
      </c>
      <c r="DS174" s="257" t="str">
        <f t="shared" si="343"/>
        <v>163</v>
      </c>
      <c r="DT174" s="257" t="str">
        <f t="shared" si="343"/>
        <v>52</v>
      </c>
      <c r="DU174" s="257" t="str">
        <f t="shared" si="343"/>
        <v>449</v>
      </c>
      <c r="DV174" s="257" t="str">
        <f t="shared" si="343"/>
        <v>826,558</v>
      </c>
      <c r="DW174" s="257" t="str">
        <f t="shared" si="343"/>
        <v>62</v>
      </c>
      <c r="DX174" s="257" t="str">
        <f t="shared" si="343"/>
        <v>2,580,750</v>
      </c>
      <c r="DY174" s="257" t="str">
        <f t="shared" si="343"/>
        <v>844,250</v>
      </c>
      <c r="DZ174" s="257" t="str">
        <f t="shared" si="343"/>
        <v>844,250</v>
      </c>
      <c r="EA174" s="257" t="str">
        <f t="shared" si="343"/>
        <v>598,750</v>
      </c>
      <c r="EB174" s="257" t="str">
        <f t="shared" si="343"/>
        <v>11,400,000</v>
      </c>
      <c r="EC174" s="257" t="str">
        <f t="shared" si="343"/>
        <v>11,400,000</v>
      </c>
      <c r="ED174" s="257" t="str">
        <f t="shared" si="343"/>
        <v>$113,250,000</v>
      </c>
      <c r="EE174" s="257" t="str">
        <f t="shared" si="343"/>
        <v>$53,225,000</v>
      </c>
      <c r="EF174" s="257" t="str">
        <f t="shared" si="343"/>
        <v>$57,550,000</v>
      </c>
      <c r="EG174" s="257" t="str">
        <f t="shared" si="343"/>
        <v>$246,750,000</v>
      </c>
      <c r="EH174" s="257" t="str">
        <f t="shared" si="343"/>
        <v>$64</v>
      </c>
      <c r="EI174" s="267" t="s">
        <v>275</v>
      </c>
      <c r="EJ174" s="267" t="s">
        <v>275</v>
      </c>
      <c r="EK174" s="246" t="str">
        <f t="shared" ref="EK174:FD174" si="344">EK74</f>
        <v>-</v>
      </c>
      <c r="EL174" s="257" t="str">
        <f t="shared" si="344"/>
        <v>-938</v>
      </c>
      <c r="EM174" s="257" t="str">
        <f t="shared" si="344"/>
        <v>-62</v>
      </c>
      <c r="EN174" s="257" t="str">
        <f t="shared" si="344"/>
        <v>518</v>
      </c>
      <c r="EO174" s="257" t="str">
        <f t="shared" si="344"/>
        <v>-5</v>
      </c>
      <c r="EP174" s="257" t="str">
        <f t="shared" si="344"/>
        <v>9</v>
      </c>
      <c r="EQ174" s="257" t="str">
        <f t="shared" si="344"/>
        <v>-10</v>
      </c>
      <c r="ER174" s="257" t="str">
        <f t="shared" si="344"/>
        <v>-5,770</v>
      </c>
      <c r="ES174" s="257" t="str">
        <f t="shared" si="344"/>
        <v>1</v>
      </c>
      <c r="ET174" s="257" t="str">
        <f t="shared" si="344"/>
        <v>-22,000</v>
      </c>
      <c r="EU174" s="257" t="str">
        <f t="shared" si="344"/>
        <v>268,000</v>
      </c>
      <c r="EV174" s="257" t="str">
        <f t="shared" si="344"/>
        <v>268,000</v>
      </c>
      <c r="EW174" s="257" t="str">
        <f t="shared" si="344"/>
        <v>98,000</v>
      </c>
      <c r="EX174" s="257" t="str">
        <f t="shared" si="344"/>
        <v>-5,200,000</v>
      </c>
      <c r="EY174" s="257" t="str">
        <f t="shared" si="344"/>
        <v>-5,200,000</v>
      </c>
      <c r="EZ174" s="257" t="str">
        <f t="shared" si="344"/>
        <v>$16,000,000</v>
      </c>
      <c r="FA174" s="257" t="str">
        <f t="shared" si="344"/>
        <v>$8,000,000</v>
      </c>
      <c r="FB174" s="257" t="str">
        <f t="shared" si="344"/>
        <v>$64,500,000</v>
      </c>
      <c r="FC174" s="257" t="str">
        <f t="shared" si="344"/>
        <v>$49,000,000</v>
      </c>
      <c r="FD174" s="257" t="str">
        <f t="shared" si="344"/>
        <v>$0</v>
      </c>
      <c r="FE174" s="267" t="s">
        <v>275</v>
      </c>
      <c r="FF174" s="267" t="s">
        <v>275</v>
      </c>
      <c r="FG174" s="246" t="str">
        <f t="shared" ref="FG174:FZ174" si="345">FG74</f>
        <v>-</v>
      </c>
      <c r="FH174" s="257" t="str">
        <f t="shared" si="345"/>
        <v>876</v>
      </c>
      <c r="FI174" s="257" t="str">
        <f t="shared" si="345"/>
        <v>-96</v>
      </c>
      <c r="FJ174" s="257" t="str">
        <f t="shared" si="345"/>
        <v>-70</v>
      </c>
      <c r="FK174" s="257" t="str">
        <f t="shared" si="345"/>
        <v>5</v>
      </c>
      <c r="FL174" s="257" t="str">
        <f t="shared" si="345"/>
        <v>-10</v>
      </c>
      <c r="FM174" s="257" t="str">
        <f t="shared" si="345"/>
        <v>16</v>
      </c>
      <c r="FN174" s="257" t="str">
        <f t="shared" si="345"/>
        <v>38,000</v>
      </c>
      <c r="FO174" s="257" t="str">
        <f t="shared" si="345"/>
        <v>0</v>
      </c>
      <c r="FP174" s="257" t="str">
        <f t="shared" si="345"/>
        <v>222,000</v>
      </c>
      <c r="FQ174" s="257" t="str">
        <f t="shared" si="345"/>
        <v>187,000</v>
      </c>
      <c r="FR174" s="257" t="str">
        <f t="shared" si="345"/>
        <v>187,000</v>
      </c>
      <c r="FS174" s="257" t="str">
        <f t="shared" si="345"/>
        <v>157,000</v>
      </c>
      <c r="FT174" s="257" t="str">
        <f t="shared" si="345"/>
        <v>11,000,000</v>
      </c>
      <c r="FU174" s="257" t="str">
        <f t="shared" si="345"/>
        <v>11,000,000</v>
      </c>
      <c r="FV174" s="257" t="str">
        <f t="shared" si="345"/>
        <v>$17,000,000</v>
      </c>
      <c r="FW174" s="257" t="str">
        <f t="shared" si="345"/>
        <v>$11,000,000</v>
      </c>
      <c r="FX174" s="257" t="str">
        <f t="shared" si="345"/>
        <v>-$35,500,000</v>
      </c>
      <c r="FY174" s="257" t="str">
        <f t="shared" si="345"/>
        <v>$99,000,000</v>
      </c>
      <c r="FZ174" s="257" t="str">
        <f t="shared" si="345"/>
        <v>-$12</v>
      </c>
      <c r="GA174" s="267" t="s">
        <v>275</v>
      </c>
      <c r="GB174" s="267" t="s">
        <v>275</v>
      </c>
      <c r="GC174" s="246" t="str">
        <f t="shared" ref="GC174:GV174" si="346">GC74</f>
        <v>0</v>
      </c>
      <c r="GD174" s="257" t="str">
        <f t="shared" si="346"/>
        <v>-956</v>
      </c>
      <c r="GE174" s="257" t="str">
        <f t="shared" si="346"/>
        <v>70</v>
      </c>
      <c r="GF174" s="257" t="str">
        <f t="shared" si="346"/>
        <v>-205</v>
      </c>
      <c r="GG174" s="257" t="str">
        <f t="shared" si="346"/>
        <v>100</v>
      </c>
      <c r="GH174" s="257" t="str">
        <f t="shared" si="346"/>
        <v>74</v>
      </c>
      <c r="GI174" s="257" t="str">
        <f t="shared" si="346"/>
        <v>-8</v>
      </c>
      <c r="GJ174" s="257" t="str">
        <f t="shared" si="346"/>
        <v>-36,000</v>
      </c>
      <c r="GK174" s="257" t="str">
        <f t="shared" si="346"/>
        <v>0</v>
      </c>
      <c r="GL174" s="257" t="str">
        <f t="shared" si="346"/>
        <v>2,099,000</v>
      </c>
      <c r="GM174" s="257" t="str">
        <f t="shared" si="346"/>
        <v>-555,000</v>
      </c>
      <c r="GN174" s="257" t="str">
        <f t="shared" si="346"/>
        <v>-555,000</v>
      </c>
      <c r="GO174" s="257" t="str">
        <f t="shared" si="346"/>
        <v>-483,000</v>
      </c>
      <c r="GP174" s="257" t="str">
        <f t="shared" si="346"/>
        <v>-4,800,000</v>
      </c>
      <c r="GQ174" s="257" t="str">
        <f t="shared" si="346"/>
        <v>-4,800,000</v>
      </c>
      <c r="GR174" s="257" t="str">
        <f t="shared" si="346"/>
        <v>-$23,000,000</v>
      </c>
      <c r="GS174" s="257" t="str">
        <f t="shared" si="346"/>
        <v>$17,100,000</v>
      </c>
      <c r="GT174" s="257" t="str">
        <f t="shared" si="346"/>
        <v>-$44,700,000</v>
      </c>
      <c r="GU174" s="257" t="str">
        <f t="shared" si="346"/>
        <v>-$120,000,000</v>
      </c>
      <c r="GV174" s="257" t="str">
        <f t="shared" si="346"/>
        <v>$8</v>
      </c>
    </row>
    <row r="175" spans="1:204"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246" t="s">
        <v>322</v>
      </c>
      <c r="AD175" s="255" t="str">
        <f t="shared" ca="1" si="288"/>
        <v>$56</v>
      </c>
      <c r="AE175" s="257" t="str">
        <f t="shared" si="306"/>
        <v>3,185</v>
      </c>
      <c r="AF175" s="257" t="str">
        <f t="shared" ref="AF175:AS175" si="347">AF75</f>
        <v>230</v>
      </c>
      <c r="AG175" s="257" t="str">
        <f t="shared" si="347"/>
        <v>0</v>
      </c>
      <c r="AH175" s="257" t="str">
        <f t="shared" si="347"/>
        <v>485</v>
      </c>
      <c r="AI175" s="257" t="str">
        <f t="shared" si="347"/>
        <v>0</v>
      </c>
      <c r="AJ175" s="257" t="str">
        <f t="shared" si="347"/>
        <v>20</v>
      </c>
      <c r="AK175" s="257" t="str">
        <f t="shared" si="347"/>
        <v>20</v>
      </c>
      <c r="AL175" s="257" t="str">
        <f t="shared" si="347"/>
        <v>50,000</v>
      </c>
      <c r="AM175" s="257" t="str">
        <f t="shared" si="347"/>
        <v>15</v>
      </c>
      <c r="AN175" s="257" t="str">
        <f t="shared" si="347"/>
        <v>80,000</v>
      </c>
      <c r="AO175" s="257" t="str">
        <f t="shared" si="347"/>
        <v>154,000</v>
      </c>
      <c r="AP175" s="257" t="str">
        <f t="shared" si="347"/>
        <v>154,000</v>
      </c>
      <c r="AQ175" s="257" t="str">
        <f t="shared" si="347"/>
        <v>16,000</v>
      </c>
      <c r="AR175" s="257" t="str">
        <f t="shared" si="347"/>
        <v>14,000</v>
      </c>
      <c r="AS175" s="257" t="str">
        <f t="shared" si="347"/>
        <v>14,800</v>
      </c>
      <c r="AT175" s="257" t="str">
        <f t="shared" si="290"/>
        <v>$1,770,000</v>
      </c>
      <c r="AU175" s="257" t="str">
        <f t="shared" si="290"/>
        <v>$6,000,000</v>
      </c>
      <c r="AV175" s="257" t="str">
        <f t="shared" si="290"/>
        <v>$9,700,000</v>
      </c>
      <c r="AW175" s="257" t="str">
        <f t="shared" si="290"/>
        <v>$17,500,000</v>
      </c>
      <c r="AX175" s="257" t="str">
        <f t="shared" si="290"/>
        <v>$56</v>
      </c>
      <c r="AY175" s="267" t="s">
        <v>275</v>
      </c>
      <c r="AZ175" s="267"/>
      <c r="BA175" s="246" t="str">
        <f t="shared" ref="BA175:BT175" si="348">BA75</f>
        <v>-</v>
      </c>
      <c r="BB175" s="257" t="str">
        <f t="shared" si="348"/>
        <v>-</v>
      </c>
      <c r="BC175" s="257" t="str">
        <f t="shared" si="348"/>
        <v>-</v>
      </c>
      <c r="BD175" s="257" t="str">
        <f t="shared" si="348"/>
        <v>-</v>
      </c>
      <c r="BE175" s="257" t="str">
        <f t="shared" si="348"/>
        <v>-</v>
      </c>
      <c r="BF175" s="257" t="str">
        <f t="shared" si="348"/>
        <v>-</v>
      </c>
      <c r="BG175" s="257" t="str">
        <f t="shared" si="348"/>
        <v>-</v>
      </c>
      <c r="BH175" s="257" t="str">
        <f t="shared" si="348"/>
        <v>-</v>
      </c>
      <c r="BI175" s="257" t="str">
        <f t="shared" si="348"/>
        <v>-</v>
      </c>
      <c r="BJ175" s="257" t="str">
        <f t="shared" si="348"/>
        <v>-</v>
      </c>
      <c r="BK175" s="257" t="str">
        <f t="shared" si="348"/>
        <v>-</v>
      </c>
      <c r="BL175" s="257" t="str">
        <f t="shared" si="348"/>
        <v>-</v>
      </c>
      <c r="BM175" s="257" t="str">
        <f t="shared" si="348"/>
        <v>-</v>
      </c>
      <c r="BN175" s="257" t="str">
        <f t="shared" si="348"/>
        <v>-</v>
      </c>
      <c r="BO175" s="257" t="str">
        <f t="shared" si="348"/>
        <v>-</v>
      </c>
      <c r="BP175" s="257" t="str">
        <f t="shared" si="348"/>
        <v>-</v>
      </c>
      <c r="BQ175" s="257" t="str">
        <f t="shared" si="348"/>
        <v>-</v>
      </c>
      <c r="BR175" s="257" t="str">
        <f t="shared" si="348"/>
        <v>-</v>
      </c>
      <c r="BS175" s="257" t="str">
        <f t="shared" si="348"/>
        <v>-</v>
      </c>
      <c r="BT175" s="257" t="str">
        <f t="shared" si="348"/>
        <v>-</v>
      </c>
      <c r="BU175" s="267" t="s">
        <v>275</v>
      </c>
      <c r="BV175" s="267" t="s">
        <v>275</v>
      </c>
      <c r="BW175" s="246" t="str">
        <f t="shared" ref="BW175:CP175" si="349">BW75</f>
        <v>-</v>
      </c>
      <c r="BX175" s="257" t="str">
        <f t="shared" si="349"/>
        <v>-</v>
      </c>
      <c r="BY175" s="257" t="str">
        <f t="shared" si="349"/>
        <v>-</v>
      </c>
      <c r="BZ175" s="257" t="str">
        <f t="shared" si="349"/>
        <v>-</v>
      </c>
      <c r="CA175" s="257" t="str">
        <f t="shared" si="349"/>
        <v>-</v>
      </c>
      <c r="CB175" s="257" t="str">
        <f t="shared" si="349"/>
        <v>-</v>
      </c>
      <c r="CC175" s="257" t="str">
        <f t="shared" si="349"/>
        <v>-</v>
      </c>
      <c r="CD175" s="257" t="str">
        <f t="shared" si="349"/>
        <v>-</v>
      </c>
      <c r="CE175" s="257" t="str">
        <f t="shared" si="349"/>
        <v>-</v>
      </c>
      <c r="CF175" s="257" t="str">
        <f t="shared" si="349"/>
        <v>-</v>
      </c>
      <c r="CG175" s="257" t="str">
        <f t="shared" si="349"/>
        <v>-</v>
      </c>
      <c r="CH175" s="257" t="str">
        <f t="shared" si="349"/>
        <v>-</v>
      </c>
      <c r="CI175" s="257" t="str">
        <f t="shared" si="349"/>
        <v>-</v>
      </c>
      <c r="CJ175" s="257" t="str">
        <f t="shared" si="349"/>
        <v>-</v>
      </c>
      <c r="CK175" s="257" t="str">
        <f t="shared" si="349"/>
        <v>-</v>
      </c>
      <c r="CL175" s="257" t="str">
        <f t="shared" si="349"/>
        <v>-</v>
      </c>
      <c r="CM175" s="257" t="str">
        <f t="shared" si="349"/>
        <v>-</v>
      </c>
      <c r="CN175" s="257" t="str">
        <f t="shared" si="349"/>
        <v>-</v>
      </c>
      <c r="CO175" s="257" t="str">
        <f t="shared" si="349"/>
        <v>-</v>
      </c>
      <c r="CP175" s="257" t="str">
        <f t="shared" si="349"/>
        <v>-</v>
      </c>
      <c r="CQ175" s="267" t="s">
        <v>275</v>
      </c>
      <c r="CR175" s="267" t="s">
        <v>275</v>
      </c>
      <c r="CS175" s="246" t="str">
        <f t="shared" ref="CS175:DL175" si="350">CS75</f>
        <v>3,300</v>
      </c>
      <c r="CT175" s="257" t="str">
        <f t="shared" si="350"/>
        <v>150</v>
      </c>
      <c r="CU175" s="257">
        <f t="shared" si="350"/>
        <v>0</v>
      </c>
      <c r="CV175" s="257" t="str">
        <f t="shared" si="350"/>
        <v>460</v>
      </c>
      <c r="CW175" s="257">
        <f t="shared" si="350"/>
        <v>0</v>
      </c>
      <c r="CX175" s="257" t="str">
        <f t="shared" si="350"/>
        <v>3</v>
      </c>
      <c r="CY175" s="257" t="str">
        <f t="shared" si="350"/>
        <v>14</v>
      </c>
      <c r="CZ175" s="257" t="str">
        <f t="shared" si="350"/>
        <v>35,000</v>
      </c>
      <c r="DA175" s="257" t="str">
        <f t="shared" si="350"/>
        <v>28</v>
      </c>
      <c r="DB175" s="257" t="str">
        <f t="shared" si="350"/>
        <v>140,000</v>
      </c>
      <c r="DC175" s="257" t="str">
        <f t="shared" si="350"/>
        <v>82,500</v>
      </c>
      <c r="DD175" s="257" t="str">
        <f t="shared" si="350"/>
        <v>82,500</v>
      </c>
      <c r="DE175" s="257" t="str">
        <f t="shared" si="350"/>
        <v>12,000</v>
      </c>
      <c r="DF175" s="257" t="str">
        <f t="shared" si="350"/>
        <v>10,000</v>
      </c>
      <c r="DG175" s="257" t="str">
        <f t="shared" si="350"/>
        <v>20,000</v>
      </c>
      <c r="DH175" s="257" t="str">
        <f t="shared" si="350"/>
        <v>$700,000</v>
      </c>
      <c r="DI175" s="257" t="str">
        <f t="shared" si="350"/>
        <v>$3,500,000</v>
      </c>
      <c r="DJ175" s="257" t="str">
        <f t="shared" si="350"/>
        <v>$5,300,000</v>
      </c>
      <c r="DK175" s="257" t="str">
        <f t="shared" si="350"/>
        <v>$9,400,000</v>
      </c>
      <c r="DL175" s="257" t="str">
        <f t="shared" si="350"/>
        <v>$62</v>
      </c>
      <c r="DM175" s="267" t="s">
        <v>275</v>
      </c>
      <c r="DN175" s="267" t="s">
        <v>275</v>
      </c>
      <c r="DO175" s="246" t="str">
        <f t="shared" ref="DO175:EH175" si="351">DO75</f>
        <v>3,243</v>
      </c>
      <c r="DP175" s="257" t="str">
        <f t="shared" si="351"/>
        <v>190</v>
      </c>
      <c r="DQ175" s="257" t="str">
        <f t="shared" si="351"/>
        <v>0</v>
      </c>
      <c r="DR175" s="257" t="str">
        <f t="shared" si="351"/>
        <v>473</v>
      </c>
      <c r="DS175" s="257" t="str">
        <f t="shared" si="351"/>
        <v>0</v>
      </c>
      <c r="DT175" s="257" t="str">
        <f t="shared" si="351"/>
        <v>12</v>
      </c>
      <c r="DU175" s="257" t="str">
        <f t="shared" si="351"/>
        <v>17</v>
      </c>
      <c r="DV175" s="257" t="str">
        <f t="shared" si="351"/>
        <v>42,500</v>
      </c>
      <c r="DW175" s="257" t="str">
        <f t="shared" si="351"/>
        <v>22</v>
      </c>
      <c r="DX175" s="257" t="str">
        <f t="shared" si="351"/>
        <v>110,000</v>
      </c>
      <c r="DY175" s="257" t="str">
        <f t="shared" si="351"/>
        <v>118,250</v>
      </c>
      <c r="DZ175" s="257" t="str">
        <f t="shared" si="351"/>
        <v>118,250</v>
      </c>
      <c r="EA175" s="257" t="str">
        <f t="shared" si="351"/>
        <v>14,000</v>
      </c>
      <c r="EB175" s="257" t="str">
        <f t="shared" si="351"/>
        <v>12,000</v>
      </c>
      <c r="EC175" s="257" t="str">
        <f t="shared" si="351"/>
        <v>17,400</v>
      </c>
      <c r="ED175" s="257" t="str">
        <f t="shared" si="351"/>
        <v>$1,235,000</v>
      </c>
      <c r="EE175" s="257" t="str">
        <f t="shared" si="351"/>
        <v>$4,750,000</v>
      </c>
      <c r="EF175" s="257" t="str">
        <f t="shared" si="351"/>
        <v>$7,500,000</v>
      </c>
      <c r="EG175" s="257" t="str">
        <f t="shared" si="351"/>
        <v>$13,450,000</v>
      </c>
      <c r="EH175" s="257" t="str">
        <f t="shared" si="351"/>
        <v>$59</v>
      </c>
      <c r="EI175" s="267" t="s">
        <v>275</v>
      </c>
      <c r="EJ175" s="267" t="s">
        <v>275</v>
      </c>
      <c r="EK175" s="246" t="str">
        <f t="shared" ref="EK175:FD175" si="352">EK75</f>
        <v>-</v>
      </c>
      <c r="EL175" s="257" t="str">
        <f t="shared" si="352"/>
        <v>-</v>
      </c>
      <c r="EM175" s="257" t="str">
        <f t="shared" si="352"/>
        <v>-</v>
      </c>
      <c r="EN175" s="257" t="str">
        <f t="shared" si="352"/>
        <v>-</v>
      </c>
      <c r="EO175" s="257" t="str">
        <f t="shared" si="352"/>
        <v>-</v>
      </c>
      <c r="EP175" s="257" t="str">
        <f t="shared" si="352"/>
        <v>-</v>
      </c>
      <c r="EQ175" s="257" t="str">
        <f t="shared" si="352"/>
        <v>-</v>
      </c>
      <c r="ER175" s="257" t="str">
        <f t="shared" si="352"/>
        <v>-</v>
      </c>
      <c r="ES175" s="257" t="str">
        <f t="shared" si="352"/>
        <v>-</v>
      </c>
      <c r="ET175" s="257" t="str">
        <f t="shared" si="352"/>
        <v>-</v>
      </c>
      <c r="EU175" s="257" t="str">
        <f t="shared" si="352"/>
        <v>-</v>
      </c>
      <c r="EV175" s="257" t="str">
        <f t="shared" si="352"/>
        <v>-</v>
      </c>
      <c r="EW175" s="257" t="str">
        <f t="shared" si="352"/>
        <v>-</v>
      </c>
      <c r="EX175" s="257" t="str">
        <f t="shared" si="352"/>
        <v>-</v>
      </c>
      <c r="EY175" s="257" t="str">
        <f t="shared" si="352"/>
        <v>-</v>
      </c>
      <c r="EZ175" s="257" t="str">
        <f t="shared" si="352"/>
        <v>-</v>
      </c>
      <c r="FA175" s="257" t="str">
        <f t="shared" si="352"/>
        <v>-</v>
      </c>
      <c r="FB175" s="257" t="str">
        <f t="shared" si="352"/>
        <v>-</v>
      </c>
      <c r="FC175" s="257" t="str">
        <f t="shared" si="352"/>
        <v>-</v>
      </c>
      <c r="FD175" s="257" t="str">
        <f t="shared" si="352"/>
        <v>-</v>
      </c>
      <c r="FE175" s="267" t="s">
        <v>275</v>
      </c>
      <c r="FF175" s="267" t="s">
        <v>275</v>
      </c>
      <c r="FG175" s="246" t="str">
        <f t="shared" ref="FG175:FZ175" si="353">FG75</f>
        <v>-</v>
      </c>
      <c r="FH175" s="257" t="str">
        <f t="shared" si="353"/>
        <v>-</v>
      </c>
      <c r="FI175" s="257" t="str">
        <f t="shared" si="353"/>
        <v>-</v>
      </c>
      <c r="FJ175" s="257" t="str">
        <f t="shared" si="353"/>
        <v>-</v>
      </c>
      <c r="FK175" s="257" t="str">
        <f t="shared" si="353"/>
        <v>-</v>
      </c>
      <c r="FL175" s="257" t="str">
        <f t="shared" si="353"/>
        <v>-</v>
      </c>
      <c r="FM175" s="257" t="str">
        <f t="shared" si="353"/>
        <v>-</v>
      </c>
      <c r="FN175" s="257" t="str">
        <f t="shared" si="353"/>
        <v>-</v>
      </c>
      <c r="FO175" s="257" t="str">
        <f t="shared" si="353"/>
        <v>-</v>
      </c>
      <c r="FP175" s="257" t="str">
        <f t="shared" si="353"/>
        <v>-</v>
      </c>
      <c r="FQ175" s="257" t="str">
        <f t="shared" si="353"/>
        <v>-</v>
      </c>
      <c r="FR175" s="257" t="str">
        <f t="shared" si="353"/>
        <v>-</v>
      </c>
      <c r="FS175" s="257" t="str">
        <f t="shared" si="353"/>
        <v>-</v>
      </c>
      <c r="FT175" s="257" t="str">
        <f t="shared" si="353"/>
        <v>-</v>
      </c>
      <c r="FU175" s="257" t="str">
        <f t="shared" si="353"/>
        <v>-</v>
      </c>
      <c r="FV175" s="257" t="str">
        <f t="shared" si="353"/>
        <v>-</v>
      </c>
      <c r="FW175" s="257" t="str">
        <f t="shared" si="353"/>
        <v>-</v>
      </c>
      <c r="FX175" s="257" t="str">
        <f t="shared" si="353"/>
        <v>-</v>
      </c>
      <c r="FY175" s="257" t="str">
        <f t="shared" si="353"/>
        <v>-</v>
      </c>
      <c r="FZ175" s="257" t="str">
        <f t="shared" si="353"/>
        <v>-</v>
      </c>
      <c r="GA175" s="267" t="s">
        <v>275</v>
      </c>
      <c r="GB175" s="267" t="s">
        <v>275</v>
      </c>
      <c r="GC175" s="246" t="str">
        <f t="shared" ref="GC175:GV175" si="354">GC75</f>
        <v>-</v>
      </c>
      <c r="GD175" s="257" t="str">
        <f t="shared" si="354"/>
        <v>-</v>
      </c>
      <c r="GE175" s="257" t="str">
        <f t="shared" si="354"/>
        <v>-</v>
      </c>
      <c r="GF175" s="257" t="str">
        <f t="shared" si="354"/>
        <v>-</v>
      </c>
      <c r="GG175" s="257" t="str">
        <f t="shared" si="354"/>
        <v>-</v>
      </c>
      <c r="GH175" s="257" t="str">
        <f t="shared" si="354"/>
        <v>-</v>
      </c>
      <c r="GI175" s="257" t="str">
        <f t="shared" si="354"/>
        <v>-</v>
      </c>
      <c r="GJ175" s="257" t="str">
        <f t="shared" si="354"/>
        <v>-</v>
      </c>
      <c r="GK175" s="257" t="str">
        <f t="shared" si="354"/>
        <v>-</v>
      </c>
      <c r="GL175" s="257" t="str">
        <f t="shared" si="354"/>
        <v>-</v>
      </c>
      <c r="GM175" s="257" t="str">
        <f t="shared" si="354"/>
        <v>-</v>
      </c>
      <c r="GN175" s="257" t="str">
        <f t="shared" si="354"/>
        <v>-</v>
      </c>
      <c r="GO175" s="257" t="str">
        <f t="shared" si="354"/>
        <v>-</v>
      </c>
      <c r="GP175" s="257" t="str">
        <f t="shared" si="354"/>
        <v>-</v>
      </c>
      <c r="GQ175" s="257" t="str">
        <f t="shared" si="354"/>
        <v>-</v>
      </c>
      <c r="GR175" s="257" t="str">
        <f t="shared" si="354"/>
        <v>-</v>
      </c>
      <c r="GS175" s="257" t="str">
        <f t="shared" si="354"/>
        <v>-</v>
      </c>
      <c r="GT175" s="257" t="str">
        <f t="shared" si="354"/>
        <v>-</v>
      </c>
      <c r="GU175" s="257" t="str">
        <f t="shared" si="354"/>
        <v>-</v>
      </c>
      <c r="GV175" s="257" t="str">
        <f t="shared" si="354"/>
        <v>-</v>
      </c>
    </row>
    <row r="176" spans="1:204"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246" t="s">
        <v>70</v>
      </c>
      <c r="AD176" s="255" t="str">
        <f t="shared" ca="1" si="288"/>
        <v>-</v>
      </c>
      <c r="AE176" s="257" t="str">
        <f t="shared" si="306"/>
        <v>-</v>
      </c>
      <c r="AF176" s="257" t="str">
        <f t="shared" ref="AF176:AS176" si="355">AF76</f>
        <v>-</v>
      </c>
      <c r="AG176" s="257" t="str">
        <f t="shared" si="355"/>
        <v>-</v>
      </c>
      <c r="AH176" s="257" t="str">
        <f t="shared" si="355"/>
        <v>-</v>
      </c>
      <c r="AI176" s="257" t="str">
        <f t="shared" si="355"/>
        <v>-</v>
      </c>
      <c r="AJ176" s="257" t="str">
        <f t="shared" si="355"/>
        <v>-</v>
      </c>
      <c r="AK176" s="257" t="str">
        <f t="shared" si="355"/>
        <v>-</v>
      </c>
      <c r="AL176" s="257" t="str">
        <f t="shared" si="355"/>
        <v>-</v>
      </c>
      <c r="AM176" s="257" t="str">
        <f t="shared" si="355"/>
        <v>-</v>
      </c>
      <c r="AN176" s="257" t="str">
        <f t="shared" si="355"/>
        <v>-</v>
      </c>
      <c r="AO176" s="257" t="str">
        <f t="shared" si="355"/>
        <v>-</v>
      </c>
      <c r="AP176" s="257" t="str">
        <f t="shared" si="355"/>
        <v>-</v>
      </c>
      <c r="AQ176" s="257" t="str">
        <f t="shared" si="355"/>
        <v>-</v>
      </c>
      <c r="AR176" s="257" t="str">
        <f t="shared" si="355"/>
        <v>-</v>
      </c>
      <c r="AS176" s="257" t="str">
        <f t="shared" si="355"/>
        <v>-</v>
      </c>
      <c r="AT176" s="257" t="str">
        <f t="shared" si="290"/>
        <v>-</v>
      </c>
      <c r="AU176" s="257" t="str">
        <f t="shared" si="290"/>
        <v>-</v>
      </c>
      <c r="AV176" s="257" t="str">
        <f t="shared" si="290"/>
        <v>-</v>
      </c>
      <c r="AW176" s="257" t="str">
        <f t="shared" si="290"/>
        <v>-</v>
      </c>
      <c r="AX176" s="257" t="str">
        <f t="shared" si="290"/>
        <v>-</v>
      </c>
      <c r="AY176" s="267" t="s">
        <v>275</v>
      </c>
      <c r="AZ176" s="267"/>
      <c r="BA176" s="246" t="str">
        <f t="shared" ref="BA176:BT176" si="356">BA76</f>
        <v>90,598</v>
      </c>
      <c r="BB176" s="257" t="str">
        <f t="shared" si="356"/>
        <v>3,200</v>
      </c>
      <c r="BC176" s="257" t="str">
        <f t="shared" si="356"/>
        <v>-</v>
      </c>
      <c r="BD176" s="257" t="str">
        <f t="shared" si="356"/>
        <v>559</v>
      </c>
      <c r="BE176" s="257" t="str">
        <f t="shared" si="356"/>
        <v>112</v>
      </c>
      <c r="BF176" s="257" t="str">
        <f t="shared" si="356"/>
        <v>-</v>
      </c>
      <c r="BG176" s="257" t="str">
        <f t="shared" si="356"/>
        <v>78</v>
      </c>
      <c r="BH176" s="257" t="str">
        <f t="shared" si="356"/>
        <v>57,000</v>
      </c>
      <c r="BI176" s="257" t="str">
        <f t="shared" si="356"/>
        <v>150</v>
      </c>
      <c r="BJ176" s="257" t="str">
        <f t="shared" si="356"/>
        <v>528,000</v>
      </c>
      <c r="BK176" s="257" t="str">
        <f t="shared" si="356"/>
        <v>11,092</v>
      </c>
      <c r="BL176" s="257" t="str">
        <f t="shared" si="356"/>
        <v>11,092</v>
      </c>
      <c r="BM176" s="257" t="str">
        <f t="shared" si="356"/>
        <v>2,663</v>
      </c>
      <c r="BN176" s="257" t="str">
        <f t="shared" si="356"/>
        <v>1,048,914</v>
      </c>
      <c r="BO176" s="257" t="str">
        <f t="shared" si="356"/>
        <v>1,090,819</v>
      </c>
      <c r="BP176" s="257" t="str">
        <f t="shared" si="356"/>
        <v>$925,827</v>
      </c>
      <c r="BQ176" s="257" t="str">
        <f t="shared" si="356"/>
        <v>$376,104</v>
      </c>
      <c r="BR176" s="257" t="str">
        <f t="shared" si="356"/>
        <v>$1,233,642</v>
      </c>
      <c r="BS176" s="257" t="str">
        <f t="shared" si="356"/>
        <v>$2,535,573</v>
      </c>
      <c r="BT176" s="257" t="str">
        <f t="shared" si="356"/>
        <v>$88</v>
      </c>
      <c r="BU176" s="267" t="s">
        <v>275</v>
      </c>
      <c r="BV176" s="267" t="s">
        <v>275</v>
      </c>
      <c r="BW176" s="246" t="str">
        <f t="shared" ref="BW176:CP176" si="357">BW76</f>
        <v>90,598</v>
      </c>
      <c r="BX176" s="257" t="str">
        <f t="shared" si="357"/>
        <v>3,284</v>
      </c>
      <c r="BY176" s="257">
        <f t="shared" si="357"/>
        <v>0</v>
      </c>
      <c r="BZ176" s="257" t="str">
        <f t="shared" si="357"/>
        <v>559</v>
      </c>
      <c r="CA176" s="257" t="str">
        <f t="shared" si="357"/>
        <v>150</v>
      </c>
      <c r="CB176" s="257">
        <f t="shared" si="357"/>
        <v>0</v>
      </c>
      <c r="CC176" s="257" t="str">
        <f t="shared" si="357"/>
        <v>78</v>
      </c>
      <c r="CD176" s="257" t="str">
        <f t="shared" si="357"/>
        <v>57,000</v>
      </c>
      <c r="CE176" s="257" t="str">
        <f t="shared" si="357"/>
        <v>150</v>
      </c>
      <c r="CF176" s="257" t="str">
        <f t="shared" si="357"/>
        <v>528,000</v>
      </c>
      <c r="CG176" s="257" t="str">
        <f t="shared" si="357"/>
        <v>15,680</v>
      </c>
      <c r="CH176" s="257" t="str">
        <f t="shared" si="357"/>
        <v>15,680</v>
      </c>
      <c r="CI176" s="257" t="str">
        <f t="shared" si="357"/>
        <v>6,250</v>
      </c>
      <c r="CJ176" s="257" t="str">
        <f t="shared" si="357"/>
        <v>1,453,425</v>
      </c>
      <c r="CK176" s="257" t="str">
        <f t="shared" si="357"/>
        <v>1,515,326</v>
      </c>
      <c r="CL176" s="257" t="str">
        <f t="shared" si="357"/>
        <v>$1,176,501</v>
      </c>
      <c r="CM176" s="257" t="str">
        <f t="shared" si="357"/>
        <v>$393,926</v>
      </c>
      <c r="CN176" s="257" t="str">
        <f t="shared" si="357"/>
        <v>$1,757,570</v>
      </c>
      <c r="CO176" s="257" t="str">
        <f t="shared" si="357"/>
        <v>$3,332,997</v>
      </c>
      <c r="CP176" s="257" t="str">
        <f t="shared" si="357"/>
        <v>$108</v>
      </c>
      <c r="CQ176" s="267" t="s">
        <v>275</v>
      </c>
      <c r="CR176" s="267" t="s">
        <v>275</v>
      </c>
      <c r="CS176" s="246" t="str">
        <f t="shared" ref="CS176:DL176" si="358">CS76</f>
        <v>90,514</v>
      </c>
      <c r="CT176" s="257" t="str">
        <f t="shared" si="358"/>
        <v>3,107</v>
      </c>
      <c r="CU176" s="257">
        <f t="shared" si="358"/>
        <v>0</v>
      </c>
      <c r="CV176" s="257" t="str">
        <f t="shared" si="358"/>
        <v>593</v>
      </c>
      <c r="CW176" s="257" t="str">
        <f t="shared" si="358"/>
        <v>141</v>
      </c>
      <c r="CX176" s="257">
        <f t="shared" si="358"/>
        <v>0</v>
      </c>
      <c r="CY176" s="257" t="str">
        <f t="shared" si="358"/>
        <v>60</v>
      </c>
      <c r="CZ176" s="257" t="str">
        <f t="shared" si="358"/>
        <v>57,000</v>
      </c>
      <c r="DA176" s="257" t="str">
        <f t="shared" si="358"/>
        <v>150</v>
      </c>
      <c r="DB176" s="257" t="str">
        <f t="shared" si="358"/>
        <v>528,000</v>
      </c>
      <c r="DC176" s="257" t="str">
        <f t="shared" si="358"/>
        <v>12,560</v>
      </c>
      <c r="DD176" s="257" t="str">
        <f t="shared" si="358"/>
        <v>12,560</v>
      </c>
      <c r="DE176" s="257" t="str">
        <f t="shared" si="358"/>
        <v>4,000</v>
      </c>
      <c r="DF176" s="257" t="str">
        <f t="shared" si="358"/>
        <v>1,162,453</v>
      </c>
      <c r="DG176" s="257" t="str">
        <f t="shared" si="358"/>
        <v>1,188,171</v>
      </c>
      <c r="DH176" s="257" t="str">
        <f t="shared" si="358"/>
        <v>$1,272,202</v>
      </c>
      <c r="DI176" s="257" t="str">
        <f t="shared" si="358"/>
        <v>$343,405</v>
      </c>
      <c r="DJ176" s="257" t="str">
        <f t="shared" si="358"/>
        <v>$1,356,191</v>
      </c>
      <c r="DK176" s="257" t="str">
        <f t="shared" si="358"/>
        <v>$2,972,438</v>
      </c>
      <c r="DL176" s="257" t="str">
        <f t="shared" si="358"/>
        <v>$104</v>
      </c>
      <c r="DM176" s="267" t="s">
        <v>275</v>
      </c>
      <c r="DN176" s="267" t="s">
        <v>275</v>
      </c>
      <c r="DO176" s="246" t="str">
        <f t="shared" ref="DO176:EH176" si="359">DO76</f>
        <v>90,570</v>
      </c>
      <c r="DP176" s="257" t="str">
        <f t="shared" si="359"/>
        <v>3,197</v>
      </c>
      <c r="DQ176" s="257" t="str">
        <f t="shared" si="359"/>
        <v>0</v>
      </c>
      <c r="DR176" s="257" t="str">
        <f t="shared" si="359"/>
        <v>577</v>
      </c>
      <c r="DS176" s="257" t="str">
        <f t="shared" si="359"/>
        <v>147</v>
      </c>
      <c r="DT176" s="257" t="str">
        <f t="shared" si="359"/>
        <v>0</v>
      </c>
      <c r="DU176" s="257" t="str">
        <f t="shared" si="359"/>
        <v>72</v>
      </c>
      <c r="DV176" s="257" t="str">
        <f t="shared" si="359"/>
        <v>57,000</v>
      </c>
      <c r="DW176" s="257" t="str">
        <f t="shared" si="359"/>
        <v>150</v>
      </c>
      <c r="DX176" s="257" t="str">
        <f t="shared" si="359"/>
        <v>528,000</v>
      </c>
      <c r="DY176" s="257" t="str">
        <f t="shared" si="359"/>
        <v>13,111</v>
      </c>
      <c r="DZ176" s="257" t="str">
        <f t="shared" si="359"/>
        <v>13,111</v>
      </c>
      <c r="EA176" s="257" t="str">
        <f t="shared" si="359"/>
        <v>4,304</v>
      </c>
      <c r="EB176" s="257" t="str">
        <f t="shared" si="359"/>
        <v>1,221,597</v>
      </c>
      <c r="EC176" s="257" t="str">
        <f t="shared" si="359"/>
        <v>1,264,772</v>
      </c>
      <c r="ED176" s="257" t="str">
        <f t="shared" si="359"/>
        <v>$1,124,843</v>
      </c>
      <c r="EE176" s="257" t="str">
        <f t="shared" si="359"/>
        <v>$371,145</v>
      </c>
      <c r="EF176" s="257" t="str">
        <f t="shared" si="359"/>
        <v>$1,449,134</v>
      </c>
      <c r="EG176" s="257" t="str">
        <f t="shared" si="359"/>
        <v>$2,947,003</v>
      </c>
      <c r="EH176" s="257" t="str">
        <f t="shared" si="359"/>
        <v>$100</v>
      </c>
      <c r="EI176" s="267" t="s">
        <v>275</v>
      </c>
      <c r="EJ176" s="267" t="s">
        <v>275</v>
      </c>
      <c r="EK176" s="246" t="str">
        <f t="shared" ref="EK176:FD176" si="360">EK76</f>
        <v>-</v>
      </c>
      <c r="EL176" s="257" t="str">
        <f t="shared" si="360"/>
        <v>-</v>
      </c>
      <c r="EM176" s="257" t="str">
        <f t="shared" si="360"/>
        <v>-</v>
      </c>
      <c r="EN176" s="257" t="str">
        <f t="shared" si="360"/>
        <v>-</v>
      </c>
      <c r="EO176" s="257" t="str">
        <f t="shared" si="360"/>
        <v>-</v>
      </c>
      <c r="EP176" s="257" t="str">
        <f t="shared" si="360"/>
        <v>-</v>
      </c>
      <c r="EQ176" s="257" t="str">
        <f t="shared" si="360"/>
        <v>-</v>
      </c>
      <c r="ER176" s="257" t="str">
        <f t="shared" si="360"/>
        <v>-</v>
      </c>
      <c r="ES176" s="257" t="str">
        <f t="shared" si="360"/>
        <v>-</v>
      </c>
      <c r="ET176" s="257" t="str">
        <f t="shared" si="360"/>
        <v>-</v>
      </c>
      <c r="EU176" s="257" t="str">
        <f t="shared" si="360"/>
        <v>-</v>
      </c>
      <c r="EV176" s="257" t="str">
        <f t="shared" si="360"/>
        <v>-</v>
      </c>
      <c r="EW176" s="257" t="str">
        <f t="shared" si="360"/>
        <v>-</v>
      </c>
      <c r="EX176" s="257" t="str">
        <f t="shared" si="360"/>
        <v>-</v>
      </c>
      <c r="EY176" s="257" t="str">
        <f t="shared" si="360"/>
        <v>-</v>
      </c>
      <c r="EZ176" s="257" t="str">
        <f t="shared" si="360"/>
        <v>-</v>
      </c>
      <c r="FA176" s="257" t="str">
        <f t="shared" si="360"/>
        <v>-</v>
      </c>
      <c r="FB176" s="257" t="str">
        <f t="shared" si="360"/>
        <v>-</v>
      </c>
      <c r="FC176" s="257" t="str">
        <f t="shared" si="360"/>
        <v>-</v>
      </c>
      <c r="FD176" s="257" t="str">
        <f t="shared" si="360"/>
        <v>-</v>
      </c>
      <c r="FE176" s="267" t="s">
        <v>275</v>
      </c>
      <c r="FF176" s="267" t="s">
        <v>275</v>
      </c>
      <c r="FG176" s="246" t="str">
        <f t="shared" ref="FG176:FZ176" si="361">FG76</f>
        <v>0</v>
      </c>
      <c r="FH176" s="257" t="str">
        <f t="shared" si="361"/>
        <v>-84</v>
      </c>
      <c r="FI176" s="257" t="str">
        <f t="shared" si="361"/>
        <v>-</v>
      </c>
      <c r="FJ176" s="257" t="str">
        <f t="shared" si="361"/>
        <v>0</v>
      </c>
      <c r="FK176" s="257" t="str">
        <f t="shared" si="361"/>
        <v>0</v>
      </c>
      <c r="FL176" s="257" t="str">
        <f t="shared" si="361"/>
        <v>-</v>
      </c>
      <c r="FM176" s="257" t="str">
        <f t="shared" si="361"/>
        <v>0</v>
      </c>
      <c r="FN176" s="257" t="str">
        <f t="shared" si="361"/>
        <v>0</v>
      </c>
      <c r="FO176" s="257" t="str">
        <f t="shared" si="361"/>
        <v>0</v>
      </c>
      <c r="FP176" s="257" t="str">
        <f t="shared" si="361"/>
        <v>0</v>
      </c>
      <c r="FQ176" s="257" t="str">
        <f t="shared" si="361"/>
        <v>-4,588</v>
      </c>
      <c r="FR176" s="257" t="str">
        <f t="shared" si="361"/>
        <v>-4,588</v>
      </c>
      <c r="FS176" s="257" t="str">
        <f t="shared" si="361"/>
        <v>-3,587</v>
      </c>
      <c r="FT176" s="257" t="str">
        <f t="shared" si="361"/>
        <v>-404,511</v>
      </c>
      <c r="FU176" s="257" t="str">
        <f t="shared" si="361"/>
        <v>-424,507</v>
      </c>
      <c r="FV176" s="257" t="str">
        <f t="shared" si="361"/>
        <v>-$250,674</v>
      </c>
      <c r="FW176" s="257" t="str">
        <f t="shared" si="361"/>
        <v>-$17,822</v>
      </c>
      <c r="FX176" s="257" t="str">
        <f t="shared" si="361"/>
        <v>-$523,928</v>
      </c>
      <c r="FY176" s="257" t="str">
        <f t="shared" si="361"/>
        <v>-$797,424</v>
      </c>
      <c r="FZ176" s="257" t="str">
        <f t="shared" si="361"/>
        <v>-$20</v>
      </c>
      <c r="GA176" s="267" t="s">
        <v>275</v>
      </c>
      <c r="GB176" s="267" t="s">
        <v>275</v>
      </c>
      <c r="GC176" s="246" t="str">
        <f t="shared" ref="GC176:GV176" si="362">GC76</f>
        <v>84</v>
      </c>
      <c r="GD176" s="257" t="str">
        <f t="shared" si="362"/>
        <v>177</v>
      </c>
      <c r="GE176" s="257" t="str">
        <f t="shared" si="362"/>
        <v>0</v>
      </c>
      <c r="GF176" s="257" t="str">
        <f t="shared" si="362"/>
        <v>-34</v>
      </c>
      <c r="GG176" s="257" t="str">
        <f t="shared" si="362"/>
        <v>9</v>
      </c>
      <c r="GH176" s="257" t="str">
        <f t="shared" si="362"/>
        <v>0</v>
      </c>
      <c r="GI176" s="257" t="str">
        <f t="shared" si="362"/>
        <v>18</v>
      </c>
      <c r="GJ176" s="257" t="str">
        <f t="shared" si="362"/>
        <v>0</v>
      </c>
      <c r="GK176" s="257" t="str">
        <f t="shared" si="362"/>
        <v>0</v>
      </c>
      <c r="GL176" s="257" t="str">
        <f t="shared" si="362"/>
        <v>0</v>
      </c>
      <c r="GM176" s="257" t="str">
        <f t="shared" si="362"/>
        <v>3,120</v>
      </c>
      <c r="GN176" s="257" t="str">
        <f t="shared" si="362"/>
        <v>3,120</v>
      </c>
      <c r="GO176" s="257" t="str">
        <f t="shared" si="362"/>
        <v>2,250</v>
      </c>
      <c r="GP176" s="257" t="str">
        <f t="shared" si="362"/>
        <v>290,972</v>
      </c>
      <c r="GQ176" s="257" t="str">
        <f t="shared" si="362"/>
        <v>327,155</v>
      </c>
      <c r="GR176" s="257" t="str">
        <f t="shared" si="362"/>
        <v>-$95,701</v>
      </c>
      <c r="GS176" s="257" t="str">
        <f t="shared" si="362"/>
        <v>$50,521</v>
      </c>
      <c r="GT176" s="257" t="str">
        <f t="shared" si="362"/>
        <v>$401,379</v>
      </c>
      <c r="GU176" s="257" t="str">
        <f t="shared" si="362"/>
        <v>$360,559</v>
      </c>
      <c r="GV176" s="257" t="str">
        <f t="shared" si="362"/>
        <v>$4</v>
      </c>
    </row>
    <row r="177" spans="1:204"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246" t="s">
        <v>146</v>
      </c>
      <c r="AD177" s="255" t="str">
        <f t="shared" ca="1" si="288"/>
        <v>$66</v>
      </c>
      <c r="AE177" s="257" t="str">
        <f t="shared" si="306"/>
        <v>18,612</v>
      </c>
      <c r="AF177" s="257" t="str">
        <f t="shared" ref="AF177:AS177" si="363">AF77</f>
        <v>335</v>
      </c>
      <c r="AG177" s="257" t="str">
        <f t="shared" si="363"/>
        <v>60</v>
      </c>
      <c r="AH177" s="257" t="str">
        <f t="shared" si="363"/>
        <v>483</v>
      </c>
      <c r="AI177" s="257" t="str">
        <f t="shared" si="363"/>
        <v>23</v>
      </c>
      <c r="AJ177" s="257" t="str">
        <f t="shared" si="363"/>
        <v>14</v>
      </c>
      <c r="AK177" s="257" t="str">
        <f t="shared" si="363"/>
        <v>72</v>
      </c>
      <c r="AL177" s="257" t="str">
        <f t="shared" si="363"/>
        <v>93,600</v>
      </c>
      <c r="AM177" s="257" t="str">
        <f t="shared" si="363"/>
        <v>134</v>
      </c>
      <c r="AN177" s="257" t="str">
        <f t="shared" si="363"/>
        <v>927,150</v>
      </c>
      <c r="AO177" s="257" t="str">
        <f t="shared" si="363"/>
        <v>63,558</v>
      </c>
      <c r="AP177" s="257" t="str">
        <f t="shared" si="363"/>
        <v>63,558</v>
      </c>
      <c r="AQ177" s="257" t="str">
        <f t="shared" si="363"/>
        <v>7,426</v>
      </c>
      <c r="AR177" s="257" t="str">
        <f t="shared" si="363"/>
        <v>1,575,146</v>
      </c>
      <c r="AS177" s="257" t="str">
        <f t="shared" si="363"/>
        <v>1,992,040</v>
      </c>
      <c r="AT177" s="257" t="str">
        <f t="shared" si="290"/>
        <v>$3,939,972</v>
      </c>
      <c r="AU177" s="257" t="str">
        <f t="shared" si="290"/>
        <v>$9,638,741</v>
      </c>
      <c r="AV177" s="257" t="str">
        <f t="shared" si="290"/>
        <v>$6,118,631</v>
      </c>
      <c r="AW177" s="257" t="str">
        <f t="shared" si="290"/>
        <v>$19,228,004</v>
      </c>
      <c r="AX177" s="257" t="str">
        <f t="shared" si="290"/>
        <v>$66</v>
      </c>
      <c r="AY177" s="267" t="s">
        <v>275</v>
      </c>
      <c r="AZ177" s="267"/>
      <c r="BA177" s="246" t="str">
        <f t="shared" ref="BA177:BT177" si="364">BA77</f>
        <v>18,278</v>
      </c>
      <c r="BB177" s="257" t="str">
        <f t="shared" si="364"/>
        <v>335</v>
      </c>
      <c r="BC177" s="257" t="str">
        <f t="shared" si="364"/>
        <v>60</v>
      </c>
      <c r="BD177" s="257" t="str">
        <f t="shared" si="364"/>
        <v>452</v>
      </c>
      <c r="BE177" s="257" t="str">
        <f t="shared" si="364"/>
        <v>26</v>
      </c>
      <c r="BF177" s="257" t="str">
        <f t="shared" si="364"/>
        <v>65</v>
      </c>
      <c r="BG177" s="257" t="str">
        <f t="shared" si="364"/>
        <v>72</v>
      </c>
      <c r="BH177" s="257" t="str">
        <f t="shared" si="364"/>
        <v>93,600</v>
      </c>
      <c r="BI177" s="257" t="str">
        <f t="shared" si="364"/>
        <v>134</v>
      </c>
      <c r="BJ177" s="257" t="str">
        <f t="shared" si="364"/>
        <v>927,150</v>
      </c>
      <c r="BK177" s="257" t="str">
        <f t="shared" si="364"/>
        <v>49,439</v>
      </c>
      <c r="BL177" s="257" t="str">
        <f t="shared" si="364"/>
        <v>49,440</v>
      </c>
      <c r="BM177" s="257" t="str">
        <f t="shared" si="364"/>
        <v>5,944</v>
      </c>
      <c r="BN177" s="257" t="str">
        <f t="shared" si="364"/>
        <v>1,320,883</v>
      </c>
      <c r="BO177" s="257" t="str">
        <f t="shared" si="364"/>
        <v>1,661,046</v>
      </c>
      <c r="BP177" s="257" t="str">
        <f t="shared" si="364"/>
        <v>$2,168,949</v>
      </c>
      <c r="BQ177" s="257" t="str">
        <f t="shared" si="364"/>
        <v>$7,341,708</v>
      </c>
      <c r="BR177" s="257" t="str">
        <f t="shared" si="364"/>
        <v>$4,438,773</v>
      </c>
      <c r="BS177" s="257" t="str">
        <f t="shared" si="364"/>
        <v>$19,827,327</v>
      </c>
      <c r="BT177" s="257" t="str">
        <f t="shared" si="364"/>
        <v>$69</v>
      </c>
      <c r="BU177" s="267" t="s">
        <v>275</v>
      </c>
      <c r="BV177" s="267" t="s">
        <v>275</v>
      </c>
      <c r="BW177" s="246" t="str">
        <f t="shared" ref="BW177:CP177" si="365">BW77</f>
        <v>18,278</v>
      </c>
      <c r="BX177" s="257" t="str">
        <f t="shared" si="365"/>
        <v>335</v>
      </c>
      <c r="BY177" s="257" t="str">
        <f t="shared" si="365"/>
        <v>60</v>
      </c>
      <c r="BZ177" s="257" t="str">
        <f t="shared" si="365"/>
        <v>509</v>
      </c>
      <c r="CA177" s="257" t="str">
        <f t="shared" si="365"/>
        <v>26</v>
      </c>
      <c r="CB177" s="257" t="str">
        <f t="shared" si="365"/>
        <v>65</v>
      </c>
      <c r="CC177" s="257" t="str">
        <f t="shared" si="365"/>
        <v>72</v>
      </c>
      <c r="CD177" s="257" t="str">
        <f t="shared" si="365"/>
        <v>93,600</v>
      </c>
      <c r="CE177" s="257" t="str">
        <f t="shared" si="365"/>
        <v>134</v>
      </c>
      <c r="CF177" s="257" t="str">
        <f t="shared" si="365"/>
        <v>927,150</v>
      </c>
      <c r="CG177" s="257" t="str">
        <f t="shared" si="365"/>
        <v>45,742</v>
      </c>
      <c r="CH177" s="257" t="str">
        <f t="shared" si="365"/>
        <v>45,742</v>
      </c>
      <c r="CI177" s="257" t="str">
        <f t="shared" si="365"/>
        <v>1,728</v>
      </c>
      <c r="CJ177" s="257" t="str">
        <f t="shared" si="365"/>
        <v>1,113,940</v>
      </c>
      <c r="CK177" s="257" t="str">
        <f t="shared" si="365"/>
        <v>1,420,966</v>
      </c>
      <c r="CL177" s="257" t="str">
        <f t="shared" si="365"/>
        <v>$3,023,579</v>
      </c>
      <c r="CM177" s="257" t="str">
        <f t="shared" si="365"/>
        <v>$7,341,708</v>
      </c>
      <c r="CN177" s="257" t="str">
        <f t="shared" si="365"/>
        <v>$4,438,773</v>
      </c>
      <c r="CO177" s="257" t="str">
        <f t="shared" si="365"/>
        <v>$15,174,848</v>
      </c>
      <c r="CP177" s="257" t="str">
        <f t="shared" si="365"/>
        <v>$69</v>
      </c>
      <c r="CQ177" s="267" t="s">
        <v>275</v>
      </c>
      <c r="CR177" s="267" t="s">
        <v>275</v>
      </c>
      <c r="CS177" s="246" t="str">
        <f t="shared" ref="CS177:DL177" si="366">CS77</f>
        <v>18,612</v>
      </c>
      <c r="CT177" s="257" t="str">
        <f t="shared" si="366"/>
        <v>331</v>
      </c>
      <c r="CU177" s="257" t="str">
        <f t="shared" si="366"/>
        <v>55</v>
      </c>
      <c r="CV177" s="257" t="str">
        <f t="shared" si="366"/>
        <v>483</v>
      </c>
      <c r="CW177" s="257" t="str">
        <f t="shared" si="366"/>
        <v>25</v>
      </c>
      <c r="CX177" s="257" t="str">
        <f t="shared" si="366"/>
        <v>50</v>
      </c>
      <c r="CY177" s="257" t="str">
        <f t="shared" si="366"/>
        <v>66</v>
      </c>
      <c r="CZ177" s="257" t="str">
        <f t="shared" si="366"/>
        <v>90,000</v>
      </c>
      <c r="DA177" s="257" t="str">
        <f t="shared" si="366"/>
        <v>75</v>
      </c>
      <c r="DB177" s="257" t="str">
        <f t="shared" si="366"/>
        <v>550,000</v>
      </c>
      <c r="DC177" s="257" t="str">
        <f t="shared" si="366"/>
        <v>61,177</v>
      </c>
      <c r="DD177" s="257" t="str">
        <f t="shared" si="366"/>
        <v>61,177</v>
      </c>
      <c r="DE177" s="257" t="str">
        <f t="shared" si="366"/>
        <v>23,053</v>
      </c>
      <c r="DF177" s="257" t="str">
        <f t="shared" si="366"/>
        <v>897,507</v>
      </c>
      <c r="DG177" s="257" t="str">
        <f t="shared" si="366"/>
        <v>1,341,898</v>
      </c>
      <c r="DH177" s="257" t="str">
        <f t="shared" si="366"/>
        <v>$3,023,579</v>
      </c>
      <c r="DI177" s="257" t="str">
        <f t="shared" si="366"/>
        <v>$7,341,708</v>
      </c>
      <c r="DJ177" s="257" t="str">
        <f t="shared" si="366"/>
        <v>$4,438,773</v>
      </c>
      <c r="DK177" s="257" t="str">
        <f t="shared" si="366"/>
        <v>$15,174,848</v>
      </c>
      <c r="DL177" s="257" t="str">
        <f t="shared" si="366"/>
        <v>$68</v>
      </c>
      <c r="DM177" s="267" t="s">
        <v>275</v>
      </c>
      <c r="DN177" s="267" t="s">
        <v>275</v>
      </c>
      <c r="DO177" s="246" t="str">
        <f t="shared" ref="DO177:EH177" si="367">DO77</f>
        <v>18,445</v>
      </c>
      <c r="DP177" s="257" t="str">
        <f t="shared" si="367"/>
        <v>334</v>
      </c>
      <c r="DQ177" s="257" t="str">
        <f t="shared" si="367"/>
        <v>59</v>
      </c>
      <c r="DR177" s="257" t="str">
        <f t="shared" si="367"/>
        <v>482</v>
      </c>
      <c r="DS177" s="257" t="str">
        <f t="shared" si="367"/>
        <v>25</v>
      </c>
      <c r="DT177" s="257" t="str">
        <f t="shared" si="367"/>
        <v>49</v>
      </c>
      <c r="DU177" s="257" t="str">
        <f t="shared" si="367"/>
        <v>71</v>
      </c>
      <c r="DV177" s="257" t="str">
        <f t="shared" si="367"/>
        <v>92,700</v>
      </c>
      <c r="DW177" s="257" t="str">
        <f t="shared" si="367"/>
        <v>119</v>
      </c>
      <c r="DX177" s="257" t="str">
        <f t="shared" si="367"/>
        <v>832,863</v>
      </c>
      <c r="DY177" s="257" t="str">
        <f t="shared" si="367"/>
        <v>54,979</v>
      </c>
      <c r="DZ177" s="257" t="str">
        <f t="shared" si="367"/>
        <v>54,979</v>
      </c>
      <c r="EA177" s="257" t="str">
        <f t="shared" si="367"/>
        <v>9,538</v>
      </c>
      <c r="EB177" s="257" t="str">
        <f t="shared" si="367"/>
        <v>1,226,869</v>
      </c>
      <c r="EC177" s="257" t="str">
        <f t="shared" si="367"/>
        <v>1,603,988</v>
      </c>
      <c r="ED177" s="257" t="str">
        <f t="shared" si="367"/>
        <v>$3,039,020</v>
      </c>
      <c r="EE177" s="257" t="str">
        <f t="shared" si="367"/>
        <v>$7,915,966</v>
      </c>
      <c r="EF177" s="257" t="str">
        <f t="shared" si="367"/>
        <v>$4,858,738</v>
      </c>
      <c r="EG177" s="257" t="str">
        <f t="shared" si="367"/>
        <v>$17,351,257</v>
      </c>
      <c r="EH177" s="257" t="str">
        <f t="shared" si="367"/>
        <v>$68</v>
      </c>
      <c r="EI177" s="267" t="s">
        <v>275</v>
      </c>
      <c r="EJ177" s="267" t="s">
        <v>275</v>
      </c>
      <c r="EK177" s="246" t="str">
        <f t="shared" ref="EK177:FD177" si="368">EK77</f>
        <v>334</v>
      </c>
      <c r="EL177" s="257" t="str">
        <f t="shared" si="368"/>
        <v>0</v>
      </c>
      <c r="EM177" s="257" t="str">
        <f t="shared" si="368"/>
        <v>0</v>
      </c>
      <c r="EN177" s="257" t="str">
        <f t="shared" si="368"/>
        <v>31</v>
      </c>
      <c r="EO177" s="257" t="str">
        <f t="shared" si="368"/>
        <v>-3</v>
      </c>
      <c r="EP177" s="257" t="str">
        <f t="shared" si="368"/>
        <v>-51</v>
      </c>
      <c r="EQ177" s="257" t="str">
        <f t="shared" si="368"/>
        <v>0</v>
      </c>
      <c r="ER177" s="257" t="str">
        <f t="shared" si="368"/>
        <v>0</v>
      </c>
      <c r="ES177" s="257" t="str">
        <f t="shared" si="368"/>
        <v>0</v>
      </c>
      <c r="ET177" s="257" t="str">
        <f t="shared" si="368"/>
        <v>0</v>
      </c>
      <c r="EU177" s="257" t="str">
        <f t="shared" si="368"/>
        <v>14,119</v>
      </c>
      <c r="EV177" s="257" t="str">
        <f t="shared" si="368"/>
        <v>14,119</v>
      </c>
      <c r="EW177" s="257" t="str">
        <f t="shared" si="368"/>
        <v>1,482</v>
      </c>
      <c r="EX177" s="257" t="str">
        <f t="shared" si="368"/>
        <v>254,263</v>
      </c>
      <c r="EY177" s="257" t="str">
        <f t="shared" si="368"/>
        <v>330,994</v>
      </c>
      <c r="EZ177" s="257" t="str">
        <f t="shared" si="368"/>
        <v>$1,771,024</v>
      </c>
      <c r="FA177" s="257" t="str">
        <f t="shared" si="368"/>
        <v>$2,297,033</v>
      </c>
      <c r="FB177" s="257" t="str">
        <f t="shared" si="368"/>
        <v>$1,679,858</v>
      </c>
      <c r="FC177" s="257" t="str">
        <f t="shared" si="368"/>
        <v>-$599,323</v>
      </c>
      <c r="FD177" s="257" t="str">
        <f t="shared" si="368"/>
        <v>-$3</v>
      </c>
      <c r="FE177" s="267" t="s">
        <v>275</v>
      </c>
      <c r="FF177" s="267" t="s">
        <v>275</v>
      </c>
      <c r="FG177" s="246" t="str">
        <f t="shared" ref="FG177:FZ177" si="369">FG77</f>
        <v>0</v>
      </c>
      <c r="FH177" s="257" t="str">
        <f t="shared" si="369"/>
        <v>0</v>
      </c>
      <c r="FI177" s="257" t="str">
        <f t="shared" si="369"/>
        <v>0</v>
      </c>
      <c r="FJ177" s="257" t="str">
        <f t="shared" si="369"/>
        <v>-57</v>
      </c>
      <c r="FK177" s="257" t="str">
        <f t="shared" si="369"/>
        <v>0</v>
      </c>
      <c r="FL177" s="257" t="str">
        <f t="shared" si="369"/>
        <v>0</v>
      </c>
      <c r="FM177" s="257" t="str">
        <f t="shared" si="369"/>
        <v>0</v>
      </c>
      <c r="FN177" s="257" t="str">
        <f t="shared" si="369"/>
        <v>0</v>
      </c>
      <c r="FO177" s="257" t="str">
        <f t="shared" si="369"/>
        <v>0</v>
      </c>
      <c r="FP177" s="257" t="str">
        <f t="shared" si="369"/>
        <v>0</v>
      </c>
      <c r="FQ177" s="257" t="str">
        <f t="shared" si="369"/>
        <v>3,697</v>
      </c>
      <c r="FR177" s="257" t="str">
        <f t="shared" si="369"/>
        <v>3,698</v>
      </c>
      <c r="FS177" s="257" t="str">
        <f t="shared" si="369"/>
        <v>4,216</v>
      </c>
      <c r="FT177" s="257" t="str">
        <f t="shared" si="369"/>
        <v>206,943</v>
      </c>
      <c r="FU177" s="257" t="str">
        <f t="shared" si="369"/>
        <v>240,080</v>
      </c>
      <c r="FV177" s="257" t="str">
        <f t="shared" si="369"/>
        <v>-$854,630</v>
      </c>
      <c r="FW177" s="257" t="str">
        <f t="shared" si="369"/>
        <v>$0</v>
      </c>
      <c r="FX177" s="257" t="str">
        <f t="shared" si="369"/>
        <v>$0</v>
      </c>
      <c r="FY177" s="257" t="str">
        <f t="shared" si="369"/>
        <v>$4,652,479</v>
      </c>
      <c r="FZ177" s="257" t="str">
        <f t="shared" si="369"/>
        <v>$0</v>
      </c>
      <c r="GA177" s="267" t="s">
        <v>275</v>
      </c>
      <c r="GB177" s="267" t="s">
        <v>275</v>
      </c>
      <c r="GC177" s="246" t="str">
        <f t="shared" ref="GC177:GV177" si="370">GC77</f>
        <v>-334</v>
      </c>
      <c r="GD177" s="257" t="str">
        <f t="shared" si="370"/>
        <v>4</v>
      </c>
      <c r="GE177" s="257" t="str">
        <f t="shared" si="370"/>
        <v>5</v>
      </c>
      <c r="GF177" s="257" t="str">
        <f t="shared" si="370"/>
        <v>26</v>
      </c>
      <c r="GG177" s="257" t="str">
        <f t="shared" si="370"/>
        <v>1</v>
      </c>
      <c r="GH177" s="257" t="str">
        <f t="shared" si="370"/>
        <v>15</v>
      </c>
      <c r="GI177" s="257" t="str">
        <f t="shared" si="370"/>
        <v>6</v>
      </c>
      <c r="GJ177" s="257" t="str">
        <f t="shared" si="370"/>
        <v>3,600</v>
      </c>
      <c r="GK177" s="257" t="str">
        <f t="shared" si="370"/>
        <v>59</v>
      </c>
      <c r="GL177" s="257" t="str">
        <f t="shared" si="370"/>
        <v>377,150</v>
      </c>
      <c r="GM177" s="257" t="str">
        <f t="shared" si="370"/>
        <v>-15,435</v>
      </c>
      <c r="GN177" s="257" t="str">
        <f t="shared" si="370"/>
        <v>-15,435</v>
      </c>
      <c r="GO177" s="257" t="str">
        <f t="shared" si="370"/>
        <v>-21,325</v>
      </c>
      <c r="GP177" s="257" t="str">
        <f t="shared" si="370"/>
        <v>216,433</v>
      </c>
      <c r="GQ177" s="257" t="str">
        <f t="shared" si="370"/>
        <v>79,068</v>
      </c>
      <c r="GR177" s="257" t="str">
        <f t="shared" si="370"/>
        <v>$0</v>
      </c>
      <c r="GS177" s="257" t="str">
        <f t="shared" si="370"/>
        <v>$0</v>
      </c>
      <c r="GT177" s="257" t="str">
        <f t="shared" si="370"/>
        <v>$0</v>
      </c>
      <c r="GU177" s="257" t="str">
        <f t="shared" si="370"/>
        <v>$0</v>
      </c>
      <c r="GV177" s="257" t="str">
        <f t="shared" si="370"/>
        <v>$1</v>
      </c>
    </row>
    <row r="178" spans="1:204"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246" t="s">
        <v>158</v>
      </c>
      <c r="AD178" s="255" t="str">
        <f t="shared" ca="1" si="288"/>
        <v>-</v>
      </c>
      <c r="AE178" s="257" t="str">
        <f t="shared" si="306"/>
        <v>-</v>
      </c>
      <c r="AF178" s="257" t="str">
        <f t="shared" ref="AF178:AS178" si="371">AF78</f>
        <v>-</v>
      </c>
      <c r="AG178" s="257" t="str">
        <f t="shared" si="371"/>
        <v>-</v>
      </c>
      <c r="AH178" s="257" t="str">
        <f t="shared" si="371"/>
        <v>-</v>
      </c>
      <c r="AI178" s="257" t="str">
        <f t="shared" si="371"/>
        <v>-</v>
      </c>
      <c r="AJ178" s="257" t="str">
        <f t="shared" si="371"/>
        <v>-</v>
      </c>
      <c r="AK178" s="257" t="str">
        <f t="shared" si="371"/>
        <v>-</v>
      </c>
      <c r="AL178" s="257" t="str">
        <f t="shared" si="371"/>
        <v>-</v>
      </c>
      <c r="AM178" s="257" t="str">
        <f t="shared" si="371"/>
        <v>-</v>
      </c>
      <c r="AN178" s="257" t="str">
        <f t="shared" si="371"/>
        <v>-</v>
      </c>
      <c r="AO178" s="257" t="str">
        <f t="shared" si="371"/>
        <v>-</v>
      </c>
      <c r="AP178" s="257" t="str">
        <f t="shared" si="371"/>
        <v>-</v>
      </c>
      <c r="AQ178" s="257" t="str">
        <f t="shared" si="371"/>
        <v>-</v>
      </c>
      <c r="AR178" s="257" t="str">
        <f t="shared" si="371"/>
        <v>-</v>
      </c>
      <c r="AS178" s="257" t="str">
        <f t="shared" si="371"/>
        <v>-</v>
      </c>
      <c r="AT178" s="257" t="str">
        <f t="shared" ref="AT178:AX186" si="372">AT78</f>
        <v>-</v>
      </c>
      <c r="AU178" s="257" t="str">
        <f t="shared" si="372"/>
        <v>-</v>
      </c>
      <c r="AV178" s="257" t="str">
        <f t="shared" si="372"/>
        <v>-</v>
      </c>
      <c r="AW178" s="257" t="str">
        <f t="shared" si="372"/>
        <v>-</v>
      </c>
      <c r="AX178" s="257" t="str">
        <f t="shared" si="372"/>
        <v>-</v>
      </c>
      <c r="AY178" s="267" t="s">
        <v>275</v>
      </c>
      <c r="AZ178" s="267"/>
      <c r="BA178" s="246" t="str">
        <f t="shared" ref="BA178:BT178" si="373">BA78</f>
        <v>-</v>
      </c>
      <c r="BB178" s="257" t="str">
        <f t="shared" si="373"/>
        <v>-</v>
      </c>
      <c r="BC178" s="257" t="str">
        <f t="shared" si="373"/>
        <v>-</v>
      </c>
      <c r="BD178" s="257" t="str">
        <f t="shared" si="373"/>
        <v>-</v>
      </c>
      <c r="BE178" s="257" t="str">
        <f t="shared" si="373"/>
        <v>-</v>
      </c>
      <c r="BF178" s="257" t="str">
        <f t="shared" si="373"/>
        <v>-</v>
      </c>
      <c r="BG178" s="257" t="str">
        <f t="shared" si="373"/>
        <v>-</v>
      </c>
      <c r="BH178" s="257" t="str">
        <f t="shared" si="373"/>
        <v>-</v>
      </c>
      <c r="BI178" s="257" t="str">
        <f t="shared" si="373"/>
        <v>-</v>
      </c>
      <c r="BJ178" s="257" t="str">
        <f t="shared" si="373"/>
        <v>-</v>
      </c>
      <c r="BK178" s="257" t="str">
        <f t="shared" si="373"/>
        <v>-</v>
      </c>
      <c r="BL178" s="257" t="str">
        <f t="shared" si="373"/>
        <v>-</v>
      </c>
      <c r="BM178" s="257" t="str">
        <f t="shared" si="373"/>
        <v>-</v>
      </c>
      <c r="BN178" s="257" t="str">
        <f t="shared" si="373"/>
        <v>-</v>
      </c>
      <c r="BO178" s="257" t="str">
        <f t="shared" si="373"/>
        <v>-</v>
      </c>
      <c r="BP178" s="257" t="str">
        <f t="shared" si="373"/>
        <v>-</v>
      </c>
      <c r="BQ178" s="257" t="str">
        <f t="shared" si="373"/>
        <v>-</v>
      </c>
      <c r="BR178" s="257" t="str">
        <f t="shared" si="373"/>
        <v>-</v>
      </c>
      <c r="BS178" s="257" t="str">
        <f t="shared" si="373"/>
        <v>-</v>
      </c>
      <c r="BT178" s="257" t="str">
        <f t="shared" si="373"/>
        <v>-</v>
      </c>
      <c r="BU178" s="267" t="s">
        <v>275</v>
      </c>
      <c r="BV178" s="267" t="s">
        <v>275</v>
      </c>
      <c r="BW178" s="246" t="str">
        <f t="shared" ref="BW178:CP178" si="374">BW78</f>
        <v>37,662</v>
      </c>
      <c r="BX178" s="257" t="str">
        <f t="shared" si="374"/>
        <v>1,600</v>
      </c>
      <c r="BY178" s="257">
        <f t="shared" si="374"/>
        <v>0</v>
      </c>
      <c r="BZ178" s="257" t="str">
        <f t="shared" si="374"/>
        <v>829</v>
      </c>
      <c r="CA178" s="257" t="str">
        <f t="shared" si="374"/>
        <v>70</v>
      </c>
      <c r="CB178" s="257">
        <f t="shared" si="374"/>
        <v>0</v>
      </c>
      <c r="CC178" s="257" t="str">
        <f t="shared" si="374"/>
        <v>136</v>
      </c>
      <c r="CD178" s="257" t="str">
        <f t="shared" si="374"/>
        <v>252,904</v>
      </c>
      <c r="CE178" s="257" t="str">
        <f t="shared" si="374"/>
        <v>100</v>
      </c>
      <c r="CF178" s="257" t="str">
        <f t="shared" si="374"/>
        <v>1,712,397</v>
      </c>
      <c r="CG178" s="257" t="str">
        <f t="shared" si="374"/>
        <v>903,486</v>
      </c>
      <c r="CH178" s="257" t="str">
        <f t="shared" si="374"/>
        <v>911,462</v>
      </c>
      <c r="CI178" s="257">
        <f t="shared" si="374"/>
        <v>0</v>
      </c>
      <c r="CJ178" s="257" t="str">
        <f t="shared" si="374"/>
        <v>775,950</v>
      </c>
      <c r="CK178" s="257" t="str">
        <f t="shared" si="374"/>
        <v>845,317</v>
      </c>
      <c r="CL178" s="257" t="str">
        <f t="shared" si="374"/>
        <v>$6,216,324</v>
      </c>
      <c r="CM178" s="257" t="str">
        <f t="shared" si="374"/>
        <v>$2,858,617</v>
      </c>
      <c r="CN178" s="257" t="str">
        <f t="shared" si="374"/>
        <v>$10,273,863</v>
      </c>
      <c r="CO178" s="257" t="str">
        <f t="shared" si="374"/>
        <v>$19,348,804</v>
      </c>
      <c r="CP178" s="257" t="str">
        <f t="shared" si="374"/>
        <v>$76</v>
      </c>
      <c r="CQ178" s="267" t="s">
        <v>275</v>
      </c>
      <c r="CR178" s="267" t="s">
        <v>275</v>
      </c>
      <c r="CS178" s="246" t="str">
        <f t="shared" ref="CS178:DL178" si="375">CS78</f>
        <v>37,662</v>
      </c>
      <c r="CT178" s="257" t="str">
        <f t="shared" si="375"/>
        <v>1,600</v>
      </c>
      <c r="CU178" s="257" t="str">
        <f t="shared" si="375"/>
        <v>-</v>
      </c>
      <c r="CV178" s="257" t="str">
        <f t="shared" si="375"/>
        <v>837</v>
      </c>
      <c r="CW178" s="257" t="str">
        <f t="shared" si="375"/>
        <v>82</v>
      </c>
      <c r="CX178" s="257">
        <f t="shared" si="375"/>
        <v>0</v>
      </c>
      <c r="CY178" s="257" t="str">
        <f t="shared" si="375"/>
        <v>136</v>
      </c>
      <c r="CZ178" s="257" t="str">
        <f t="shared" si="375"/>
        <v>252,904</v>
      </c>
      <c r="DA178" s="257" t="str">
        <f t="shared" si="375"/>
        <v>95</v>
      </c>
      <c r="DB178" s="257" t="str">
        <f t="shared" si="375"/>
        <v>1,712,397</v>
      </c>
      <c r="DC178" s="257" t="str">
        <f t="shared" si="375"/>
        <v>160,652</v>
      </c>
      <c r="DD178" s="257" t="str">
        <f t="shared" si="375"/>
        <v>160,652</v>
      </c>
      <c r="DE178" s="257" t="str">
        <f t="shared" si="375"/>
        <v>-</v>
      </c>
      <c r="DF178" s="257" t="str">
        <f t="shared" si="375"/>
        <v>4,850,346</v>
      </c>
      <c r="DG178" s="257" t="str">
        <f t="shared" si="375"/>
        <v>4,982,861</v>
      </c>
      <c r="DH178" s="257" t="str">
        <f t="shared" si="375"/>
        <v>$7,387,201</v>
      </c>
      <c r="DI178" s="257" t="str">
        <f t="shared" si="375"/>
        <v>$4,518,469</v>
      </c>
      <c r="DJ178" s="257" t="str">
        <f t="shared" si="375"/>
        <v>$12,128,030</v>
      </c>
      <c r="DK178" s="257" t="str">
        <f t="shared" si="375"/>
        <v>$24,033,700</v>
      </c>
      <c r="DL178" s="257" t="str">
        <f t="shared" si="375"/>
        <v>$75</v>
      </c>
      <c r="DM178" s="267" t="s">
        <v>275</v>
      </c>
      <c r="DN178" s="267" t="s">
        <v>275</v>
      </c>
      <c r="DO178" s="246" t="str">
        <f t="shared" ref="DO178:EH178" si="376">DO78</f>
        <v>37,662</v>
      </c>
      <c r="DP178" s="257" t="str">
        <f t="shared" si="376"/>
        <v>1,600</v>
      </c>
      <c r="DQ178" s="257" t="str">
        <f t="shared" si="376"/>
        <v>-</v>
      </c>
      <c r="DR178" s="257" t="str">
        <f t="shared" si="376"/>
        <v>833</v>
      </c>
      <c r="DS178" s="257" t="str">
        <f t="shared" si="376"/>
        <v>76</v>
      </c>
      <c r="DT178" s="257" t="str">
        <f t="shared" si="376"/>
        <v>0</v>
      </c>
      <c r="DU178" s="257" t="str">
        <f t="shared" si="376"/>
        <v>136</v>
      </c>
      <c r="DV178" s="257" t="str">
        <f t="shared" si="376"/>
        <v>252,904</v>
      </c>
      <c r="DW178" s="257" t="str">
        <f t="shared" si="376"/>
        <v>98</v>
      </c>
      <c r="DX178" s="257" t="str">
        <f t="shared" si="376"/>
        <v>1,712,397</v>
      </c>
      <c r="DY178" s="257" t="str">
        <f t="shared" si="376"/>
        <v>532,069</v>
      </c>
      <c r="DZ178" s="257" t="str">
        <f t="shared" si="376"/>
        <v>532,069</v>
      </c>
      <c r="EA178" s="257" t="str">
        <f t="shared" si="376"/>
        <v>-</v>
      </c>
      <c r="EB178" s="257" t="str">
        <f t="shared" si="376"/>
        <v>2,813,148</v>
      </c>
      <c r="EC178" s="257" t="str">
        <f t="shared" si="376"/>
        <v>2,914,089</v>
      </c>
      <c r="ED178" s="257" t="str">
        <f t="shared" si="376"/>
        <v>$6,801,763</v>
      </c>
      <c r="EE178" s="257" t="str">
        <f t="shared" si="376"/>
        <v>$3,688,543</v>
      </c>
      <c r="EF178" s="257" t="str">
        <f t="shared" si="376"/>
        <v>$11,200,947</v>
      </c>
      <c r="EG178" s="257" t="str">
        <f t="shared" si="376"/>
        <v>$21,691,252</v>
      </c>
      <c r="EH178" s="257" t="str">
        <f t="shared" si="376"/>
        <v>$76</v>
      </c>
      <c r="EI178" s="267" t="s">
        <v>275</v>
      </c>
      <c r="EJ178" s="267" t="s">
        <v>275</v>
      </c>
      <c r="EK178" s="246" t="str">
        <f t="shared" ref="EK178:FD178" si="377">EK78</f>
        <v>-</v>
      </c>
      <c r="EL178" s="257" t="str">
        <f t="shared" si="377"/>
        <v>-</v>
      </c>
      <c r="EM178" s="257" t="str">
        <f t="shared" si="377"/>
        <v>-</v>
      </c>
      <c r="EN178" s="257" t="str">
        <f t="shared" si="377"/>
        <v>-</v>
      </c>
      <c r="EO178" s="257" t="str">
        <f t="shared" si="377"/>
        <v>-</v>
      </c>
      <c r="EP178" s="257" t="str">
        <f t="shared" si="377"/>
        <v>-</v>
      </c>
      <c r="EQ178" s="257" t="str">
        <f t="shared" si="377"/>
        <v>-</v>
      </c>
      <c r="ER178" s="257" t="str">
        <f t="shared" si="377"/>
        <v>-</v>
      </c>
      <c r="ES178" s="257" t="str">
        <f t="shared" si="377"/>
        <v>-</v>
      </c>
      <c r="ET178" s="257" t="str">
        <f t="shared" si="377"/>
        <v>-</v>
      </c>
      <c r="EU178" s="257" t="str">
        <f t="shared" si="377"/>
        <v>-</v>
      </c>
      <c r="EV178" s="257" t="str">
        <f t="shared" si="377"/>
        <v>-</v>
      </c>
      <c r="EW178" s="257" t="str">
        <f t="shared" si="377"/>
        <v>-</v>
      </c>
      <c r="EX178" s="257" t="str">
        <f t="shared" si="377"/>
        <v>-</v>
      </c>
      <c r="EY178" s="257" t="str">
        <f t="shared" si="377"/>
        <v>-</v>
      </c>
      <c r="EZ178" s="257" t="str">
        <f t="shared" si="377"/>
        <v>-</v>
      </c>
      <c r="FA178" s="257" t="str">
        <f t="shared" si="377"/>
        <v>-</v>
      </c>
      <c r="FB178" s="257" t="str">
        <f t="shared" si="377"/>
        <v>-</v>
      </c>
      <c r="FC178" s="257" t="str">
        <f t="shared" si="377"/>
        <v>-</v>
      </c>
      <c r="FD178" s="257" t="str">
        <f t="shared" si="377"/>
        <v>-</v>
      </c>
      <c r="FE178" s="267" t="s">
        <v>275</v>
      </c>
      <c r="FF178" s="267" t="s">
        <v>275</v>
      </c>
      <c r="FG178" s="246" t="str">
        <f t="shared" ref="FG178:FZ178" si="378">FG78</f>
        <v>-</v>
      </c>
      <c r="FH178" s="257" t="str">
        <f t="shared" si="378"/>
        <v>-</v>
      </c>
      <c r="FI178" s="257" t="str">
        <f t="shared" si="378"/>
        <v>-</v>
      </c>
      <c r="FJ178" s="257" t="str">
        <f t="shared" si="378"/>
        <v>-</v>
      </c>
      <c r="FK178" s="257" t="str">
        <f t="shared" si="378"/>
        <v>-</v>
      </c>
      <c r="FL178" s="257" t="str">
        <f t="shared" si="378"/>
        <v>-</v>
      </c>
      <c r="FM178" s="257" t="str">
        <f t="shared" si="378"/>
        <v>-</v>
      </c>
      <c r="FN178" s="257" t="str">
        <f t="shared" si="378"/>
        <v>-</v>
      </c>
      <c r="FO178" s="257" t="str">
        <f t="shared" si="378"/>
        <v>-</v>
      </c>
      <c r="FP178" s="257" t="str">
        <f t="shared" si="378"/>
        <v>-</v>
      </c>
      <c r="FQ178" s="257" t="str">
        <f t="shared" si="378"/>
        <v>-</v>
      </c>
      <c r="FR178" s="257" t="str">
        <f t="shared" si="378"/>
        <v>-</v>
      </c>
      <c r="FS178" s="257" t="str">
        <f t="shared" si="378"/>
        <v>-</v>
      </c>
      <c r="FT178" s="257" t="str">
        <f t="shared" si="378"/>
        <v>-</v>
      </c>
      <c r="FU178" s="257" t="str">
        <f t="shared" si="378"/>
        <v>-</v>
      </c>
      <c r="FV178" s="257" t="str">
        <f t="shared" si="378"/>
        <v>-</v>
      </c>
      <c r="FW178" s="257" t="str">
        <f t="shared" si="378"/>
        <v>-</v>
      </c>
      <c r="FX178" s="257" t="str">
        <f t="shared" si="378"/>
        <v>-</v>
      </c>
      <c r="FY178" s="257" t="str">
        <f t="shared" si="378"/>
        <v>-</v>
      </c>
      <c r="FZ178" s="257" t="str">
        <f t="shared" si="378"/>
        <v>-</v>
      </c>
      <c r="GA178" s="267" t="s">
        <v>275</v>
      </c>
      <c r="GB178" s="267" t="s">
        <v>275</v>
      </c>
      <c r="GC178" s="246" t="str">
        <f t="shared" ref="GC178:GV178" si="379">GC78</f>
        <v>0</v>
      </c>
      <c r="GD178" s="257" t="str">
        <f t="shared" si="379"/>
        <v>0</v>
      </c>
      <c r="GE178" s="257" t="str">
        <f t="shared" si="379"/>
        <v>-</v>
      </c>
      <c r="GF178" s="257" t="str">
        <f t="shared" si="379"/>
        <v>-8</v>
      </c>
      <c r="GG178" s="257" t="str">
        <f t="shared" si="379"/>
        <v>-12</v>
      </c>
      <c r="GH178" s="257" t="str">
        <f t="shared" si="379"/>
        <v>0</v>
      </c>
      <c r="GI178" s="257" t="str">
        <f t="shared" si="379"/>
        <v>0</v>
      </c>
      <c r="GJ178" s="257" t="str">
        <f t="shared" si="379"/>
        <v>0</v>
      </c>
      <c r="GK178" s="257" t="str">
        <f t="shared" si="379"/>
        <v>5</v>
      </c>
      <c r="GL178" s="257" t="str">
        <f t="shared" si="379"/>
        <v>0</v>
      </c>
      <c r="GM178" s="257" t="str">
        <f t="shared" si="379"/>
        <v>742,834</v>
      </c>
      <c r="GN178" s="257" t="str">
        <f t="shared" si="379"/>
        <v>750,810</v>
      </c>
      <c r="GO178" s="257" t="str">
        <f t="shared" si="379"/>
        <v>-</v>
      </c>
      <c r="GP178" s="257" t="str">
        <f t="shared" si="379"/>
        <v>-4,074,396</v>
      </c>
      <c r="GQ178" s="257" t="str">
        <f t="shared" si="379"/>
        <v>-4,137,544</v>
      </c>
      <c r="GR178" s="257" t="str">
        <f t="shared" si="379"/>
        <v>-$1,170,877</v>
      </c>
      <c r="GS178" s="257" t="str">
        <f t="shared" si="379"/>
        <v>-$1,659,852</v>
      </c>
      <c r="GT178" s="257" t="str">
        <f t="shared" si="379"/>
        <v>-$1,854,167</v>
      </c>
      <c r="GU178" s="257" t="str">
        <f t="shared" si="379"/>
        <v>-$4,684,896</v>
      </c>
      <c r="GV178" s="257" t="str">
        <f t="shared" si="379"/>
        <v>$1</v>
      </c>
    </row>
    <row r="179" spans="1:204"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246" t="s">
        <v>358</v>
      </c>
      <c r="AD179" s="255" t="str">
        <f t="shared" ca="1" si="288"/>
        <v>$89</v>
      </c>
      <c r="AE179" s="257" t="str">
        <f t="shared" si="306"/>
        <v>188,128</v>
      </c>
      <c r="AF179" s="257" t="str">
        <f t="shared" ref="AF179:AS179" si="380">AF79</f>
        <v>-</v>
      </c>
      <c r="AG179" s="257" t="str">
        <f t="shared" si="380"/>
        <v>-</v>
      </c>
      <c r="AH179" s="257" t="str">
        <f t="shared" si="380"/>
        <v>625</v>
      </c>
      <c r="AI179" s="257" t="str">
        <f t="shared" si="380"/>
        <v>392</v>
      </c>
      <c r="AJ179" s="257" t="str">
        <f t="shared" si="380"/>
        <v>4</v>
      </c>
      <c r="AK179" s="257" t="str">
        <f t="shared" si="380"/>
        <v>110</v>
      </c>
      <c r="AL179" s="257" t="str">
        <f t="shared" si="380"/>
        <v>-</v>
      </c>
      <c r="AM179" s="257" t="str">
        <f t="shared" si="380"/>
        <v>105</v>
      </c>
      <c r="AN179" s="257" t="str">
        <f t="shared" si="380"/>
        <v>800,000</v>
      </c>
      <c r="AO179" s="257" t="str">
        <f t="shared" si="380"/>
        <v>20,944</v>
      </c>
      <c r="AP179" s="257" t="str">
        <f t="shared" si="380"/>
        <v>22,230</v>
      </c>
      <c r="AQ179" s="257" t="str">
        <f t="shared" si="380"/>
        <v>-</v>
      </c>
      <c r="AR179" s="257" t="str">
        <f t="shared" si="380"/>
        <v>5,815,454</v>
      </c>
      <c r="AS179" s="257" t="str">
        <f t="shared" si="380"/>
        <v>5,815,454</v>
      </c>
      <c r="AT179" s="257" t="str">
        <f t="shared" si="372"/>
        <v>$6,194,920</v>
      </c>
      <c r="AU179" s="257" t="str">
        <f t="shared" si="372"/>
        <v>$3,312,013</v>
      </c>
      <c r="AV179" s="257" t="str">
        <f t="shared" si="372"/>
        <v>$5,737,959</v>
      </c>
      <c r="AW179" s="257" t="str">
        <f t="shared" si="372"/>
        <v>$17,150,969</v>
      </c>
      <c r="AX179" s="257" t="str">
        <f t="shared" si="372"/>
        <v>$89</v>
      </c>
      <c r="AY179" s="267" t="s">
        <v>275</v>
      </c>
      <c r="AZ179" s="267"/>
      <c r="BA179" s="246" t="str">
        <f t="shared" ref="BA179:BT179" si="381">BA79</f>
        <v>-</v>
      </c>
      <c r="BB179" s="257" t="str">
        <f t="shared" si="381"/>
        <v>-</v>
      </c>
      <c r="BC179" s="257" t="str">
        <f t="shared" si="381"/>
        <v>0</v>
      </c>
      <c r="BD179" s="257" t="str">
        <f t="shared" si="381"/>
        <v>628</v>
      </c>
      <c r="BE179" s="257" t="str">
        <f t="shared" si="381"/>
        <v>431</v>
      </c>
      <c r="BF179" s="257" t="str">
        <f t="shared" si="381"/>
        <v>4</v>
      </c>
      <c r="BG179" s="257" t="str">
        <f t="shared" si="381"/>
        <v>105</v>
      </c>
      <c r="BH179" s="257" t="str">
        <f t="shared" si="381"/>
        <v>-</v>
      </c>
      <c r="BI179" s="257" t="str">
        <f t="shared" si="381"/>
        <v>99</v>
      </c>
      <c r="BJ179" s="257" t="str">
        <f t="shared" si="381"/>
        <v>772,000</v>
      </c>
      <c r="BK179" s="257" t="str">
        <f t="shared" si="381"/>
        <v>12,095</v>
      </c>
      <c r="BL179" s="257" t="str">
        <f t="shared" si="381"/>
        <v>12,095</v>
      </c>
      <c r="BM179" s="257" t="str">
        <f t="shared" si="381"/>
        <v>-</v>
      </c>
      <c r="BN179" s="257" t="str">
        <f t="shared" si="381"/>
        <v>-</v>
      </c>
      <c r="BO179" s="257" t="str">
        <f t="shared" si="381"/>
        <v>-</v>
      </c>
      <c r="BP179" s="257" t="str">
        <f t="shared" si="381"/>
        <v>-</v>
      </c>
      <c r="BQ179" s="257" t="str">
        <f t="shared" si="381"/>
        <v>-</v>
      </c>
      <c r="BR179" s="257" t="str">
        <f t="shared" si="381"/>
        <v>-</v>
      </c>
      <c r="BS179" s="257" t="str">
        <f t="shared" si="381"/>
        <v>-</v>
      </c>
      <c r="BT179" s="257" t="str">
        <f t="shared" si="381"/>
        <v>-</v>
      </c>
      <c r="BU179" s="267" t="s">
        <v>275</v>
      </c>
      <c r="BV179" s="267" t="s">
        <v>275</v>
      </c>
      <c r="BW179" s="246" t="str">
        <f t="shared" ref="BW179:CP179" si="382">BW79</f>
        <v>198,000</v>
      </c>
      <c r="BX179" s="257" t="str">
        <f t="shared" si="382"/>
        <v>2,500</v>
      </c>
      <c r="BY179" s="257">
        <f t="shared" si="382"/>
        <v>0</v>
      </c>
      <c r="BZ179" s="257" t="str">
        <f t="shared" si="382"/>
        <v>1,839</v>
      </c>
      <c r="CA179" s="257" t="str">
        <f t="shared" si="382"/>
        <v>429</v>
      </c>
      <c r="CB179" s="257" t="str">
        <f t="shared" si="382"/>
        <v>7</v>
      </c>
      <c r="CC179" s="257" t="str">
        <f t="shared" si="382"/>
        <v>50</v>
      </c>
      <c r="CD179" s="257" t="str">
        <f t="shared" si="382"/>
        <v>25,000</v>
      </c>
      <c r="CE179" s="257" t="str">
        <f t="shared" si="382"/>
        <v>400</v>
      </c>
      <c r="CF179" s="257" t="str">
        <f t="shared" si="382"/>
        <v>2,000,000</v>
      </c>
      <c r="CG179" s="257" t="str">
        <f t="shared" si="382"/>
        <v>9,450</v>
      </c>
      <c r="CH179" s="257" t="str">
        <f t="shared" si="382"/>
        <v>9,619</v>
      </c>
      <c r="CI179" s="257">
        <f t="shared" si="382"/>
        <v>0</v>
      </c>
      <c r="CJ179" s="257" t="str">
        <f t="shared" si="382"/>
        <v>6,043,236</v>
      </c>
      <c r="CK179" s="257" t="str">
        <f t="shared" si="382"/>
        <v>6,075,236</v>
      </c>
      <c r="CL179" s="257">
        <f t="shared" si="382"/>
        <v>0</v>
      </c>
      <c r="CM179" s="257">
        <f t="shared" si="382"/>
        <v>0</v>
      </c>
      <c r="CN179" s="257">
        <f t="shared" si="382"/>
        <v>0</v>
      </c>
      <c r="CO179" s="257" t="str">
        <f t="shared" si="382"/>
        <v>$6,161,628</v>
      </c>
      <c r="CP179" s="257" t="str">
        <f t="shared" si="382"/>
        <v>$93</v>
      </c>
      <c r="CQ179" s="267" t="s">
        <v>275</v>
      </c>
      <c r="CR179" s="267" t="s">
        <v>275</v>
      </c>
      <c r="CS179" s="246" t="str">
        <f t="shared" ref="CS179:DL179" si="383">CS79</f>
        <v>-</v>
      </c>
      <c r="CT179" s="257" t="str">
        <f t="shared" si="383"/>
        <v>-</v>
      </c>
      <c r="CU179" s="257" t="str">
        <f t="shared" si="383"/>
        <v>-</v>
      </c>
      <c r="CV179" s="257" t="str">
        <f t="shared" si="383"/>
        <v>-</v>
      </c>
      <c r="CW179" s="257" t="str">
        <f t="shared" si="383"/>
        <v>-</v>
      </c>
      <c r="CX179" s="257" t="str">
        <f t="shared" si="383"/>
        <v>-</v>
      </c>
      <c r="CY179" s="257" t="str">
        <f t="shared" si="383"/>
        <v>-</v>
      </c>
      <c r="CZ179" s="257" t="str">
        <f t="shared" si="383"/>
        <v>-</v>
      </c>
      <c r="DA179" s="257" t="str">
        <f t="shared" si="383"/>
        <v>-</v>
      </c>
      <c r="DB179" s="257" t="str">
        <f t="shared" si="383"/>
        <v>-</v>
      </c>
      <c r="DC179" s="257" t="str">
        <f t="shared" si="383"/>
        <v>-</v>
      </c>
      <c r="DD179" s="257" t="str">
        <f t="shared" si="383"/>
        <v>-</v>
      </c>
      <c r="DE179" s="257" t="str">
        <f t="shared" si="383"/>
        <v>-</v>
      </c>
      <c r="DF179" s="257" t="str">
        <f t="shared" si="383"/>
        <v>-</v>
      </c>
      <c r="DG179" s="257" t="str">
        <f t="shared" si="383"/>
        <v>-</v>
      </c>
      <c r="DH179" s="257" t="str">
        <f t="shared" si="383"/>
        <v>-</v>
      </c>
      <c r="DI179" s="257" t="str">
        <f t="shared" si="383"/>
        <v>-</v>
      </c>
      <c r="DJ179" s="257" t="str">
        <f t="shared" si="383"/>
        <v>-</v>
      </c>
      <c r="DK179" s="257" t="str">
        <f t="shared" si="383"/>
        <v>-</v>
      </c>
      <c r="DL179" s="257" t="str">
        <f t="shared" si="383"/>
        <v>-</v>
      </c>
      <c r="DM179" s="267" t="s">
        <v>275</v>
      </c>
      <c r="DN179" s="267" t="s">
        <v>275</v>
      </c>
      <c r="DO179" s="246" t="str">
        <f t="shared" ref="DO179:EH179" si="384">DO79</f>
        <v>193,064</v>
      </c>
      <c r="DP179" s="257" t="str">
        <f t="shared" si="384"/>
        <v>-</v>
      </c>
      <c r="DQ179" s="257" t="str">
        <f t="shared" si="384"/>
        <v>0</v>
      </c>
      <c r="DR179" s="257" t="str">
        <f t="shared" si="384"/>
        <v>1,031</v>
      </c>
      <c r="DS179" s="257" t="str">
        <f t="shared" si="384"/>
        <v>417</v>
      </c>
      <c r="DT179" s="257" t="str">
        <f t="shared" si="384"/>
        <v>5</v>
      </c>
      <c r="DU179" s="257" t="str">
        <f t="shared" si="384"/>
        <v>88</v>
      </c>
      <c r="DV179" s="257" t="str">
        <f t="shared" si="384"/>
        <v>-</v>
      </c>
      <c r="DW179" s="257" t="str">
        <f t="shared" si="384"/>
        <v>201</v>
      </c>
      <c r="DX179" s="257" t="str">
        <f t="shared" si="384"/>
        <v>1,190,667</v>
      </c>
      <c r="DY179" s="257" t="str">
        <f t="shared" si="384"/>
        <v>14,163</v>
      </c>
      <c r="DZ179" s="257" t="str">
        <f t="shared" si="384"/>
        <v>14,891</v>
      </c>
      <c r="EA179" s="257" t="str">
        <f t="shared" si="384"/>
        <v>-</v>
      </c>
      <c r="EB179" s="257" t="str">
        <f t="shared" si="384"/>
        <v>5,929,345</v>
      </c>
      <c r="EC179" s="257" t="str">
        <f t="shared" si="384"/>
        <v>5,945,345</v>
      </c>
      <c r="ED179" s="257" t="str">
        <f t="shared" si="384"/>
        <v>$3,097,460</v>
      </c>
      <c r="EE179" s="257" t="str">
        <f t="shared" si="384"/>
        <v>$1,656,006</v>
      </c>
      <c r="EF179" s="257" t="str">
        <f t="shared" si="384"/>
        <v>$2,868,979</v>
      </c>
      <c r="EG179" s="257" t="str">
        <f t="shared" si="384"/>
        <v>$11,656,299</v>
      </c>
      <c r="EH179" s="257" t="str">
        <f t="shared" si="384"/>
        <v>$91</v>
      </c>
      <c r="EI179" s="267" t="s">
        <v>275</v>
      </c>
      <c r="EJ179" s="267" t="s">
        <v>275</v>
      </c>
      <c r="EK179" s="246" t="str">
        <f t="shared" ref="EK179:FD179" si="385">EK79</f>
        <v>-</v>
      </c>
      <c r="EL179" s="257" t="str">
        <f t="shared" si="385"/>
        <v>-</v>
      </c>
      <c r="EM179" s="257" t="str">
        <f t="shared" si="385"/>
        <v>-</v>
      </c>
      <c r="EN179" s="257" t="str">
        <f t="shared" si="385"/>
        <v>-3</v>
      </c>
      <c r="EO179" s="257" t="str">
        <f t="shared" si="385"/>
        <v>-39</v>
      </c>
      <c r="EP179" s="257" t="str">
        <f t="shared" si="385"/>
        <v>0</v>
      </c>
      <c r="EQ179" s="257" t="str">
        <f t="shared" si="385"/>
        <v>5</v>
      </c>
      <c r="ER179" s="257" t="str">
        <f t="shared" si="385"/>
        <v>-</v>
      </c>
      <c r="ES179" s="257" t="str">
        <f t="shared" si="385"/>
        <v>6</v>
      </c>
      <c r="ET179" s="257" t="str">
        <f t="shared" si="385"/>
        <v>28,000</v>
      </c>
      <c r="EU179" s="257" t="str">
        <f t="shared" si="385"/>
        <v>8,849</v>
      </c>
      <c r="EV179" s="257" t="str">
        <f t="shared" si="385"/>
        <v>8,849</v>
      </c>
      <c r="EW179" s="257" t="str">
        <f t="shared" si="385"/>
        <v>-</v>
      </c>
      <c r="EX179" s="257" t="str">
        <f t="shared" si="385"/>
        <v>-</v>
      </c>
      <c r="EY179" s="257" t="str">
        <f t="shared" si="385"/>
        <v>-</v>
      </c>
      <c r="EZ179" s="257" t="str">
        <f t="shared" si="385"/>
        <v>-</v>
      </c>
      <c r="FA179" s="257" t="str">
        <f t="shared" si="385"/>
        <v>-</v>
      </c>
      <c r="FB179" s="257" t="str">
        <f t="shared" si="385"/>
        <v>-</v>
      </c>
      <c r="FC179" s="257" t="str">
        <f t="shared" si="385"/>
        <v>-</v>
      </c>
      <c r="FD179" s="257" t="str">
        <f t="shared" si="385"/>
        <v>-</v>
      </c>
      <c r="FE179" s="267" t="s">
        <v>275</v>
      </c>
      <c r="FF179" s="267" t="s">
        <v>275</v>
      </c>
      <c r="FG179" s="246" t="str">
        <f t="shared" ref="FG179:FZ179" si="386">FG79</f>
        <v>-</v>
      </c>
      <c r="FH179" s="257" t="str">
        <f t="shared" si="386"/>
        <v>-</v>
      </c>
      <c r="FI179" s="257" t="str">
        <f t="shared" si="386"/>
        <v>0</v>
      </c>
      <c r="FJ179" s="257" t="str">
        <f t="shared" si="386"/>
        <v>-1,211</v>
      </c>
      <c r="FK179" s="257" t="str">
        <f t="shared" si="386"/>
        <v>2</v>
      </c>
      <c r="FL179" s="257" t="str">
        <f t="shared" si="386"/>
        <v>-3</v>
      </c>
      <c r="FM179" s="257" t="str">
        <f t="shared" si="386"/>
        <v>55</v>
      </c>
      <c r="FN179" s="257" t="str">
        <f t="shared" si="386"/>
        <v>-</v>
      </c>
      <c r="FO179" s="257" t="str">
        <f t="shared" si="386"/>
        <v>-301</v>
      </c>
      <c r="FP179" s="257" t="str">
        <f t="shared" si="386"/>
        <v>-1,228,000</v>
      </c>
      <c r="FQ179" s="257" t="str">
        <f t="shared" si="386"/>
        <v>2,645</v>
      </c>
      <c r="FR179" s="257" t="str">
        <f t="shared" si="386"/>
        <v>2,476</v>
      </c>
      <c r="FS179" s="257" t="str">
        <f t="shared" si="386"/>
        <v>-</v>
      </c>
      <c r="FT179" s="257" t="str">
        <f t="shared" si="386"/>
        <v>-</v>
      </c>
      <c r="FU179" s="257" t="str">
        <f t="shared" si="386"/>
        <v>-</v>
      </c>
      <c r="FV179" s="257" t="str">
        <f t="shared" si="386"/>
        <v>-</v>
      </c>
      <c r="FW179" s="257" t="str">
        <f t="shared" si="386"/>
        <v>-</v>
      </c>
      <c r="FX179" s="257" t="str">
        <f t="shared" si="386"/>
        <v>-</v>
      </c>
      <c r="FY179" s="257" t="str">
        <f t="shared" si="386"/>
        <v>-</v>
      </c>
      <c r="FZ179" s="257" t="str">
        <f t="shared" si="386"/>
        <v>-</v>
      </c>
      <c r="GA179" s="267" t="s">
        <v>275</v>
      </c>
      <c r="GB179" s="267" t="s">
        <v>275</v>
      </c>
      <c r="GC179" s="246" t="str">
        <f t="shared" ref="GC179:GV179" si="387">GC79</f>
        <v>-</v>
      </c>
      <c r="GD179" s="257" t="str">
        <f t="shared" si="387"/>
        <v>-</v>
      </c>
      <c r="GE179" s="257" t="str">
        <f t="shared" si="387"/>
        <v>-</v>
      </c>
      <c r="GF179" s="257" t="str">
        <f t="shared" si="387"/>
        <v>-</v>
      </c>
      <c r="GG179" s="257" t="str">
        <f t="shared" si="387"/>
        <v>-</v>
      </c>
      <c r="GH179" s="257" t="str">
        <f t="shared" si="387"/>
        <v>-</v>
      </c>
      <c r="GI179" s="257" t="str">
        <f t="shared" si="387"/>
        <v>-</v>
      </c>
      <c r="GJ179" s="257" t="str">
        <f t="shared" si="387"/>
        <v>-</v>
      </c>
      <c r="GK179" s="257" t="str">
        <f t="shared" si="387"/>
        <v>-</v>
      </c>
      <c r="GL179" s="257" t="str">
        <f t="shared" si="387"/>
        <v>-</v>
      </c>
      <c r="GM179" s="257" t="str">
        <f t="shared" si="387"/>
        <v>-</v>
      </c>
      <c r="GN179" s="257" t="str">
        <f t="shared" si="387"/>
        <v>-</v>
      </c>
      <c r="GO179" s="257" t="str">
        <f t="shared" si="387"/>
        <v>-</v>
      </c>
      <c r="GP179" s="257" t="str">
        <f t="shared" si="387"/>
        <v>-</v>
      </c>
      <c r="GQ179" s="257" t="str">
        <f t="shared" si="387"/>
        <v>-</v>
      </c>
      <c r="GR179" s="257" t="str">
        <f t="shared" si="387"/>
        <v>-</v>
      </c>
      <c r="GS179" s="257" t="str">
        <f t="shared" si="387"/>
        <v>-</v>
      </c>
      <c r="GT179" s="257" t="str">
        <f t="shared" si="387"/>
        <v>-</v>
      </c>
      <c r="GU179" s="257" t="str">
        <f t="shared" si="387"/>
        <v>-</v>
      </c>
      <c r="GV179" s="257" t="str">
        <f t="shared" si="387"/>
        <v>-</v>
      </c>
    </row>
    <row r="180" spans="1:204"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246" t="s">
        <v>359</v>
      </c>
      <c r="AD180" s="255" t="str">
        <f t="shared" ca="1" si="288"/>
        <v>$34</v>
      </c>
      <c r="AE180" s="257" t="str">
        <f t="shared" si="306"/>
        <v>24,500</v>
      </c>
      <c r="AF180" s="257" t="str">
        <f t="shared" ref="AF180:AS180" si="388">AF80</f>
        <v>641</v>
      </c>
      <c r="AG180" s="257" t="str">
        <f t="shared" si="388"/>
        <v>80</v>
      </c>
      <c r="AH180" s="257" t="str">
        <f t="shared" si="388"/>
        <v>535</v>
      </c>
      <c r="AI180" s="257" t="str">
        <f t="shared" si="388"/>
        <v>36</v>
      </c>
      <c r="AJ180" s="257" t="str">
        <f t="shared" si="388"/>
        <v>4</v>
      </c>
      <c r="AK180" s="257" t="str">
        <f t="shared" si="388"/>
        <v>128</v>
      </c>
      <c r="AL180" s="257" t="str">
        <f t="shared" si="388"/>
        <v>216,000</v>
      </c>
      <c r="AM180" s="257" t="str">
        <f t="shared" si="388"/>
        <v>88</v>
      </c>
      <c r="AN180" s="257" t="str">
        <f t="shared" si="388"/>
        <v>1,320,000</v>
      </c>
      <c r="AO180" s="257" t="str">
        <f t="shared" si="388"/>
        <v>260,105</v>
      </c>
      <c r="AP180" s="257" t="str">
        <f t="shared" si="388"/>
        <v>260,105</v>
      </c>
      <c r="AQ180" s="257" t="str">
        <f t="shared" si="388"/>
        <v>26,351</v>
      </c>
      <c r="AR180" s="257" t="str">
        <f t="shared" si="388"/>
        <v>0</v>
      </c>
      <c r="AS180" s="257" t="str">
        <f t="shared" si="388"/>
        <v>282,077</v>
      </c>
      <c r="AT180" s="257" t="str">
        <f t="shared" si="372"/>
        <v>$9,713,405</v>
      </c>
      <c r="AU180" s="257" t="str">
        <f t="shared" si="372"/>
        <v>$8,445,692</v>
      </c>
      <c r="AV180" s="257" t="str">
        <f t="shared" si="372"/>
        <v>$9,457,872</v>
      </c>
      <c r="AW180" s="257" t="str">
        <f t="shared" si="372"/>
        <v>$27,616,969</v>
      </c>
      <c r="AX180" s="257" t="str">
        <f t="shared" si="372"/>
        <v>$34</v>
      </c>
      <c r="AY180" s="267" t="s">
        <v>275</v>
      </c>
      <c r="AZ180" s="267"/>
      <c r="BA180" s="246" t="str">
        <f t="shared" ref="BA180:BT180" si="389">BA80</f>
        <v>16,000</v>
      </c>
      <c r="BB180" s="257" t="str">
        <f t="shared" si="389"/>
        <v>641</v>
      </c>
      <c r="BC180" s="257" t="str">
        <f t="shared" si="389"/>
        <v>80</v>
      </c>
      <c r="BD180" s="257" t="str">
        <f t="shared" si="389"/>
        <v>505</v>
      </c>
      <c r="BE180" s="257" t="str">
        <f t="shared" si="389"/>
        <v>51</v>
      </c>
      <c r="BF180" s="257" t="str">
        <f t="shared" si="389"/>
        <v>18</v>
      </c>
      <c r="BG180" s="257" t="str">
        <f t="shared" si="389"/>
        <v>128</v>
      </c>
      <c r="BH180" s="257" t="str">
        <f t="shared" si="389"/>
        <v>216,000</v>
      </c>
      <c r="BI180" s="257" t="str">
        <f t="shared" si="389"/>
        <v>88</v>
      </c>
      <c r="BJ180" s="257" t="str">
        <f t="shared" si="389"/>
        <v>1,320,000</v>
      </c>
      <c r="BK180" s="257" t="str">
        <f t="shared" si="389"/>
        <v>281,291</v>
      </c>
      <c r="BL180" s="257" t="str">
        <f t="shared" si="389"/>
        <v>281,291</v>
      </c>
      <c r="BM180" s="257" t="str">
        <f t="shared" si="389"/>
        <v>28,654</v>
      </c>
      <c r="BN180" s="257" t="str">
        <f t="shared" si="389"/>
        <v>0</v>
      </c>
      <c r="BO180" s="257" t="str">
        <f t="shared" si="389"/>
        <v>281,204</v>
      </c>
      <c r="BP180" s="257" t="str">
        <f t="shared" si="389"/>
        <v>$9,958,700</v>
      </c>
      <c r="BQ180" s="257" t="str">
        <f t="shared" si="389"/>
        <v>$8,844,544</v>
      </c>
      <c r="BR180" s="257" t="str">
        <f t="shared" si="389"/>
        <v>$10,089,888</v>
      </c>
      <c r="BS180" s="257" t="str">
        <f t="shared" si="389"/>
        <v>$28,891,483</v>
      </c>
      <c r="BT180" s="257" t="str">
        <f t="shared" si="389"/>
        <v>$34</v>
      </c>
      <c r="BU180" s="267" t="s">
        <v>275</v>
      </c>
      <c r="BV180" s="267" t="s">
        <v>275</v>
      </c>
      <c r="BW180" s="246" t="str">
        <f t="shared" ref="BW180:CP180" si="390">BW80</f>
        <v>23,500</v>
      </c>
      <c r="BX180" s="257" t="str">
        <f t="shared" si="390"/>
        <v>641</v>
      </c>
      <c r="BY180" s="257" t="str">
        <f t="shared" si="390"/>
        <v>79</v>
      </c>
      <c r="BZ180" s="257" t="str">
        <f t="shared" si="390"/>
        <v>563</v>
      </c>
      <c r="CA180" s="257" t="str">
        <f t="shared" si="390"/>
        <v>51</v>
      </c>
      <c r="CB180" s="257" t="str">
        <f t="shared" si="390"/>
        <v>18</v>
      </c>
      <c r="CC180" s="257" t="str">
        <f t="shared" si="390"/>
        <v>128</v>
      </c>
      <c r="CD180" s="257" t="str">
        <f t="shared" si="390"/>
        <v>216,000</v>
      </c>
      <c r="CE180" s="257" t="str">
        <f t="shared" si="390"/>
        <v>88</v>
      </c>
      <c r="CF180" s="257" t="str">
        <f t="shared" si="390"/>
        <v>1,320,000</v>
      </c>
      <c r="CG180" s="257" t="str">
        <f t="shared" si="390"/>
        <v>87,241</v>
      </c>
      <c r="CH180" s="257" t="str">
        <f t="shared" si="390"/>
        <v>87,241</v>
      </c>
      <c r="CI180" s="257" t="str">
        <f t="shared" si="390"/>
        <v>19,235</v>
      </c>
      <c r="CJ180" s="257">
        <f t="shared" si="390"/>
        <v>0</v>
      </c>
      <c r="CK180" s="257" t="str">
        <f t="shared" si="390"/>
        <v>216,839</v>
      </c>
      <c r="CL180" s="257" t="str">
        <f t="shared" si="390"/>
        <v>$7,744,159</v>
      </c>
      <c r="CM180" s="257" t="str">
        <f t="shared" si="390"/>
        <v>$7,625,249</v>
      </c>
      <c r="CN180" s="257" t="str">
        <f t="shared" si="390"/>
        <v>$7,959,907</v>
      </c>
      <c r="CO180" s="257" t="str">
        <f t="shared" si="390"/>
        <v>$23,329,317</v>
      </c>
      <c r="CP180" s="257" t="str">
        <f t="shared" si="390"/>
        <v>$32</v>
      </c>
      <c r="CQ180" s="267" t="s">
        <v>275</v>
      </c>
      <c r="CR180" s="267" t="s">
        <v>275</v>
      </c>
      <c r="CS180" s="246" t="str">
        <f t="shared" ref="CS180:DL180" si="391">CS80</f>
        <v>-</v>
      </c>
      <c r="CT180" s="257" t="str">
        <f t="shared" si="391"/>
        <v>-</v>
      </c>
      <c r="CU180" s="257" t="str">
        <f t="shared" si="391"/>
        <v>-</v>
      </c>
      <c r="CV180" s="257" t="str">
        <f t="shared" si="391"/>
        <v>-</v>
      </c>
      <c r="CW180" s="257" t="str">
        <f t="shared" si="391"/>
        <v>-</v>
      </c>
      <c r="CX180" s="257" t="str">
        <f t="shared" si="391"/>
        <v>-</v>
      </c>
      <c r="CY180" s="257" t="str">
        <f t="shared" si="391"/>
        <v>-</v>
      </c>
      <c r="CZ180" s="257" t="str">
        <f t="shared" si="391"/>
        <v>-</v>
      </c>
      <c r="DA180" s="257" t="str">
        <f t="shared" si="391"/>
        <v>-</v>
      </c>
      <c r="DB180" s="257" t="str">
        <f t="shared" si="391"/>
        <v>-</v>
      </c>
      <c r="DC180" s="257" t="str">
        <f t="shared" si="391"/>
        <v>-</v>
      </c>
      <c r="DD180" s="257" t="str">
        <f t="shared" si="391"/>
        <v>-</v>
      </c>
      <c r="DE180" s="257" t="str">
        <f t="shared" si="391"/>
        <v>-</v>
      </c>
      <c r="DF180" s="257" t="str">
        <f t="shared" si="391"/>
        <v>-</v>
      </c>
      <c r="DG180" s="257" t="str">
        <f t="shared" si="391"/>
        <v>-</v>
      </c>
      <c r="DH180" s="257" t="str">
        <f t="shared" si="391"/>
        <v>-</v>
      </c>
      <c r="DI180" s="257" t="str">
        <f t="shared" si="391"/>
        <v>-</v>
      </c>
      <c r="DJ180" s="257" t="str">
        <f t="shared" si="391"/>
        <v>-</v>
      </c>
      <c r="DK180" s="257" t="str">
        <f t="shared" si="391"/>
        <v>-</v>
      </c>
      <c r="DL180" s="257" t="str">
        <f t="shared" si="391"/>
        <v>-</v>
      </c>
      <c r="DM180" s="267" t="s">
        <v>275</v>
      </c>
      <c r="DN180" s="267" t="s">
        <v>275</v>
      </c>
      <c r="DO180" s="246" t="str">
        <f t="shared" ref="DO180:EH180" si="392">DO80</f>
        <v>21,333</v>
      </c>
      <c r="DP180" s="257" t="str">
        <f t="shared" si="392"/>
        <v>641</v>
      </c>
      <c r="DQ180" s="257" t="str">
        <f t="shared" si="392"/>
        <v>80</v>
      </c>
      <c r="DR180" s="257" t="str">
        <f t="shared" si="392"/>
        <v>534</v>
      </c>
      <c r="DS180" s="257" t="str">
        <f t="shared" si="392"/>
        <v>46</v>
      </c>
      <c r="DT180" s="257" t="str">
        <f t="shared" si="392"/>
        <v>13</v>
      </c>
      <c r="DU180" s="257" t="str">
        <f t="shared" si="392"/>
        <v>128</v>
      </c>
      <c r="DV180" s="257" t="str">
        <f t="shared" si="392"/>
        <v>216,000</v>
      </c>
      <c r="DW180" s="257" t="str">
        <f t="shared" si="392"/>
        <v>88</v>
      </c>
      <c r="DX180" s="257" t="str">
        <f t="shared" si="392"/>
        <v>1,320,000</v>
      </c>
      <c r="DY180" s="257" t="str">
        <f t="shared" si="392"/>
        <v>209,546</v>
      </c>
      <c r="DZ180" s="257" t="str">
        <f t="shared" si="392"/>
        <v>209,546</v>
      </c>
      <c r="EA180" s="257" t="str">
        <f t="shared" si="392"/>
        <v>24,747</v>
      </c>
      <c r="EB180" s="257" t="str">
        <f t="shared" si="392"/>
        <v>0</v>
      </c>
      <c r="EC180" s="257" t="str">
        <f t="shared" si="392"/>
        <v>261,483</v>
      </c>
      <c r="ED180" s="257" t="str">
        <f t="shared" si="392"/>
        <v>$9,138,755</v>
      </c>
      <c r="EE180" s="257" t="str">
        <f t="shared" si="392"/>
        <v>$8,305,162</v>
      </c>
      <c r="EF180" s="257" t="str">
        <f t="shared" si="392"/>
        <v>$9,169,222</v>
      </c>
      <c r="EG180" s="257" t="str">
        <f t="shared" si="392"/>
        <v>$26,612,590</v>
      </c>
      <c r="EH180" s="257" t="str">
        <f t="shared" si="392"/>
        <v>$33</v>
      </c>
      <c r="EI180" s="267" t="s">
        <v>275</v>
      </c>
      <c r="EJ180" s="267" t="s">
        <v>275</v>
      </c>
      <c r="EK180" s="246" t="str">
        <f t="shared" ref="EK180:FD180" si="393">EK80</f>
        <v>8,500</v>
      </c>
      <c r="EL180" s="257" t="str">
        <f t="shared" si="393"/>
        <v>0</v>
      </c>
      <c r="EM180" s="257" t="str">
        <f t="shared" si="393"/>
        <v>0</v>
      </c>
      <c r="EN180" s="257" t="str">
        <f t="shared" si="393"/>
        <v>30</v>
      </c>
      <c r="EO180" s="257" t="str">
        <f t="shared" si="393"/>
        <v>-15</v>
      </c>
      <c r="EP180" s="257" t="str">
        <f t="shared" si="393"/>
        <v>-14</v>
      </c>
      <c r="EQ180" s="257" t="str">
        <f t="shared" si="393"/>
        <v>0</v>
      </c>
      <c r="ER180" s="257" t="str">
        <f t="shared" si="393"/>
        <v>0</v>
      </c>
      <c r="ES180" s="257" t="str">
        <f t="shared" si="393"/>
        <v>0</v>
      </c>
      <c r="ET180" s="257" t="str">
        <f t="shared" si="393"/>
        <v>0</v>
      </c>
      <c r="EU180" s="257" t="str">
        <f t="shared" si="393"/>
        <v>-21,186</v>
      </c>
      <c r="EV180" s="257" t="str">
        <f t="shared" si="393"/>
        <v>-21,186</v>
      </c>
      <c r="EW180" s="257" t="str">
        <f t="shared" si="393"/>
        <v>-2,303</v>
      </c>
      <c r="EX180" s="257" t="str">
        <f t="shared" si="393"/>
        <v>0</v>
      </c>
      <c r="EY180" s="257" t="str">
        <f t="shared" si="393"/>
        <v>-7,782</v>
      </c>
      <c r="EZ180" s="257" t="str">
        <f t="shared" si="393"/>
        <v>-$245,295</v>
      </c>
      <c r="FA180" s="257" t="str">
        <f t="shared" si="393"/>
        <v>-$398,852</v>
      </c>
      <c r="FB180" s="257" t="str">
        <f t="shared" si="393"/>
        <v>-$632,016</v>
      </c>
      <c r="FC180" s="257" t="str">
        <f t="shared" si="393"/>
        <v>-$1,274,514</v>
      </c>
      <c r="FD180" s="257" t="str">
        <f t="shared" si="393"/>
        <v>$0</v>
      </c>
      <c r="FE180" s="267" t="s">
        <v>275</v>
      </c>
      <c r="FF180" s="267" t="s">
        <v>275</v>
      </c>
      <c r="FG180" s="246" t="str">
        <f t="shared" ref="FG180:FZ180" si="394">FG80</f>
        <v>-7,500</v>
      </c>
      <c r="FH180" s="257" t="str">
        <f t="shared" si="394"/>
        <v>0</v>
      </c>
      <c r="FI180" s="257" t="str">
        <f t="shared" si="394"/>
        <v>1</v>
      </c>
      <c r="FJ180" s="257" t="str">
        <f t="shared" si="394"/>
        <v>-58</v>
      </c>
      <c r="FK180" s="257" t="str">
        <f t="shared" si="394"/>
        <v>0</v>
      </c>
      <c r="FL180" s="257" t="str">
        <f t="shared" si="394"/>
        <v>0</v>
      </c>
      <c r="FM180" s="257" t="str">
        <f t="shared" si="394"/>
        <v>0</v>
      </c>
      <c r="FN180" s="257" t="str">
        <f t="shared" si="394"/>
        <v>0</v>
      </c>
      <c r="FO180" s="257" t="str">
        <f t="shared" si="394"/>
        <v>0</v>
      </c>
      <c r="FP180" s="257" t="str">
        <f t="shared" si="394"/>
        <v>0</v>
      </c>
      <c r="FQ180" s="257" t="str">
        <f t="shared" si="394"/>
        <v>194,050</v>
      </c>
      <c r="FR180" s="257" t="str">
        <f t="shared" si="394"/>
        <v>194,050</v>
      </c>
      <c r="FS180" s="257" t="str">
        <f t="shared" si="394"/>
        <v>9,419</v>
      </c>
      <c r="FT180" s="257" t="str">
        <f t="shared" si="394"/>
        <v>0</v>
      </c>
      <c r="FU180" s="257" t="str">
        <f t="shared" si="394"/>
        <v>64,365</v>
      </c>
      <c r="FV180" s="257" t="str">
        <f t="shared" si="394"/>
        <v>$2,214,541</v>
      </c>
      <c r="FW180" s="257" t="str">
        <f t="shared" si="394"/>
        <v>$1,219,295</v>
      </c>
      <c r="FX180" s="257" t="str">
        <f t="shared" si="394"/>
        <v>$2,129,981</v>
      </c>
      <c r="FY180" s="257" t="str">
        <f t="shared" si="394"/>
        <v>$5,562,166</v>
      </c>
      <c r="FZ180" s="257" t="str">
        <f t="shared" si="394"/>
        <v>$2</v>
      </c>
      <c r="GA180" s="267" t="s">
        <v>275</v>
      </c>
      <c r="GB180" s="267" t="s">
        <v>275</v>
      </c>
      <c r="GC180" s="246" t="str">
        <f t="shared" ref="GC180:GV180" si="395">GC80</f>
        <v>-</v>
      </c>
      <c r="GD180" s="257" t="str">
        <f t="shared" si="395"/>
        <v>-</v>
      </c>
      <c r="GE180" s="257" t="str">
        <f t="shared" si="395"/>
        <v>-</v>
      </c>
      <c r="GF180" s="257" t="str">
        <f t="shared" si="395"/>
        <v>-</v>
      </c>
      <c r="GG180" s="257" t="str">
        <f t="shared" si="395"/>
        <v>-</v>
      </c>
      <c r="GH180" s="257" t="str">
        <f t="shared" si="395"/>
        <v>-</v>
      </c>
      <c r="GI180" s="257" t="str">
        <f t="shared" si="395"/>
        <v>-</v>
      </c>
      <c r="GJ180" s="257" t="str">
        <f t="shared" si="395"/>
        <v>-</v>
      </c>
      <c r="GK180" s="257" t="str">
        <f t="shared" si="395"/>
        <v>-</v>
      </c>
      <c r="GL180" s="257" t="str">
        <f t="shared" si="395"/>
        <v>-</v>
      </c>
      <c r="GM180" s="257" t="str">
        <f t="shared" si="395"/>
        <v>-</v>
      </c>
      <c r="GN180" s="257" t="str">
        <f t="shared" si="395"/>
        <v>-</v>
      </c>
      <c r="GO180" s="257" t="str">
        <f t="shared" si="395"/>
        <v>-</v>
      </c>
      <c r="GP180" s="257" t="str">
        <f t="shared" si="395"/>
        <v>-</v>
      </c>
      <c r="GQ180" s="257" t="str">
        <f t="shared" si="395"/>
        <v>-</v>
      </c>
      <c r="GR180" s="257" t="str">
        <f t="shared" si="395"/>
        <v>-</v>
      </c>
      <c r="GS180" s="257" t="str">
        <f t="shared" si="395"/>
        <v>-</v>
      </c>
      <c r="GT180" s="257" t="str">
        <f t="shared" si="395"/>
        <v>-</v>
      </c>
      <c r="GU180" s="257" t="str">
        <f t="shared" si="395"/>
        <v>-</v>
      </c>
      <c r="GV180" s="257" t="str">
        <f t="shared" si="395"/>
        <v>-</v>
      </c>
    </row>
    <row r="181" spans="1:204" s="2" customFormat="1" ht="12.7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246" t="s">
        <v>147</v>
      </c>
      <c r="AD181" s="255" t="str">
        <f t="shared" ca="1" si="288"/>
        <v>$69</v>
      </c>
      <c r="AE181" s="257" t="str">
        <f t="shared" si="306"/>
        <v>6,511</v>
      </c>
      <c r="AF181" s="257" t="str">
        <f t="shared" ref="AF181:AS181" si="396">AF81</f>
        <v>300</v>
      </c>
      <c r="AG181" s="257" t="str">
        <f t="shared" si="396"/>
        <v>50</v>
      </c>
      <c r="AH181" s="257" t="str">
        <f t="shared" si="396"/>
        <v>276</v>
      </c>
      <c r="AI181" s="257" t="str">
        <f t="shared" si="396"/>
        <v>9</v>
      </c>
      <c r="AJ181" s="257" t="str">
        <f t="shared" si="396"/>
        <v>0</v>
      </c>
      <c r="AK181" s="257" t="str">
        <f t="shared" si="396"/>
        <v>65</v>
      </c>
      <c r="AL181" s="257" t="str">
        <f t="shared" si="396"/>
        <v>130,000</v>
      </c>
      <c r="AM181" s="257" t="str">
        <f t="shared" si="396"/>
        <v>63</v>
      </c>
      <c r="AN181" s="257" t="str">
        <f t="shared" si="396"/>
        <v>180,000</v>
      </c>
      <c r="AO181" s="257" t="str">
        <f t="shared" si="396"/>
        <v>173,365</v>
      </c>
      <c r="AP181" s="257" t="str">
        <f t="shared" si="396"/>
        <v>173,365</v>
      </c>
      <c r="AQ181" s="257" t="str">
        <f t="shared" si="396"/>
        <v>8,565</v>
      </c>
      <c r="AR181" s="257" t="str">
        <f t="shared" si="396"/>
        <v>2,639,940</v>
      </c>
      <c r="AS181" s="257" t="str">
        <f t="shared" si="396"/>
        <v>2,853,974</v>
      </c>
      <c r="AT181" s="257" t="str">
        <f t="shared" si="372"/>
        <v>$11,321,183</v>
      </c>
      <c r="AU181" s="257" t="str">
        <f t="shared" si="372"/>
        <v>$15,407,599</v>
      </c>
      <c r="AV181" s="257" t="str">
        <f t="shared" si="372"/>
        <v>$13,819,332</v>
      </c>
      <c r="AW181" s="257" t="str">
        <f t="shared" si="372"/>
        <v>$40,548,114</v>
      </c>
      <c r="AX181" s="257" t="str">
        <f t="shared" si="372"/>
        <v>$69</v>
      </c>
      <c r="AY181" s="267" t="s">
        <v>275</v>
      </c>
      <c r="AZ181" s="267"/>
      <c r="BA181" s="246" t="str">
        <f t="shared" ref="BA181:BT181" si="397">BA81</f>
        <v>6,511</v>
      </c>
      <c r="BB181" s="257" t="str">
        <f t="shared" si="397"/>
        <v>300</v>
      </c>
      <c r="BC181" s="257" t="str">
        <f t="shared" si="397"/>
        <v>25</v>
      </c>
      <c r="BD181" s="257" t="str">
        <f t="shared" si="397"/>
        <v>275</v>
      </c>
      <c r="BE181" s="257" t="str">
        <f t="shared" si="397"/>
        <v>8</v>
      </c>
      <c r="BF181" s="257" t="str">
        <f t="shared" si="397"/>
        <v>0</v>
      </c>
      <c r="BG181" s="257" t="str">
        <f t="shared" si="397"/>
        <v>64</v>
      </c>
      <c r="BH181" s="257" t="str">
        <f t="shared" si="397"/>
        <v>128,000</v>
      </c>
      <c r="BI181" s="257" t="str">
        <f t="shared" si="397"/>
        <v>63</v>
      </c>
      <c r="BJ181" s="257" t="str">
        <f t="shared" si="397"/>
        <v>180,000</v>
      </c>
      <c r="BK181" s="257" t="str">
        <f t="shared" si="397"/>
        <v>127,382</v>
      </c>
      <c r="BL181" s="257" t="str">
        <f t="shared" si="397"/>
        <v>127,382</v>
      </c>
      <c r="BM181" s="257" t="str">
        <f t="shared" si="397"/>
        <v>6,062</v>
      </c>
      <c r="BN181" s="257" t="str">
        <f t="shared" si="397"/>
        <v>2,714,068</v>
      </c>
      <c r="BO181" s="257" t="str">
        <f t="shared" si="397"/>
        <v>2,833,669</v>
      </c>
      <c r="BP181" s="257" t="str">
        <f t="shared" si="397"/>
        <v>$10,552,582</v>
      </c>
      <c r="BQ181" s="257" t="str">
        <f t="shared" si="397"/>
        <v>$14,838,798</v>
      </c>
      <c r="BR181" s="257" t="str">
        <f t="shared" si="397"/>
        <v>$10,996,965</v>
      </c>
      <c r="BS181" s="257" t="str">
        <f t="shared" si="397"/>
        <v>$36,388,355</v>
      </c>
      <c r="BT181" s="257" t="str">
        <f t="shared" si="397"/>
        <v>$78</v>
      </c>
      <c r="BU181" s="267" t="s">
        <v>275</v>
      </c>
      <c r="BV181" s="267" t="s">
        <v>275</v>
      </c>
      <c r="BW181" s="246" t="str">
        <f t="shared" ref="BW181:CP181" si="398">BW81</f>
        <v>6,511</v>
      </c>
      <c r="BX181" s="257" t="str">
        <f t="shared" si="398"/>
        <v>300</v>
      </c>
      <c r="BY181" s="257" t="str">
        <f t="shared" si="398"/>
        <v>25</v>
      </c>
      <c r="BZ181" s="257" t="str">
        <f t="shared" si="398"/>
        <v>276</v>
      </c>
      <c r="CA181" s="257" t="str">
        <f t="shared" si="398"/>
        <v>9</v>
      </c>
      <c r="CB181" s="257">
        <f t="shared" si="398"/>
        <v>0</v>
      </c>
      <c r="CC181" s="257" t="str">
        <f t="shared" si="398"/>
        <v>64</v>
      </c>
      <c r="CD181" s="257" t="str">
        <f t="shared" si="398"/>
        <v>128,000</v>
      </c>
      <c r="CE181" s="257" t="str">
        <f t="shared" si="398"/>
        <v>63</v>
      </c>
      <c r="CF181" s="257" t="str">
        <f t="shared" si="398"/>
        <v>180,000</v>
      </c>
      <c r="CG181" s="257" t="str">
        <f t="shared" si="398"/>
        <v>66,821</v>
      </c>
      <c r="CH181" s="257" t="str">
        <f t="shared" si="398"/>
        <v>66,821</v>
      </c>
      <c r="CI181" s="257" t="str">
        <f t="shared" si="398"/>
        <v>2,496</v>
      </c>
      <c r="CJ181" s="257" t="str">
        <f t="shared" si="398"/>
        <v>1,579,628</v>
      </c>
      <c r="CK181" s="257" t="str">
        <f t="shared" si="398"/>
        <v>1,643,540</v>
      </c>
      <c r="CL181" s="257" t="str">
        <f t="shared" si="398"/>
        <v>$7,458,691</v>
      </c>
      <c r="CM181" s="257" t="str">
        <f t="shared" si="398"/>
        <v>$8,571,707</v>
      </c>
      <c r="CN181" s="257" t="str">
        <f t="shared" si="398"/>
        <v>$5,525,377</v>
      </c>
      <c r="CO181" s="257" t="str">
        <f t="shared" si="398"/>
        <v>$21,555,776</v>
      </c>
      <c r="CP181" s="257" t="str">
        <f t="shared" si="398"/>
        <v>$79</v>
      </c>
      <c r="CQ181" s="267" t="s">
        <v>275</v>
      </c>
      <c r="CR181" s="267" t="s">
        <v>275</v>
      </c>
      <c r="CS181" s="246" t="str">
        <f t="shared" ref="CS181:DL181" si="399">CS81</f>
        <v>6,522</v>
      </c>
      <c r="CT181" s="257" t="str">
        <f t="shared" si="399"/>
        <v>300</v>
      </c>
      <c r="CU181" s="257" t="str">
        <f t="shared" si="399"/>
        <v>25</v>
      </c>
      <c r="CV181" s="257" t="str">
        <f t="shared" si="399"/>
        <v>276</v>
      </c>
      <c r="CW181" s="257" t="str">
        <f t="shared" si="399"/>
        <v>9</v>
      </c>
      <c r="CX181" s="257">
        <f t="shared" si="399"/>
        <v>0</v>
      </c>
      <c r="CY181" s="257" t="str">
        <f t="shared" si="399"/>
        <v>64</v>
      </c>
      <c r="CZ181" s="257" t="str">
        <f t="shared" si="399"/>
        <v>128,000</v>
      </c>
      <c r="DA181" s="257" t="str">
        <f t="shared" si="399"/>
        <v>63</v>
      </c>
      <c r="DB181" s="257" t="str">
        <f t="shared" si="399"/>
        <v>180,000</v>
      </c>
      <c r="DC181" s="257" t="str">
        <f t="shared" si="399"/>
        <v>132,271</v>
      </c>
      <c r="DD181" s="257" t="str">
        <f t="shared" si="399"/>
        <v>132,271</v>
      </c>
      <c r="DE181" s="257" t="str">
        <f t="shared" si="399"/>
        <v>7,430</v>
      </c>
      <c r="DF181" s="257" t="str">
        <f t="shared" si="399"/>
        <v>2,274,378</v>
      </c>
      <c r="DG181" s="257" t="str">
        <f t="shared" si="399"/>
        <v>2,433,662</v>
      </c>
      <c r="DH181" s="257" t="str">
        <f t="shared" si="399"/>
        <v>$9,927,972</v>
      </c>
      <c r="DI181" s="257" t="str">
        <f t="shared" si="399"/>
        <v>$11,050,538</v>
      </c>
      <c r="DJ181" s="257" t="str">
        <f t="shared" si="399"/>
        <v>$9,959,052</v>
      </c>
      <c r="DK181" s="257" t="str">
        <f t="shared" si="399"/>
        <v>$30,937,562</v>
      </c>
      <c r="DL181" s="257" t="str">
        <f t="shared" si="399"/>
        <v>$77</v>
      </c>
      <c r="DM181" s="267" t="s">
        <v>275</v>
      </c>
      <c r="DN181" s="267" t="s">
        <v>275</v>
      </c>
      <c r="DO181" s="246" t="str">
        <f t="shared" ref="DO181:EH181" si="400">DO81</f>
        <v>6,514</v>
      </c>
      <c r="DP181" s="257" t="str">
        <f t="shared" si="400"/>
        <v>300</v>
      </c>
      <c r="DQ181" s="257" t="str">
        <f t="shared" si="400"/>
        <v>31</v>
      </c>
      <c r="DR181" s="257" t="str">
        <f t="shared" si="400"/>
        <v>276</v>
      </c>
      <c r="DS181" s="257" t="str">
        <f t="shared" si="400"/>
        <v>9</v>
      </c>
      <c r="DT181" s="257" t="str">
        <f t="shared" si="400"/>
        <v>0</v>
      </c>
      <c r="DU181" s="257" t="str">
        <f t="shared" si="400"/>
        <v>64</v>
      </c>
      <c r="DV181" s="257" t="str">
        <f t="shared" si="400"/>
        <v>128,500</v>
      </c>
      <c r="DW181" s="257" t="str">
        <f t="shared" si="400"/>
        <v>63</v>
      </c>
      <c r="DX181" s="257" t="str">
        <f t="shared" si="400"/>
        <v>180,000</v>
      </c>
      <c r="DY181" s="257" t="str">
        <f t="shared" si="400"/>
        <v>124,960</v>
      </c>
      <c r="DZ181" s="257" t="str">
        <f t="shared" si="400"/>
        <v>124,960</v>
      </c>
      <c r="EA181" s="257" t="str">
        <f t="shared" si="400"/>
        <v>6,138</v>
      </c>
      <c r="EB181" s="257" t="str">
        <f t="shared" si="400"/>
        <v>2,302,004</v>
      </c>
      <c r="EC181" s="257" t="str">
        <f t="shared" si="400"/>
        <v>2,487,614</v>
      </c>
      <c r="ED181" s="257" t="str">
        <f t="shared" si="400"/>
        <v>$9,815,107</v>
      </c>
      <c r="EE181" s="257" t="str">
        <f t="shared" si="400"/>
        <v>$12,467,161</v>
      </c>
      <c r="EF181" s="257" t="str">
        <f t="shared" si="400"/>
        <v>$10,075,182</v>
      </c>
      <c r="EG181" s="257" t="str">
        <f t="shared" si="400"/>
        <v>$32,357,452</v>
      </c>
      <c r="EH181" s="257" t="str">
        <f t="shared" si="400"/>
        <v>$76</v>
      </c>
      <c r="EI181" s="267" t="s">
        <v>275</v>
      </c>
      <c r="EJ181" s="267" t="s">
        <v>275</v>
      </c>
      <c r="EK181" s="246" t="str">
        <f t="shared" ref="EK181:FD181" si="401">EK81</f>
        <v>0</v>
      </c>
      <c r="EL181" s="257" t="str">
        <f t="shared" si="401"/>
        <v>0</v>
      </c>
      <c r="EM181" s="257" t="str">
        <f t="shared" si="401"/>
        <v>25</v>
      </c>
      <c r="EN181" s="257" t="str">
        <f t="shared" si="401"/>
        <v>0</v>
      </c>
      <c r="EO181" s="257" t="str">
        <f t="shared" si="401"/>
        <v>0</v>
      </c>
      <c r="EP181" s="257" t="str">
        <f t="shared" si="401"/>
        <v>0</v>
      </c>
      <c r="EQ181" s="257" t="str">
        <f t="shared" si="401"/>
        <v>1</v>
      </c>
      <c r="ER181" s="257" t="str">
        <f t="shared" si="401"/>
        <v>2,000</v>
      </c>
      <c r="ES181" s="257" t="str">
        <f t="shared" si="401"/>
        <v>0</v>
      </c>
      <c r="ET181" s="257" t="str">
        <f t="shared" si="401"/>
        <v>0</v>
      </c>
      <c r="EU181" s="257" t="str">
        <f t="shared" si="401"/>
        <v>45,983</v>
      </c>
      <c r="EV181" s="257" t="str">
        <f t="shared" si="401"/>
        <v>45,983</v>
      </c>
      <c r="EW181" s="257" t="str">
        <f t="shared" si="401"/>
        <v>2,503</v>
      </c>
      <c r="EX181" s="257" t="str">
        <f t="shared" si="401"/>
        <v>-74,128</v>
      </c>
      <c r="EY181" s="257" t="str">
        <f t="shared" si="401"/>
        <v>139,906</v>
      </c>
      <c r="EZ181" s="257" t="str">
        <f t="shared" si="401"/>
        <v>$768,601</v>
      </c>
      <c r="FA181" s="257" t="str">
        <f t="shared" si="401"/>
        <v>$568,801</v>
      </c>
      <c r="FB181" s="257" t="str">
        <f t="shared" si="401"/>
        <v>$2,822,367</v>
      </c>
      <c r="FC181" s="257" t="str">
        <f t="shared" si="401"/>
        <v>$4,159,759</v>
      </c>
      <c r="FD181" s="257" t="str">
        <f t="shared" si="401"/>
        <v>-$9</v>
      </c>
      <c r="FE181" s="267" t="s">
        <v>275</v>
      </c>
      <c r="FF181" s="267" t="s">
        <v>275</v>
      </c>
      <c r="FG181" s="246" t="str">
        <f t="shared" ref="FG181:FZ181" si="402">FG81</f>
        <v>0</v>
      </c>
      <c r="FH181" s="257" t="str">
        <f t="shared" si="402"/>
        <v>0</v>
      </c>
      <c r="FI181" s="257" t="str">
        <f t="shared" si="402"/>
        <v>0</v>
      </c>
      <c r="FJ181" s="257" t="str">
        <f t="shared" si="402"/>
        <v>0</v>
      </c>
      <c r="FK181" s="257" t="str">
        <f t="shared" si="402"/>
        <v>0</v>
      </c>
      <c r="FL181" s="257" t="str">
        <f t="shared" si="402"/>
        <v>0</v>
      </c>
      <c r="FM181" s="257" t="str">
        <f t="shared" si="402"/>
        <v>0</v>
      </c>
      <c r="FN181" s="257" t="str">
        <f t="shared" si="402"/>
        <v>0</v>
      </c>
      <c r="FO181" s="257" t="str">
        <f t="shared" si="402"/>
        <v>0</v>
      </c>
      <c r="FP181" s="257" t="str">
        <f t="shared" si="402"/>
        <v>0</v>
      </c>
      <c r="FQ181" s="257" t="str">
        <f t="shared" si="402"/>
        <v>60,561</v>
      </c>
      <c r="FR181" s="257" t="str">
        <f t="shared" si="402"/>
        <v>60,561</v>
      </c>
      <c r="FS181" s="257" t="str">
        <f t="shared" si="402"/>
        <v>3,566</v>
      </c>
      <c r="FT181" s="257" t="str">
        <f t="shared" si="402"/>
        <v>1,134,440</v>
      </c>
      <c r="FU181" s="257" t="str">
        <f t="shared" si="402"/>
        <v>1,190,129</v>
      </c>
      <c r="FV181" s="257" t="str">
        <f t="shared" si="402"/>
        <v>$3,093,891</v>
      </c>
      <c r="FW181" s="257" t="str">
        <f t="shared" si="402"/>
        <v>$6,267,091</v>
      </c>
      <c r="FX181" s="257" t="str">
        <f t="shared" si="402"/>
        <v>$5,471,588</v>
      </c>
      <c r="FY181" s="257" t="str">
        <f t="shared" si="402"/>
        <v>$14,832,579</v>
      </c>
      <c r="FZ181" s="257" t="str">
        <f t="shared" si="402"/>
        <v>-$1</v>
      </c>
      <c r="GA181" s="267" t="s">
        <v>275</v>
      </c>
      <c r="GB181" s="267" t="s">
        <v>275</v>
      </c>
      <c r="GC181" s="246" t="str">
        <f t="shared" ref="GC181:GV181" si="403">GC81</f>
        <v>-11</v>
      </c>
      <c r="GD181" s="257" t="str">
        <f t="shared" si="403"/>
        <v>0</v>
      </c>
      <c r="GE181" s="257" t="str">
        <f t="shared" si="403"/>
        <v>0</v>
      </c>
      <c r="GF181" s="257" t="str">
        <f t="shared" si="403"/>
        <v>0</v>
      </c>
      <c r="GG181" s="257" t="str">
        <f t="shared" si="403"/>
        <v>0</v>
      </c>
      <c r="GH181" s="257" t="str">
        <f t="shared" si="403"/>
        <v>0</v>
      </c>
      <c r="GI181" s="257" t="str">
        <f t="shared" si="403"/>
        <v>0</v>
      </c>
      <c r="GJ181" s="257" t="str">
        <f t="shared" si="403"/>
        <v>0</v>
      </c>
      <c r="GK181" s="257" t="str">
        <f t="shared" si="403"/>
        <v>0</v>
      </c>
      <c r="GL181" s="257" t="str">
        <f t="shared" si="403"/>
        <v>0</v>
      </c>
      <c r="GM181" s="257" t="str">
        <f t="shared" si="403"/>
        <v>-65,450</v>
      </c>
      <c r="GN181" s="257" t="str">
        <f t="shared" si="403"/>
        <v>-65,450</v>
      </c>
      <c r="GO181" s="257" t="str">
        <f t="shared" si="403"/>
        <v>-4,934</v>
      </c>
      <c r="GP181" s="257" t="str">
        <f t="shared" si="403"/>
        <v>-694,750</v>
      </c>
      <c r="GQ181" s="257" t="str">
        <f t="shared" si="403"/>
        <v>-790,122</v>
      </c>
      <c r="GR181" s="257" t="str">
        <f t="shared" si="403"/>
        <v>-$2,469,281</v>
      </c>
      <c r="GS181" s="257" t="str">
        <f t="shared" si="403"/>
        <v>-$2,478,831</v>
      </c>
      <c r="GT181" s="257" t="str">
        <f t="shared" si="403"/>
        <v>-$4,433,675</v>
      </c>
      <c r="GU181" s="257" t="str">
        <f t="shared" si="403"/>
        <v>-$9,381,786</v>
      </c>
      <c r="GV181" s="257" t="str">
        <f t="shared" si="403"/>
        <v>$2</v>
      </c>
    </row>
    <row r="182" spans="1:204" s="2" customFormat="1" ht="12.7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246" t="s">
        <v>360</v>
      </c>
      <c r="AD182" s="255" t="str">
        <f t="shared" ca="1" si="288"/>
        <v>-</v>
      </c>
      <c r="AE182" s="257" t="str">
        <f t="shared" si="306"/>
        <v>-</v>
      </c>
      <c r="AF182" s="257" t="str">
        <f t="shared" ref="AF182:AS182" si="404">AF82</f>
        <v>-</v>
      </c>
      <c r="AG182" s="257" t="str">
        <f t="shared" si="404"/>
        <v>-</v>
      </c>
      <c r="AH182" s="257" t="str">
        <f t="shared" si="404"/>
        <v>-</v>
      </c>
      <c r="AI182" s="257" t="str">
        <f t="shared" si="404"/>
        <v>-</v>
      </c>
      <c r="AJ182" s="257" t="str">
        <f t="shared" si="404"/>
        <v>-</v>
      </c>
      <c r="AK182" s="257" t="str">
        <f t="shared" si="404"/>
        <v>-</v>
      </c>
      <c r="AL182" s="257" t="str">
        <f t="shared" si="404"/>
        <v>-</v>
      </c>
      <c r="AM182" s="257" t="str">
        <f t="shared" si="404"/>
        <v>-</v>
      </c>
      <c r="AN182" s="257" t="str">
        <f t="shared" si="404"/>
        <v>-</v>
      </c>
      <c r="AO182" s="257" t="str">
        <f t="shared" si="404"/>
        <v>-</v>
      </c>
      <c r="AP182" s="257" t="str">
        <f t="shared" si="404"/>
        <v>-</v>
      </c>
      <c r="AQ182" s="257" t="str">
        <f t="shared" si="404"/>
        <v>-</v>
      </c>
      <c r="AR182" s="257" t="str">
        <f t="shared" si="404"/>
        <v>-</v>
      </c>
      <c r="AS182" s="257" t="str">
        <f t="shared" si="404"/>
        <v>-</v>
      </c>
      <c r="AT182" s="257" t="str">
        <f t="shared" si="372"/>
        <v>-</v>
      </c>
      <c r="AU182" s="257" t="str">
        <f t="shared" si="372"/>
        <v>-</v>
      </c>
      <c r="AV182" s="257" t="str">
        <f t="shared" si="372"/>
        <v>-</v>
      </c>
      <c r="AW182" s="257" t="str">
        <f t="shared" si="372"/>
        <v>-</v>
      </c>
      <c r="AX182" s="257" t="str">
        <f t="shared" si="372"/>
        <v>-</v>
      </c>
      <c r="AY182" s="267" t="s">
        <v>275</v>
      </c>
      <c r="AZ182" s="267"/>
      <c r="BA182" s="246" t="str">
        <f t="shared" ref="BA182:BT182" si="405">BA82</f>
        <v>130,338</v>
      </c>
      <c r="BB182" s="257" t="str">
        <f t="shared" si="405"/>
        <v>3,319</v>
      </c>
      <c r="BC182" s="257" t="str">
        <f t="shared" si="405"/>
        <v>77</v>
      </c>
      <c r="BD182" s="257" t="str">
        <f t="shared" si="405"/>
        <v>1,405</v>
      </c>
      <c r="BE182" s="257" t="str">
        <f t="shared" si="405"/>
        <v>266</v>
      </c>
      <c r="BF182" s="257" t="str">
        <f t="shared" si="405"/>
        <v>45</v>
      </c>
      <c r="BG182" s="257" t="str">
        <f t="shared" si="405"/>
        <v>274</v>
      </c>
      <c r="BH182" s="257" t="str">
        <f t="shared" si="405"/>
        <v>506,596</v>
      </c>
      <c r="BI182" s="257" t="str">
        <f t="shared" si="405"/>
        <v>185</v>
      </c>
      <c r="BJ182" s="257" t="str">
        <f t="shared" si="405"/>
        <v>2,137,054</v>
      </c>
      <c r="BK182" s="257" t="str">
        <f t="shared" si="405"/>
        <v>283,625</v>
      </c>
      <c r="BL182" s="257" t="str">
        <f t="shared" si="405"/>
        <v>283,818</v>
      </c>
      <c r="BM182" s="257" t="str">
        <f t="shared" si="405"/>
        <v>65,224</v>
      </c>
      <c r="BN182" s="257" t="str">
        <f t="shared" si="405"/>
        <v>2,632,772</v>
      </c>
      <c r="BO182" s="257" t="str">
        <f t="shared" si="405"/>
        <v>2,880,917</v>
      </c>
      <c r="BP182" s="257" t="str">
        <f t="shared" si="405"/>
        <v>$21,707,400</v>
      </c>
      <c r="BQ182" s="257" t="str">
        <f t="shared" si="405"/>
        <v>$96,587,052</v>
      </c>
      <c r="BR182" s="257" t="str">
        <f t="shared" si="405"/>
        <v>$28,687,066</v>
      </c>
      <c r="BS182" s="257" t="str">
        <f t="shared" si="405"/>
        <v>$146,981,518</v>
      </c>
      <c r="BT182" s="257" t="str">
        <f t="shared" si="405"/>
        <v>$88</v>
      </c>
      <c r="BU182" s="267" t="s">
        <v>275</v>
      </c>
      <c r="BV182" s="267" t="s">
        <v>275</v>
      </c>
      <c r="BW182" s="246" t="str">
        <f t="shared" ref="BW182:CP182" si="406">BW82</f>
        <v>127,000</v>
      </c>
      <c r="BX182" s="257" t="str">
        <f t="shared" si="406"/>
        <v>3,798</v>
      </c>
      <c r="BY182" s="257" t="str">
        <f t="shared" si="406"/>
        <v>142</v>
      </c>
      <c r="BZ182" s="257" t="str">
        <f t="shared" si="406"/>
        <v>6,339</v>
      </c>
      <c r="CA182" s="257" t="str">
        <f t="shared" si="406"/>
        <v>504</v>
      </c>
      <c r="CB182" s="257" t="str">
        <f t="shared" si="406"/>
        <v>56</v>
      </c>
      <c r="CC182" s="257" t="str">
        <f t="shared" si="406"/>
        <v>270</v>
      </c>
      <c r="CD182" s="257" t="str">
        <f t="shared" si="406"/>
        <v>489,000</v>
      </c>
      <c r="CE182" s="257" t="str">
        <f t="shared" si="406"/>
        <v>149</v>
      </c>
      <c r="CF182" s="257" t="str">
        <f t="shared" si="406"/>
        <v>1,620,880</v>
      </c>
      <c r="CG182" s="257" t="str">
        <f t="shared" si="406"/>
        <v>1,127,113</v>
      </c>
      <c r="CH182" s="257" t="str">
        <f t="shared" si="406"/>
        <v>1,128,228</v>
      </c>
      <c r="CI182" s="257" t="str">
        <f t="shared" si="406"/>
        <v>128,836</v>
      </c>
      <c r="CJ182" s="257" t="str">
        <f t="shared" si="406"/>
        <v>3,288,982</v>
      </c>
      <c r="CK182" s="257" t="str">
        <f t="shared" si="406"/>
        <v>4,383,619</v>
      </c>
      <c r="CL182" s="257" t="str">
        <f t="shared" si="406"/>
        <v>$27,000,000</v>
      </c>
      <c r="CM182" s="257" t="str">
        <f t="shared" si="406"/>
        <v>$230,000,000</v>
      </c>
      <c r="CN182" s="257" t="str">
        <f t="shared" si="406"/>
        <v>$27,000,000</v>
      </c>
      <c r="CO182" s="257" t="str">
        <f t="shared" si="406"/>
        <v>$284,000,000</v>
      </c>
      <c r="CP182" s="257" t="str">
        <f t="shared" si="406"/>
        <v>$80</v>
      </c>
      <c r="CQ182" s="267" t="s">
        <v>275</v>
      </c>
      <c r="CR182" s="267" t="s">
        <v>275</v>
      </c>
      <c r="CS182" s="246" t="str">
        <f t="shared" ref="CS182:DL182" si="407">CS82</f>
        <v>-</v>
      </c>
      <c r="CT182" s="257" t="str">
        <f t="shared" si="407"/>
        <v>-</v>
      </c>
      <c r="CU182" s="257" t="str">
        <f t="shared" si="407"/>
        <v>-</v>
      </c>
      <c r="CV182" s="257" t="str">
        <f t="shared" si="407"/>
        <v>-</v>
      </c>
      <c r="CW182" s="257" t="str">
        <f t="shared" si="407"/>
        <v>-</v>
      </c>
      <c r="CX182" s="257" t="str">
        <f t="shared" si="407"/>
        <v>-</v>
      </c>
      <c r="CY182" s="257" t="str">
        <f t="shared" si="407"/>
        <v>-</v>
      </c>
      <c r="CZ182" s="257" t="str">
        <f t="shared" si="407"/>
        <v>-</v>
      </c>
      <c r="DA182" s="257" t="str">
        <f t="shared" si="407"/>
        <v>-</v>
      </c>
      <c r="DB182" s="257" t="str">
        <f t="shared" si="407"/>
        <v>-</v>
      </c>
      <c r="DC182" s="257" t="str">
        <f t="shared" si="407"/>
        <v>-</v>
      </c>
      <c r="DD182" s="257" t="str">
        <f t="shared" si="407"/>
        <v>-</v>
      </c>
      <c r="DE182" s="257" t="str">
        <f t="shared" si="407"/>
        <v>-</v>
      </c>
      <c r="DF182" s="257" t="str">
        <f t="shared" si="407"/>
        <v>-</v>
      </c>
      <c r="DG182" s="257" t="str">
        <f t="shared" si="407"/>
        <v>-</v>
      </c>
      <c r="DH182" s="257" t="str">
        <f t="shared" si="407"/>
        <v>-</v>
      </c>
      <c r="DI182" s="257" t="str">
        <f t="shared" si="407"/>
        <v>-</v>
      </c>
      <c r="DJ182" s="257" t="str">
        <f t="shared" si="407"/>
        <v>-</v>
      </c>
      <c r="DK182" s="257" t="str">
        <f t="shared" si="407"/>
        <v>-</v>
      </c>
      <c r="DL182" s="257" t="str">
        <f t="shared" si="407"/>
        <v>-</v>
      </c>
      <c r="DM182" s="267" t="s">
        <v>275</v>
      </c>
      <c r="DN182" s="267" t="s">
        <v>275</v>
      </c>
      <c r="DO182" s="246" t="str">
        <f t="shared" ref="DO182:EH182" si="408">DO82</f>
        <v>128,669</v>
      </c>
      <c r="DP182" s="257" t="str">
        <f t="shared" si="408"/>
        <v>3,559</v>
      </c>
      <c r="DQ182" s="257" t="str">
        <f t="shared" si="408"/>
        <v>110</v>
      </c>
      <c r="DR182" s="257" t="str">
        <f t="shared" si="408"/>
        <v>7,141</v>
      </c>
      <c r="DS182" s="257" t="str">
        <f t="shared" si="408"/>
        <v>527</v>
      </c>
      <c r="DT182" s="257" t="str">
        <f t="shared" si="408"/>
        <v>59</v>
      </c>
      <c r="DU182" s="257" t="str">
        <f t="shared" si="408"/>
        <v>272</v>
      </c>
      <c r="DV182" s="257" t="str">
        <f t="shared" si="408"/>
        <v>497,798</v>
      </c>
      <c r="DW182" s="257" t="str">
        <f t="shared" si="408"/>
        <v>167</v>
      </c>
      <c r="DX182" s="257" t="str">
        <f t="shared" si="408"/>
        <v>1,878,967</v>
      </c>
      <c r="DY182" s="257" t="str">
        <f t="shared" si="408"/>
        <v>705,369</v>
      </c>
      <c r="DZ182" s="257" t="str">
        <f t="shared" si="408"/>
        <v>706,020</v>
      </c>
      <c r="EA182" s="257" t="str">
        <f t="shared" si="408"/>
        <v>97,030</v>
      </c>
      <c r="EB182" s="257" t="str">
        <f t="shared" si="408"/>
        <v>2,960,877</v>
      </c>
      <c r="EC182" s="257" t="str">
        <f t="shared" si="408"/>
        <v>3,632,268</v>
      </c>
      <c r="ED182" s="257" t="str">
        <f t="shared" si="408"/>
        <v>$24,353,700</v>
      </c>
      <c r="EE182" s="257" t="str">
        <f t="shared" si="408"/>
        <v>$163,293,526</v>
      </c>
      <c r="EF182" s="257" t="str">
        <f t="shared" si="408"/>
        <v>$27,843,533</v>
      </c>
      <c r="EG182" s="257" t="str">
        <f t="shared" si="408"/>
        <v>$215,490,759</v>
      </c>
      <c r="EH182" s="257" t="str">
        <f t="shared" si="408"/>
        <v>$84</v>
      </c>
      <c r="EI182" s="267" t="s">
        <v>275</v>
      </c>
      <c r="EJ182" s="267" t="s">
        <v>275</v>
      </c>
      <c r="EK182" s="246" t="str">
        <f t="shared" ref="EK182:FD182" si="409">EK82</f>
        <v>-</v>
      </c>
      <c r="EL182" s="257" t="str">
        <f t="shared" si="409"/>
        <v>-</v>
      </c>
      <c r="EM182" s="257" t="str">
        <f t="shared" si="409"/>
        <v>-</v>
      </c>
      <c r="EN182" s="257" t="str">
        <f t="shared" si="409"/>
        <v>-</v>
      </c>
      <c r="EO182" s="257" t="str">
        <f t="shared" si="409"/>
        <v>-</v>
      </c>
      <c r="EP182" s="257" t="str">
        <f t="shared" si="409"/>
        <v>-</v>
      </c>
      <c r="EQ182" s="257" t="str">
        <f t="shared" si="409"/>
        <v>-</v>
      </c>
      <c r="ER182" s="257" t="str">
        <f t="shared" si="409"/>
        <v>-</v>
      </c>
      <c r="ES182" s="257" t="str">
        <f t="shared" si="409"/>
        <v>-</v>
      </c>
      <c r="ET182" s="257" t="str">
        <f t="shared" si="409"/>
        <v>-</v>
      </c>
      <c r="EU182" s="257" t="str">
        <f t="shared" si="409"/>
        <v>-</v>
      </c>
      <c r="EV182" s="257" t="str">
        <f t="shared" si="409"/>
        <v>-</v>
      </c>
      <c r="EW182" s="257" t="str">
        <f t="shared" si="409"/>
        <v>-</v>
      </c>
      <c r="EX182" s="257" t="str">
        <f t="shared" si="409"/>
        <v>-</v>
      </c>
      <c r="EY182" s="257" t="str">
        <f t="shared" si="409"/>
        <v>-</v>
      </c>
      <c r="EZ182" s="257" t="str">
        <f t="shared" si="409"/>
        <v>-</v>
      </c>
      <c r="FA182" s="257" t="str">
        <f t="shared" si="409"/>
        <v>-</v>
      </c>
      <c r="FB182" s="257" t="str">
        <f t="shared" si="409"/>
        <v>-</v>
      </c>
      <c r="FC182" s="257" t="str">
        <f t="shared" si="409"/>
        <v>-</v>
      </c>
      <c r="FD182" s="257" t="str">
        <f t="shared" si="409"/>
        <v>-</v>
      </c>
      <c r="FE182" s="267" t="s">
        <v>275</v>
      </c>
      <c r="FF182" s="267" t="s">
        <v>275</v>
      </c>
      <c r="FG182" s="246" t="str">
        <f t="shared" ref="FG182:FZ182" si="410">FG82</f>
        <v>3,338</v>
      </c>
      <c r="FH182" s="257" t="str">
        <f t="shared" si="410"/>
        <v>-479</v>
      </c>
      <c r="FI182" s="257" t="str">
        <f t="shared" si="410"/>
        <v>-65</v>
      </c>
      <c r="FJ182" s="257" t="str">
        <f t="shared" si="410"/>
        <v>-337</v>
      </c>
      <c r="FK182" s="257" t="str">
        <f t="shared" si="410"/>
        <v>-13</v>
      </c>
      <c r="FL182" s="257" t="str">
        <f t="shared" si="410"/>
        <v>0</v>
      </c>
      <c r="FM182" s="257" t="str">
        <f t="shared" si="410"/>
        <v>4</v>
      </c>
      <c r="FN182" s="257" t="str">
        <f t="shared" si="410"/>
        <v>17,596</v>
      </c>
      <c r="FO182" s="257" t="str">
        <f t="shared" si="410"/>
        <v>36</v>
      </c>
      <c r="FP182" s="257" t="str">
        <f t="shared" si="410"/>
        <v>516,174</v>
      </c>
      <c r="FQ182" s="257" t="str">
        <f t="shared" si="410"/>
        <v>-843,488</v>
      </c>
      <c r="FR182" s="257" t="str">
        <f t="shared" si="410"/>
        <v>-844,410</v>
      </c>
      <c r="FS182" s="257" t="str">
        <f t="shared" si="410"/>
        <v>-63,612</v>
      </c>
      <c r="FT182" s="257" t="str">
        <f t="shared" si="410"/>
        <v>-656,210</v>
      </c>
      <c r="FU182" s="257" t="str">
        <f t="shared" si="410"/>
        <v>-1,502,702</v>
      </c>
      <c r="FV182" s="257" t="str">
        <f t="shared" si="410"/>
        <v>-$5,292,600</v>
      </c>
      <c r="FW182" s="257" t="str">
        <f t="shared" si="410"/>
        <v>-$133,412,948</v>
      </c>
      <c r="FX182" s="257" t="str">
        <f t="shared" si="410"/>
        <v>$1,687,066</v>
      </c>
      <c r="FY182" s="257" t="str">
        <f t="shared" si="410"/>
        <v>-$137,018,482</v>
      </c>
      <c r="FZ182" s="257" t="str">
        <f t="shared" si="410"/>
        <v>$8</v>
      </c>
      <c r="GA182" s="267" t="s">
        <v>275</v>
      </c>
      <c r="GB182" s="267" t="s">
        <v>275</v>
      </c>
      <c r="GC182" s="246" t="str">
        <f t="shared" ref="GC182:GV182" si="411">GC82</f>
        <v>-</v>
      </c>
      <c r="GD182" s="257" t="str">
        <f t="shared" si="411"/>
        <v>-</v>
      </c>
      <c r="GE182" s="257" t="str">
        <f t="shared" si="411"/>
        <v>-</v>
      </c>
      <c r="GF182" s="257" t="str">
        <f t="shared" si="411"/>
        <v>-</v>
      </c>
      <c r="GG182" s="257" t="str">
        <f t="shared" si="411"/>
        <v>-</v>
      </c>
      <c r="GH182" s="257" t="str">
        <f t="shared" si="411"/>
        <v>-</v>
      </c>
      <c r="GI182" s="257" t="str">
        <f t="shared" si="411"/>
        <v>-</v>
      </c>
      <c r="GJ182" s="257" t="str">
        <f t="shared" si="411"/>
        <v>-</v>
      </c>
      <c r="GK182" s="257" t="str">
        <f t="shared" si="411"/>
        <v>-</v>
      </c>
      <c r="GL182" s="257" t="str">
        <f t="shared" si="411"/>
        <v>-</v>
      </c>
      <c r="GM182" s="257" t="str">
        <f t="shared" si="411"/>
        <v>-</v>
      </c>
      <c r="GN182" s="257" t="str">
        <f t="shared" si="411"/>
        <v>-</v>
      </c>
      <c r="GO182" s="257" t="str">
        <f t="shared" si="411"/>
        <v>-</v>
      </c>
      <c r="GP182" s="257" t="str">
        <f t="shared" si="411"/>
        <v>-</v>
      </c>
      <c r="GQ182" s="257" t="str">
        <f t="shared" si="411"/>
        <v>-</v>
      </c>
      <c r="GR182" s="257" t="str">
        <f t="shared" si="411"/>
        <v>-</v>
      </c>
      <c r="GS182" s="257" t="str">
        <f t="shared" si="411"/>
        <v>-</v>
      </c>
      <c r="GT182" s="257" t="str">
        <f t="shared" si="411"/>
        <v>-</v>
      </c>
      <c r="GU182" s="257" t="str">
        <f t="shared" si="411"/>
        <v>-</v>
      </c>
      <c r="GV182" s="257" t="str">
        <f t="shared" si="411"/>
        <v>-</v>
      </c>
    </row>
    <row r="183" spans="1:204" s="2" customFormat="1" ht="12.7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246" t="s">
        <v>148</v>
      </c>
      <c r="AD183" s="255" t="str">
        <f t="shared" ca="1" si="288"/>
        <v>$124</v>
      </c>
      <c r="AE183" s="257" t="str">
        <f t="shared" si="306"/>
        <v>18,900</v>
      </c>
      <c r="AF183" s="257" t="str">
        <f t="shared" ref="AF183:AS183" si="412">AF83</f>
        <v>1,110</v>
      </c>
      <c r="AG183" s="257" t="str">
        <f t="shared" si="412"/>
        <v>166</v>
      </c>
      <c r="AH183" s="257" t="str">
        <f t="shared" si="412"/>
        <v>500</v>
      </c>
      <c r="AI183" s="257" t="str">
        <f t="shared" si="412"/>
        <v>35</v>
      </c>
      <c r="AJ183" s="257" t="str">
        <f t="shared" si="412"/>
        <v>20</v>
      </c>
      <c r="AK183" s="257" t="str">
        <f t="shared" si="412"/>
        <v>139</v>
      </c>
      <c r="AL183" s="257" t="str">
        <f t="shared" si="412"/>
        <v>90,800</v>
      </c>
      <c r="AM183" s="257" t="str">
        <f t="shared" si="412"/>
        <v>127</v>
      </c>
      <c r="AN183" s="257" t="str">
        <f t="shared" si="412"/>
        <v>1,858,000</v>
      </c>
      <c r="AO183" s="257" t="str">
        <f t="shared" si="412"/>
        <v>68,800</v>
      </c>
      <c r="AP183" s="257" t="str">
        <f t="shared" si="412"/>
        <v>68,800</v>
      </c>
      <c r="AQ183" s="257" t="str">
        <f t="shared" si="412"/>
        <v>-</v>
      </c>
      <c r="AR183" s="257" t="str">
        <f t="shared" si="412"/>
        <v>-</v>
      </c>
      <c r="AS183" s="257" t="str">
        <f t="shared" si="412"/>
        <v>1,746,800</v>
      </c>
      <c r="AT183" s="257" t="str">
        <f t="shared" si="372"/>
        <v>$19,600,000</v>
      </c>
      <c r="AU183" s="257" t="str">
        <f t="shared" si="372"/>
        <v>$13,400,000</v>
      </c>
      <c r="AV183" s="257" t="str">
        <f t="shared" si="372"/>
        <v>$13,700,000</v>
      </c>
      <c r="AW183" s="257" t="str">
        <f t="shared" si="372"/>
        <v>$48,700,000</v>
      </c>
      <c r="AX183" s="257" t="str">
        <f t="shared" si="372"/>
        <v>$124</v>
      </c>
      <c r="AY183" s="267" t="s">
        <v>275</v>
      </c>
      <c r="AZ183" s="267"/>
      <c r="BA183" s="246" t="str">
        <f t="shared" ref="BA183:BT183" si="413">BA83</f>
        <v>18,900</v>
      </c>
      <c r="BB183" s="257" t="str">
        <f t="shared" si="413"/>
        <v>1,110</v>
      </c>
      <c r="BC183" s="257" t="str">
        <f t="shared" si="413"/>
        <v>166</v>
      </c>
      <c r="BD183" s="257" t="str">
        <f t="shared" si="413"/>
        <v>500</v>
      </c>
      <c r="BE183" s="257" t="str">
        <f t="shared" si="413"/>
        <v>35</v>
      </c>
      <c r="BF183" s="257" t="str">
        <f t="shared" si="413"/>
        <v>20</v>
      </c>
      <c r="BG183" s="257" t="str">
        <f t="shared" si="413"/>
        <v>139</v>
      </c>
      <c r="BH183" s="257" t="str">
        <f t="shared" si="413"/>
        <v>54,000</v>
      </c>
      <c r="BI183" s="257" t="str">
        <f t="shared" si="413"/>
        <v>127</v>
      </c>
      <c r="BJ183" s="257" t="str">
        <f t="shared" si="413"/>
        <v>1,100,000</v>
      </c>
      <c r="BK183" s="257" t="str">
        <f t="shared" si="413"/>
        <v>111,970</v>
      </c>
      <c r="BL183" s="257" t="str">
        <f t="shared" si="413"/>
        <v>111,970</v>
      </c>
      <c r="BM183" s="257" t="str">
        <f t="shared" si="413"/>
        <v>38,627</v>
      </c>
      <c r="BN183" s="257" t="str">
        <f t="shared" si="413"/>
        <v>1,000,000</v>
      </c>
      <c r="BO183" s="257" t="str">
        <f t="shared" si="413"/>
        <v>2,538,903</v>
      </c>
      <c r="BP183" s="257" t="str">
        <f t="shared" si="413"/>
        <v>$20,164,593</v>
      </c>
      <c r="BQ183" s="257" t="str">
        <f t="shared" si="413"/>
        <v>$11,014,214</v>
      </c>
      <c r="BR183" s="257" t="str">
        <f t="shared" si="413"/>
        <v>$17,972,971</v>
      </c>
      <c r="BS183" s="257" t="str">
        <f t="shared" si="413"/>
        <v>$49,640,708</v>
      </c>
      <c r="BT183" s="257" t="str">
        <f t="shared" si="413"/>
        <v>$129</v>
      </c>
      <c r="BU183" s="267" t="s">
        <v>275</v>
      </c>
      <c r="BV183" s="267" t="s">
        <v>275</v>
      </c>
      <c r="BW183" s="246" t="str">
        <f t="shared" ref="BW183:CP183" si="414">BW83</f>
        <v>18,600</v>
      </c>
      <c r="BX183" s="257" t="str">
        <f t="shared" si="414"/>
        <v>1,110</v>
      </c>
      <c r="BY183" s="257" t="str">
        <f t="shared" si="414"/>
        <v>166</v>
      </c>
      <c r="BZ183" s="257" t="str">
        <f t="shared" si="414"/>
        <v>500</v>
      </c>
      <c r="CA183" s="257" t="str">
        <f t="shared" si="414"/>
        <v>35</v>
      </c>
      <c r="CB183" s="257" t="str">
        <f t="shared" si="414"/>
        <v>20</v>
      </c>
      <c r="CC183" s="257" t="str">
        <f t="shared" si="414"/>
        <v>139</v>
      </c>
      <c r="CD183" s="257" t="str">
        <f t="shared" si="414"/>
        <v>54,000</v>
      </c>
      <c r="CE183" s="257" t="str">
        <f t="shared" si="414"/>
        <v>127</v>
      </c>
      <c r="CF183" s="257" t="str">
        <f t="shared" si="414"/>
        <v>1,100,000</v>
      </c>
      <c r="CG183" s="257" t="str">
        <f t="shared" si="414"/>
        <v>63,505</v>
      </c>
      <c r="CH183" s="257" t="str">
        <f t="shared" si="414"/>
        <v>63,505</v>
      </c>
      <c r="CI183" s="257" t="str">
        <f t="shared" si="414"/>
        <v>38,122</v>
      </c>
      <c r="CJ183" s="257" t="str">
        <f t="shared" si="414"/>
        <v>553,702</v>
      </c>
      <c r="CK183" s="257" t="str">
        <f t="shared" si="414"/>
        <v>1,705,713</v>
      </c>
      <c r="CL183" s="257" t="str">
        <f t="shared" si="414"/>
        <v>$15,444,641</v>
      </c>
      <c r="CM183" s="257" t="str">
        <f t="shared" si="414"/>
        <v>$12,757,215</v>
      </c>
      <c r="CN183" s="257" t="str">
        <f t="shared" si="414"/>
        <v>$11,559,402</v>
      </c>
      <c r="CO183" s="257" t="str">
        <f t="shared" si="414"/>
        <v>$41,777,977</v>
      </c>
      <c r="CP183" s="257" t="str">
        <f t="shared" si="414"/>
        <v>$129</v>
      </c>
      <c r="CQ183" s="267" t="s">
        <v>275</v>
      </c>
      <c r="CR183" s="267" t="s">
        <v>275</v>
      </c>
      <c r="CS183" s="246" t="str">
        <f t="shared" ref="CS183:DL183" si="415">CS83</f>
        <v>18,600</v>
      </c>
      <c r="CT183" s="257" t="str">
        <f t="shared" si="415"/>
        <v>1,110</v>
      </c>
      <c r="CU183" s="257" t="str">
        <f t="shared" si="415"/>
        <v>166</v>
      </c>
      <c r="CV183" s="257" t="str">
        <f t="shared" si="415"/>
        <v>500</v>
      </c>
      <c r="CW183" s="257" t="str">
        <f t="shared" si="415"/>
        <v>35</v>
      </c>
      <c r="CX183" s="257" t="str">
        <f t="shared" si="415"/>
        <v>20</v>
      </c>
      <c r="CY183" s="257" t="str">
        <f t="shared" si="415"/>
        <v>139</v>
      </c>
      <c r="CZ183" s="257" t="str">
        <f t="shared" si="415"/>
        <v>54,000</v>
      </c>
      <c r="DA183" s="257" t="str">
        <f t="shared" si="415"/>
        <v>127</v>
      </c>
      <c r="DB183" s="257" t="str">
        <f t="shared" si="415"/>
        <v>1,100,000</v>
      </c>
      <c r="DC183" s="257" t="str">
        <f t="shared" si="415"/>
        <v>31,698</v>
      </c>
      <c r="DD183" s="257" t="str">
        <f t="shared" si="415"/>
        <v>31,698</v>
      </c>
      <c r="DE183" s="257" t="str">
        <f t="shared" si="415"/>
        <v>8,000</v>
      </c>
      <c r="DF183" s="257" t="str">
        <f t="shared" si="415"/>
        <v>1,200,000</v>
      </c>
      <c r="DG183" s="257" t="str">
        <f t="shared" si="415"/>
        <v>2,174,650</v>
      </c>
      <c r="DH183" s="257" t="str">
        <f t="shared" si="415"/>
        <v>$12,450,362</v>
      </c>
      <c r="DI183" s="257" t="str">
        <f t="shared" si="415"/>
        <v>$11,548,672</v>
      </c>
      <c r="DJ183" s="257" t="str">
        <f t="shared" si="415"/>
        <v>$7,022,521</v>
      </c>
      <c r="DK183" s="257" t="str">
        <f t="shared" si="415"/>
        <v>$34,000,000</v>
      </c>
      <c r="DL183" s="257" t="str">
        <f t="shared" si="415"/>
        <v>$121</v>
      </c>
      <c r="DM183" s="267" t="s">
        <v>275</v>
      </c>
      <c r="DN183" s="267" t="s">
        <v>275</v>
      </c>
      <c r="DO183" s="246" t="str">
        <f t="shared" ref="DO183:EH183" si="416">DO83</f>
        <v>18,750</v>
      </c>
      <c r="DP183" s="257" t="str">
        <f t="shared" si="416"/>
        <v>1,110</v>
      </c>
      <c r="DQ183" s="257" t="str">
        <f t="shared" si="416"/>
        <v>166</v>
      </c>
      <c r="DR183" s="257" t="str">
        <f t="shared" si="416"/>
        <v>500</v>
      </c>
      <c r="DS183" s="257" t="str">
        <f t="shared" si="416"/>
        <v>35</v>
      </c>
      <c r="DT183" s="257" t="str">
        <f t="shared" si="416"/>
        <v>20</v>
      </c>
      <c r="DU183" s="257" t="str">
        <f t="shared" si="416"/>
        <v>139</v>
      </c>
      <c r="DV183" s="257" t="str">
        <f t="shared" si="416"/>
        <v>63,200</v>
      </c>
      <c r="DW183" s="257" t="str">
        <f t="shared" si="416"/>
        <v>127</v>
      </c>
      <c r="DX183" s="257" t="str">
        <f t="shared" si="416"/>
        <v>1,289,500</v>
      </c>
      <c r="DY183" s="257" t="str">
        <f t="shared" si="416"/>
        <v>68,993</v>
      </c>
      <c r="DZ183" s="257" t="str">
        <f t="shared" si="416"/>
        <v>68,993</v>
      </c>
      <c r="EA183" s="257" t="str">
        <f t="shared" si="416"/>
        <v>28,250</v>
      </c>
      <c r="EB183" s="257" t="str">
        <f t="shared" si="416"/>
        <v>917,901</v>
      </c>
      <c r="EC183" s="257" t="str">
        <f t="shared" si="416"/>
        <v>2,306,908</v>
      </c>
      <c r="ED183" s="257" t="str">
        <f t="shared" si="416"/>
        <v>$16,914,899</v>
      </c>
      <c r="EE183" s="257" t="str">
        <f t="shared" si="416"/>
        <v>$12,180,025</v>
      </c>
      <c r="EF183" s="257" t="str">
        <f t="shared" si="416"/>
        <v>$12,563,724</v>
      </c>
      <c r="EG183" s="257" t="str">
        <f t="shared" si="416"/>
        <v>$43,529,671</v>
      </c>
      <c r="EH183" s="257" t="str">
        <f t="shared" si="416"/>
        <v>$126</v>
      </c>
      <c r="EI183" s="267" t="s">
        <v>275</v>
      </c>
      <c r="EJ183" s="267" t="s">
        <v>275</v>
      </c>
      <c r="EK183" s="246" t="str">
        <f t="shared" ref="EK183:FD183" si="417">EK83</f>
        <v>0</v>
      </c>
      <c r="EL183" s="257" t="str">
        <f t="shared" si="417"/>
        <v>0</v>
      </c>
      <c r="EM183" s="257" t="str">
        <f t="shared" si="417"/>
        <v>0</v>
      </c>
      <c r="EN183" s="257" t="str">
        <f t="shared" si="417"/>
        <v>0</v>
      </c>
      <c r="EO183" s="257" t="str">
        <f t="shared" si="417"/>
        <v>0</v>
      </c>
      <c r="EP183" s="257" t="str">
        <f t="shared" si="417"/>
        <v>0</v>
      </c>
      <c r="EQ183" s="257" t="str">
        <f t="shared" si="417"/>
        <v>0</v>
      </c>
      <c r="ER183" s="257" t="str">
        <f t="shared" si="417"/>
        <v>36,800</v>
      </c>
      <c r="ES183" s="257" t="str">
        <f t="shared" si="417"/>
        <v>0</v>
      </c>
      <c r="ET183" s="257" t="str">
        <f t="shared" si="417"/>
        <v>758,000</v>
      </c>
      <c r="EU183" s="257" t="str">
        <f t="shared" si="417"/>
        <v>-43,170</v>
      </c>
      <c r="EV183" s="257" t="str">
        <f t="shared" si="417"/>
        <v>-43,170</v>
      </c>
      <c r="EW183" s="257" t="str">
        <f t="shared" si="417"/>
        <v>-</v>
      </c>
      <c r="EX183" s="257" t="str">
        <f t="shared" si="417"/>
        <v>-</v>
      </c>
      <c r="EY183" s="257" t="str">
        <f t="shared" si="417"/>
        <v>-223,103</v>
      </c>
      <c r="EZ183" s="257" t="str">
        <f t="shared" si="417"/>
        <v>-$564,593</v>
      </c>
      <c r="FA183" s="257" t="str">
        <f t="shared" si="417"/>
        <v>$2,385,786</v>
      </c>
      <c r="FB183" s="257" t="str">
        <f t="shared" si="417"/>
        <v>-$4,272,971</v>
      </c>
      <c r="FC183" s="257" t="str">
        <f t="shared" si="417"/>
        <v>-$940,708</v>
      </c>
      <c r="FD183" s="257" t="str">
        <f t="shared" si="417"/>
        <v>-$5</v>
      </c>
      <c r="FE183" s="267" t="s">
        <v>275</v>
      </c>
      <c r="FF183" s="267" t="s">
        <v>275</v>
      </c>
      <c r="FG183" s="246" t="str">
        <f t="shared" ref="FG183:FZ183" si="418">FG83</f>
        <v>300</v>
      </c>
      <c r="FH183" s="257" t="str">
        <f t="shared" si="418"/>
        <v>0</v>
      </c>
      <c r="FI183" s="257" t="str">
        <f t="shared" si="418"/>
        <v>0</v>
      </c>
      <c r="FJ183" s="257" t="str">
        <f t="shared" si="418"/>
        <v>0</v>
      </c>
      <c r="FK183" s="257" t="str">
        <f t="shared" si="418"/>
        <v>0</v>
      </c>
      <c r="FL183" s="257" t="str">
        <f t="shared" si="418"/>
        <v>0</v>
      </c>
      <c r="FM183" s="257" t="str">
        <f t="shared" si="418"/>
        <v>0</v>
      </c>
      <c r="FN183" s="257" t="str">
        <f t="shared" si="418"/>
        <v>0</v>
      </c>
      <c r="FO183" s="257" t="str">
        <f t="shared" si="418"/>
        <v>0</v>
      </c>
      <c r="FP183" s="257" t="str">
        <f t="shared" si="418"/>
        <v>0</v>
      </c>
      <c r="FQ183" s="257" t="str">
        <f t="shared" si="418"/>
        <v>48,465</v>
      </c>
      <c r="FR183" s="257" t="str">
        <f t="shared" si="418"/>
        <v>48,465</v>
      </c>
      <c r="FS183" s="257" t="str">
        <f t="shared" si="418"/>
        <v>505</v>
      </c>
      <c r="FT183" s="257" t="str">
        <f t="shared" si="418"/>
        <v>446,298</v>
      </c>
      <c r="FU183" s="257" t="str">
        <f t="shared" si="418"/>
        <v>833,190</v>
      </c>
      <c r="FV183" s="257" t="str">
        <f t="shared" si="418"/>
        <v>$4,719,952</v>
      </c>
      <c r="FW183" s="257" t="str">
        <f t="shared" si="418"/>
        <v>-$1,743,001</v>
      </c>
      <c r="FX183" s="257" t="str">
        <f t="shared" si="418"/>
        <v>$6,413,569</v>
      </c>
      <c r="FY183" s="257" t="str">
        <f t="shared" si="418"/>
        <v>$7,862,731</v>
      </c>
      <c r="FZ183" s="257" t="str">
        <f t="shared" si="418"/>
        <v>$0</v>
      </c>
      <c r="GA183" s="267" t="s">
        <v>275</v>
      </c>
      <c r="GB183" s="267" t="s">
        <v>275</v>
      </c>
      <c r="GC183" s="246" t="str">
        <f t="shared" ref="GC183:GV183" si="419">GC83</f>
        <v>0</v>
      </c>
      <c r="GD183" s="257" t="str">
        <f t="shared" si="419"/>
        <v>0</v>
      </c>
      <c r="GE183" s="257" t="str">
        <f t="shared" si="419"/>
        <v>0</v>
      </c>
      <c r="GF183" s="257" t="str">
        <f t="shared" si="419"/>
        <v>0</v>
      </c>
      <c r="GG183" s="257" t="str">
        <f t="shared" si="419"/>
        <v>0</v>
      </c>
      <c r="GH183" s="257" t="str">
        <f t="shared" si="419"/>
        <v>0</v>
      </c>
      <c r="GI183" s="257" t="str">
        <f t="shared" si="419"/>
        <v>0</v>
      </c>
      <c r="GJ183" s="257" t="str">
        <f t="shared" si="419"/>
        <v>0</v>
      </c>
      <c r="GK183" s="257" t="str">
        <f t="shared" si="419"/>
        <v>0</v>
      </c>
      <c r="GL183" s="257" t="str">
        <f t="shared" si="419"/>
        <v>0</v>
      </c>
      <c r="GM183" s="257" t="str">
        <f t="shared" si="419"/>
        <v>31,807</v>
      </c>
      <c r="GN183" s="257" t="str">
        <f t="shared" si="419"/>
        <v>31,807</v>
      </c>
      <c r="GO183" s="257" t="str">
        <f t="shared" si="419"/>
        <v>30,122</v>
      </c>
      <c r="GP183" s="257" t="str">
        <f t="shared" si="419"/>
        <v>-646,298</v>
      </c>
      <c r="GQ183" s="257" t="str">
        <f t="shared" si="419"/>
        <v>-468,937</v>
      </c>
      <c r="GR183" s="257" t="str">
        <f t="shared" si="419"/>
        <v>$2,994,279</v>
      </c>
      <c r="GS183" s="257" t="str">
        <f t="shared" si="419"/>
        <v>$1,208,543</v>
      </c>
      <c r="GT183" s="257" t="str">
        <f t="shared" si="419"/>
        <v>$4,536,881</v>
      </c>
      <c r="GU183" s="257" t="str">
        <f t="shared" si="419"/>
        <v>$7,777,977</v>
      </c>
      <c r="GV183" s="257" t="str">
        <f t="shared" si="419"/>
        <v>$8</v>
      </c>
    </row>
    <row r="184" spans="1:204" s="2" customFormat="1" ht="12.7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246" t="s">
        <v>149</v>
      </c>
      <c r="AD184" s="255" t="str">
        <f t="shared" ca="1" si="288"/>
        <v>$65</v>
      </c>
      <c r="AE184" s="257" t="str">
        <f t="shared" si="306"/>
        <v>75,000</v>
      </c>
      <c r="AF184" s="257" t="str">
        <f t="shared" ref="AF184:AS184" si="420">AF84</f>
        <v>4,500</v>
      </c>
      <c r="AG184" s="257" t="str">
        <f t="shared" si="420"/>
        <v>150</v>
      </c>
      <c r="AH184" s="257" t="str">
        <f t="shared" si="420"/>
        <v>1,464</v>
      </c>
      <c r="AI184" s="257" t="str">
        <f t="shared" si="420"/>
        <v>218</v>
      </c>
      <c r="AJ184" s="257" t="str">
        <f t="shared" si="420"/>
        <v>29</v>
      </c>
      <c r="AK184" s="257" t="str">
        <f t="shared" si="420"/>
        <v>158</v>
      </c>
      <c r="AL184" s="257" t="str">
        <f t="shared" si="420"/>
        <v>177,000</v>
      </c>
      <c r="AM184" s="257" t="str">
        <f t="shared" si="420"/>
        <v>111</v>
      </c>
      <c r="AN184" s="257" t="str">
        <f t="shared" si="420"/>
        <v>962,000</v>
      </c>
      <c r="AO184" s="257" t="str">
        <f t="shared" si="420"/>
        <v>281,118</v>
      </c>
      <c r="AP184" s="257" t="str">
        <f t="shared" si="420"/>
        <v>281,342</v>
      </c>
      <c r="AQ184" s="257" t="str">
        <f t="shared" si="420"/>
        <v>81,546</v>
      </c>
      <c r="AR184" s="257" t="str">
        <f t="shared" si="420"/>
        <v>982,730</v>
      </c>
      <c r="AS184" s="257" t="str">
        <f t="shared" si="420"/>
        <v>1,093,151</v>
      </c>
      <c r="AT184" s="257" t="str">
        <f t="shared" si="372"/>
        <v>$24,361,290</v>
      </c>
      <c r="AU184" s="257" t="str">
        <f t="shared" si="372"/>
        <v>$7,250,323</v>
      </c>
      <c r="AV184" s="257" t="str">
        <f t="shared" si="372"/>
        <v>$24,361,290</v>
      </c>
      <c r="AW184" s="257" t="str">
        <f t="shared" si="372"/>
        <v>$55,630,318</v>
      </c>
      <c r="AX184" s="257" t="str">
        <f t="shared" si="372"/>
        <v>$65</v>
      </c>
      <c r="AY184" s="267" t="s">
        <v>275</v>
      </c>
      <c r="AZ184" s="267"/>
      <c r="BA184" s="246" t="str">
        <f t="shared" ref="BA184:BT184" si="421">BA84</f>
        <v>75,000</v>
      </c>
      <c r="BB184" s="257" t="str">
        <f t="shared" si="421"/>
        <v>4,500</v>
      </c>
      <c r="BC184" s="257" t="str">
        <f t="shared" si="421"/>
        <v>125</v>
      </c>
      <c r="BD184" s="257" t="str">
        <f t="shared" si="421"/>
        <v>1,371</v>
      </c>
      <c r="BE184" s="257" t="str">
        <f t="shared" si="421"/>
        <v>246</v>
      </c>
      <c r="BF184" s="257" t="str">
        <f t="shared" si="421"/>
        <v>29</v>
      </c>
      <c r="BG184" s="257" t="str">
        <f t="shared" si="421"/>
        <v>158</v>
      </c>
      <c r="BH184" s="257" t="str">
        <f t="shared" si="421"/>
        <v>177,000</v>
      </c>
      <c r="BI184" s="257" t="str">
        <f t="shared" si="421"/>
        <v>111</v>
      </c>
      <c r="BJ184" s="257" t="str">
        <f t="shared" si="421"/>
        <v>962,000</v>
      </c>
      <c r="BK184" s="257" t="str">
        <f t="shared" si="421"/>
        <v>156,355</v>
      </c>
      <c r="BL184" s="257" t="str">
        <f t="shared" si="421"/>
        <v>156,426</v>
      </c>
      <c r="BM184" s="257" t="str">
        <f t="shared" si="421"/>
        <v>194,427</v>
      </c>
      <c r="BN184" s="257" t="str">
        <f t="shared" si="421"/>
        <v>595,485</v>
      </c>
      <c r="BO184" s="257" t="str">
        <f t="shared" si="421"/>
        <v>666,694</v>
      </c>
      <c r="BP184" s="257" t="str">
        <f t="shared" si="421"/>
        <v>-</v>
      </c>
      <c r="BQ184" s="257" t="str">
        <f t="shared" si="421"/>
        <v>-</v>
      </c>
      <c r="BR184" s="257" t="str">
        <f t="shared" si="421"/>
        <v>-</v>
      </c>
      <c r="BS184" s="257" t="str">
        <f t="shared" si="421"/>
        <v>$20,504,626</v>
      </c>
      <c r="BT184" s="257" t="str">
        <f t="shared" si="421"/>
        <v>$75</v>
      </c>
      <c r="BU184" s="267" t="s">
        <v>275</v>
      </c>
      <c r="BV184" s="267" t="s">
        <v>275</v>
      </c>
      <c r="BW184" s="246" t="str">
        <f t="shared" ref="BW184:CP184" si="422">BW84</f>
        <v>75,000</v>
      </c>
      <c r="BX184" s="257" t="str">
        <f t="shared" si="422"/>
        <v>4,500</v>
      </c>
      <c r="BY184" s="257" t="str">
        <f t="shared" si="422"/>
        <v>125</v>
      </c>
      <c r="BZ184" s="257" t="str">
        <f t="shared" si="422"/>
        <v>1,371</v>
      </c>
      <c r="CA184" s="257" t="str">
        <f t="shared" si="422"/>
        <v>246</v>
      </c>
      <c r="CB184" s="257" t="str">
        <f t="shared" si="422"/>
        <v>29</v>
      </c>
      <c r="CC184" s="257" t="str">
        <f t="shared" si="422"/>
        <v>158</v>
      </c>
      <c r="CD184" s="257" t="str">
        <f t="shared" si="422"/>
        <v>177,000</v>
      </c>
      <c r="CE184" s="257" t="str">
        <f t="shared" si="422"/>
        <v>111</v>
      </c>
      <c r="CF184" s="257" t="str">
        <f t="shared" si="422"/>
        <v>961,400</v>
      </c>
      <c r="CG184" s="257" t="str">
        <f t="shared" si="422"/>
        <v>199,642</v>
      </c>
      <c r="CH184" s="257" t="str">
        <f t="shared" si="422"/>
        <v>199,954</v>
      </c>
      <c r="CI184" s="257" t="str">
        <f t="shared" si="422"/>
        <v>265,363</v>
      </c>
      <c r="CJ184" s="257" t="str">
        <f t="shared" si="422"/>
        <v>525,051</v>
      </c>
      <c r="CK184" s="257" t="str">
        <f t="shared" si="422"/>
        <v>628,093</v>
      </c>
      <c r="CL184" s="257" t="str">
        <f t="shared" si="422"/>
        <v>-</v>
      </c>
      <c r="CM184" s="257" t="str">
        <f t="shared" si="422"/>
        <v>-</v>
      </c>
      <c r="CN184" s="257" t="str">
        <f t="shared" si="422"/>
        <v>-</v>
      </c>
      <c r="CO184" s="257" t="str">
        <f t="shared" si="422"/>
        <v>$48,358,696</v>
      </c>
      <c r="CP184" s="257" t="str">
        <f t="shared" si="422"/>
        <v>$79</v>
      </c>
      <c r="CQ184" s="267" t="s">
        <v>275</v>
      </c>
      <c r="CR184" s="267" t="s">
        <v>275</v>
      </c>
      <c r="CS184" s="246" t="str">
        <f t="shared" ref="CS184:DL184" si="423">CS84</f>
        <v>75,000</v>
      </c>
      <c r="CT184" s="257" t="str">
        <f t="shared" si="423"/>
        <v>4,500</v>
      </c>
      <c r="CU184" s="257" t="str">
        <f t="shared" si="423"/>
        <v>125</v>
      </c>
      <c r="CV184" s="257" t="str">
        <f t="shared" si="423"/>
        <v>1,020</v>
      </c>
      <c r="CW184" s="257" t="str">
        <f t="shared" si="423"/>
        <v>137</v>
      </c>
      <c r="CX184" s="257" t="str">
        <f t="shared" si="423"/>
        <v>29</v>
      </c>
      <c r="CY184" s="257" t="str">
        <f t="shared" si="423"/>
        <v>158</v>
      </c>
      <c r="CZ184" s="257" t="str">
        <f t="shared" si="423"/>
        <v>177,000</v>
      </c>
      <c r="DA184" s="257" t="str">
        <f t="shared" si="423"/>
        <v>75</v>
      </c>
      <c r="DB184" s="257" t="str">
        <f t="shared" si="423"/>
        <v>450,000</v>
      </c>
      <c r="DC184" s="257" t="str">
        <f t="shared" si="423"/>
        <v>253,575</v>
      </c>
      <c r="DD184" s="257" t="str">
        <f t="shared" si="423"/>
        <v>253,775</v>
      </c>
      <c r="DE184" s="257" t="str">
        <f t="shared" si="423"/>
        <v>381,425</v>
      </c>
      <c r="DF184" s="257" t="str">
        <f t="shared" si="423"/>
        <v>681,000</v>
      </c>
      <c r="DG184" s="257" t="str">
        <f t="shared" si="423"/>
        <v>781,000</v>
      </c>
      <c r="DH184" s="257" t="str">
        <f t="shared" si="423"/>
        <v>-</v>
      </c>
      <c r="DI184" s="257" t="str">
        <f t="shared" si="423"/>
        <v>-</v>
      </c>
      <c r="DJ184" s="257" t="str">
        <f t="shared" si="423"/>
        <v>-</v>
      </c>
      <c r="DK184" s="257" t="str">
        <f t="shared" si="423"/>
        <v>$61,530,000</v>
      </c>
      <c r="DL184" s="257" t="str">
        <f t="shared" si="423"/>
        <v>$81</v>
      </c>
      <c r="DM184" s="267" t="s">
        <v>275</v>
      </c>
      <c r="DN184" s="267" t="s">
        <v>275</v>
      </c>
      <c r="DO184" s="246" t="str">
        <f t="shared" ref="DO184:EH184" si="424">DO84</f>
        <v>75,000</v>
      </c>
      <c r="DP184" s="257" t="str">
        <f t="shared" si="424"/>
        <v>4,500</v>
      </c>
      <c r="DQ184" s="257" t="str">
        <f t="shared" si="424"/>
        <v>131</v>
      </c>
      <c r="DR184" s="257" t="str">
        <f t="shared" si="424"/>
        <v>1,307</v>
      </c>
      <c r="DS184" s="257" t="str">
        <f t="shared" si="424"/>
        <v>212</v>
      </c>
      <c r="DT184" s="257" t="str">
        <f t="shared" si="424"/>
        <v>29</v>
      </c>
      <c r="DU184" s="257" t="str">
        <f t="shared" si="424"/>
        <v>158</v>
      </c>
      <c r="DV184" s="257" t="str">
        <f t="shared" si="424"/>
        <v>177,000</v>
      </c>
      <c r="DW184" s="257" t="str">
        <f t="shared" si="424"/>
        <v>102</v>
      </c>
      <c r="DX184" s="257" t="str">
        <f t="shared" si="424"/>
        <v>833,850</v>
      </c>
      <c r="DY184" s="257" t="str">
        <f t="shared" si="424"/>
        <v>222,673</v>
      </c>
      <c r="DZ184" s="257" t="str">
        <f t="shared" si="424"/>
        <v>222,879</v>
      </c>
      <c r="EA184" s="257" t="str">
        <f t="shared" si="424"/>
        <v>230,690</v>
      </c>
      <c r="EB184" s="257" t="str">
        <f t="shared" si="424"/>
        <v>696,067</v>
      </c>
      <c r="EC184" s="257" t="str">
        <f t="shared" si="424"/>
        <v>792,235</v>
      </c>
      <c r="ED184" s="257" t="str">
        <f t="shared" si="424"/>
        <v>-</v>
      </c>
      <c r="EE184" s="257" t="str">
        <f t="shared" si="424"/>
        <v>-</v>
      </c>
      <c r="EF184" s="257" t="str">
        <f t="shared" si="424"/>
        <v>-</v>
      </c>
      <c r="EG184" s="257" t="str">
        <f t="shared" si="424"/>
        <v>$46,505,910</v>
      </c>
      <c r="EH184" s="257" t="str">
        <f t="shared" si="424"/>
        <v>$75</v>
      </c>
      <c r="EI184" s="267" t="s">
        <v>275</v>
      </c>
      <c r="EJ184" s="267" t="s">
        <v>275</v>
      </c>
      <c r="EK184" s="246" t="str">
        <f t="shared" ref="EK184:FD184" si="425">EK84</f>
        <v>0</v>
      </c>
      <c r="EL184" s="257" t="str">
        <f t="shared" si="425"/>
        <v>0</v>
      </c>
      <c r="EM184" s="257" t="str">
        <f t="shared" si="425"/>
        <v>25</v>
      </c>
      <c r="EN184" s="257" t="str">
        <f t="shared" si="425"/>
        <v>93</v>
      </c>
      <c r="EO184" s="257" t="str">
        <f t="shared" si="425"/>
        <v>-28</v>
      </c>
      <c r="EP184" s="257" t="str">
        <f t="shared" si="425"/>
        <v>0</v>
      </c>
      <c r="EQ184" s="257" t="str">
        <f t="shared" si="425"/>
        <v>0</v>
      </c>
      <c r="ER184" s="257" t="str">
        <f t="shared" si="425"/>
        <v>0</v>
      </c>
      <c r="ES184" s="257" t="str">
        <f t="shared" si="425"/>
        <v>0</v>
      </c>
      <c r="ET184" s="257" t="str">
        <f t="shared" si="425"/>
        <v>0</v>
      </c>
      <c r="EU184" s="257" t="str">
        <f t="shared" si="425"/>
        <v>124,763</v>
      </c>
      <c r="EV184" s="257" t="str">
        <f t="shared" si="425"/>
        <v>124,916</v>
      </c>
      <c r="EW184" s="257" t="str">
        <f t="shared" si="425"/>
        <v>-112,881</v>
      </c>
      <c r="EX184" s="257" t="str">
        <f t="shared" si="425"/>
        <v>387,245</v>
      </c>
      <c r="EY184" s="257" t="str">
        <f t="shared" si="425"/>
        <v>426,457</v>
      </c>
      <c r="EZ184" s="257" t="str">
        <f t="shared" si="425"/>
        <v>-</v>
      </c>
      <c r="FA184" s="257" t="str">
        <f t="shared" si="425"/>
        <v>-</v>
      </c>
      <c r="FB184" s="257" t="str">
        <f t="shared" si="425"/>
        <v>-</v>
      </c>
      <c r="FC184" s="257" t="str">
        <f t="shared" si="425"/>
        <v>$35,125,692</v>
      </c>
      <c r="FD184" s="257" t="str">
        <f t="shared" si="425"/>
        <v>-$9</v>
      </c>
      <c r="FE184" s="267" t="s">
        <v>275</v>
      </c>
      <c r="FF184" s="267" t="s">
        <v>275</v>
      </c>
      <c r="FG184" s="246" t="str">
        <f t="shared" ref="FG184:FZ184" si="426">FG84</f>
        <v>0</v>
      </c>
      <c r="FH184" s="257" t="str">
        <f t="shared" si="426"/>
        <v>0</v>
      </c>
      <c r="FI184" s="257" t="str">
        <f t="shared" si="426"/>
        <v>0</v>
      </c>
      <c r="FJ184" s="257" t="str">
        <f t="shared" si="426"/>
        <v>0</v>
      </c>
      <c r="FK184" s="257" t="str">
        <f t="shared" si="426"/>
        <v>0</v>
      </c>
      <c r="FL184" s="257" t="str">
        <f t="shared" si="426"/>
        <v>0</v>
      </c>
      <c r="FM184" s="257" t="str">
        <f t="shared" si="426"/>
        <v>0</v>
      </c>
      <c r="FN184" s="257" t="str">
        <f t="shared" si="426"/>
        <v>0</v>
      </c>
      <c r="FO184" s="257" t="str">
        <f t="shared" si="426"/>
        <v>0</v>
      </c>
      <c r="FP184" s="257" t="str">
        <f t="shared" si="426"/>
        <v>600</v>
      </c>
      <c r="FQ184" s="257" t="str">
        <f t="shared" si="426"/>
        <v>-43,287</v>
      </c>
      <c r="FR184" s="257" t="str">
        <f t="shared" si="426"/>
        <v>-43,528</v>
      </c>
      <c r="FS184" s="257" t="str">
        <f t="shared" si="426"/>
        <v>-70,936</v>
      </c>
      <c r="FT184" s="257" t="str">
        <f t="shared" si="426"/>
        <v>70,434</v>
      </c>
      <c r="FU184" s="257" t="str">
        <f t="shared" si="426"/>
        <v>38,601</v>
      </c>
      <c r="FV184" s="257" t="str">
        <f t="shared" si="426"/>
        <v>-</v>
      </c>
      <c r="FW184" s="257" t="str">
        <f t="shared" si="426"/>
        <v>-</v>
      </c>
      <c r="FX184" s="257" t="str">
        <f t="shared" si="426"/>
        <v>-</v>
      </c>
      <c r="FY184" s="257" t="str">
        <f t="shared" si="426"/>
        <v>-$27,854,070</v>
      </c>
      <c r="FZ184" s="257" t="str">
        <f t="shared" si="426"/>
        <v>-$4</v>
      </c>
      <c r="GA184" s="267" t="s">
        <v>275</v>
      </c>
      <c r="GB184" s="267" t="s">
        <v>275</v>
      </c>
      <c r="GC184" s="246" t="str">
        <f t="shared" ref="GC184:GV184" si="427">GC84</f>
        <v>0</v>
      </c>
      <c r="GD184" s="257" t="str">
        <f t="shared" si="427"/>
        <v>0</v>
      </c>
      <c r="GE184" s="257" t="str">
        <f t="shared" si="427"/>
        <v>0</v>
      </c>
      <c r="GF184" s="257" t="str">
        <f t="shared" si="427"/>
        <v>351</v>
      </c>
      <c r="GG184" s="257" t="str">
        <f t="shared" si="427"/>
        <v>109</v>
      </c>
      <c r="GH184" s="257" t="str">
        <f t="shared" si="427"/>
        <v>0</v>
      </c>
      <c r="GI184" s="257" t="str">
        <f t="shared" si="427"/>
        <v>0</v>
      </c>
      <c r="GJ184" s="257" t="str">
        <f t="shared" si="427"/>
        <v>0</v>
      </c>
      <c r="GK184" s="257" t="str">
        <f t="shared" si="427"/>
        <v>36</v>
      </c>
      <c r="GL184" s="257" t="str">
        <f t="shared" si="427"/>
        <v>511,400</v>
      </c>
      <c r="GM184" s="257" t="str">
        <f t="shared" si="427"/>
        <v>-53,933</v>
      </c>
      <c r="GN184" s="257" t="str">
        <f t="shared" si="427"/>
        <v>-53,821</v>
      </c>
      <c r="GO184" s="257" t="str">
        <f t="shared" si="427"/>
        <v>-116,062</v>
      </c>
      <c r="GP184" s="257" t="str">
        <f t="shared" si="427"/>
        <v>-155,949</v>
      </c>
      <c r="GQ184" s="257" t="str">
        <f t="shared" si="427"/>
        <v>-152,907</v>
      </c>
      <c r="GR184" s="257" t="str">
        <f t="shared" si="427"/>
        <v>-</v>
      </c>
      <c r="GS184" s="257" t="str">
        <f t="shared" si="427"/>
        <v>-</v>
      </c>
      <c r="GT184" s="257" t="str">
        <f t="shared" si="427"/>
        <v>-</v>
      </c>
      <c r="GU184" s="257" t="str">
        <f t="shared" si="427"/>
        <v>-$13,171,304</v>
      </c>
      <c r="GV184" s="257" t="str">
        <f t="shared" si="427"/>
        <v>-$2</v>
      </c>
    </row>
    <row r="185" spans="1:204" s="2" customFormat="1" ht="12.7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246" t="s">
        <v>75</v>
      </c>
      <c r="AD185" s="255" t="str">
        <f t="shared" ca="1" si="288"/>
        <v>$68</v>
      </c>
      <c r="AE185" s="257" t="str">
        <f t="shared" si="306"/>
        <v>34,678</v>
      </c>
      <c r="AF185" s="257" t="str">
        <f t="shared" ref="AF185:AS185" si="428">AF85</f>
        <v>0</v>
      </c>
      <c r="AG185" s="257" t="str">
        <f t="shared" si="428"/>
        <v>0</v>
      </c>
      <c r="AH185" s="257" t="str">
        <f t="shared" si="428"/>
        <v>3,052</v>
      </c>
      <c r="AI185" s="257" t="str">
        <f t="shared" si="428"/>
        <v>360</v>
      </c>
      <c r="AJ185" s="257" t="str">
        <f t="shared" si="428"/>
        <v>33</v>
      </c>
      <c r="AK185" s="257" t="str">
        <f t="shared" si="428"/>
        <v>269</v>
      </c>
      <c r="AL185" s="257" t="str">
        <f t="shared" si="428"/>
        <v>545,496</v>
      </c>
      <c r="AM185" s="257" t="str">
        <f t="shared" si="428"/>
        <v>310</v>
      </c>
      <c r="AN185" s="257" t="str">
        <f t="shared" si="428"/>
        <v>1,147,952</v>
      </c>
      <c r="AO185" s="257" t="str">
        <f t="shared" si="428"/>
        <v>567,600</v>
      </c>
      <c r="AP185" s="257" t="str">
        <f t="shared" si="428"/>
        <v>567,696</v>
      </c>
      <c r="AQ185" s="257" t="str">
        <f t="shared" si="428"/>
        <v>19,955</v>
      </c>
      <c r="AR185" s="257" t="str">
        <f t="shared" si="428"/>
        <v>5,742,575</v>
      </c>
      <c r="AS185" s="257" t="str">
        <f t="shared" si="428"/>
        <v>6,480,667</v>
      </c>
      <c r="AT185" s="257" t="str">
        <f t="shared" si="372"/>
        <v>$26,868,058</v>
      </c>
      <c r="AU185" s="257" t="str">
        <f t="shared" si="372"/>
        <v>$29,216,884</v>
      </c>
      <c r="AV185" s="257" t="str">
        <f t="shared" si="372"/>
        <v>$41,746,145</v>
      </c>
      <c r="AW185" s="257" t="str">
        <f t="shared" si="372"/>
        <v>$97,831,087</v>
      </c>
      <c r="AX185" s="257" t="str">
        <f t="shared" si="372"/>
        <v>$68</v>
      </c>
      <c r="AY185" s="267" t="s">
        <v>275</v>
      </c>
      <c r="AZ185" s="267"/>
      <c r="BA185" s="246" t="str">
        <f t="shared" ref="BA185:BT185" si="429">BA85</f>
        <v>34,621</v>
      </c>
      <c r="BB185" s="257" t="str">
        <f t="shared" si="429"/>
        <v>0</v>
      </c>
      <c r="BC185" s="257" t="str">
        <f t="shared" si="429"/>
        <v>0</v>
      </c>
      <c r="BD185" s="257" t="str">
        <f t="shared" si="429"/>
        <v>0</v>
      </c>
      <c r="BE185" s="257" t="str">
        <f t="shared" si="429"/>
        <v>0</v>
      </c>
      <c r="BF185" s="257" t="str">
        <f t="shared" si="429"/>
        <v>0</v>
      </c>
      <c r="BG185" s="257" t="str">
        <f t="shared" si="429"/>
        <v>282</v>
      </c>
      <c r="BH185" s="257" t="str">
        <f t="shared" si="429"/>
        <v>562,471</v>
      </c>
      <c r="BI185" s="257" t="str">
        <f t="shared" si="429"/>
        <v>277</v>
      </c>
      <c r="BJ185" s="257" t="str">
        <f t="shared" si="429"/>
        <v>3,316,619</v>
      </c>
      <c r="BK185" s="257" t="str">
        <f t="shared" si="429"/>
        <v>525,276</v>
      </c>
      <c r="BL185" s="257" t="str">
        <f t="shared" si="429"/>
        <v>525,306</v>
      </c>
      <c r="BM185" s="257" t="str">
        <f t="shared" si="429"/>
        <v>14,467</v>
      </c>
      <c r="BN185" s="257" t="str">
        <f t="shared" si="429"/>
        <v>4,629,484</v>
      </c>
      <c r="BO185" s="257" t="str">
        <f t="shared" si="429"/>
        <v>4,764,506</v>
      </c>
      <c r="BP185" s="257" t="str">
        <f t="shared" si="429"/>
        <v>$23,226,685</v>
      </c>
      <c r="BQ185" s="257" t="str">
        <f t="shared" si="429"/>
        <v>$24,913,706</v>
      </c>
      <c r="BR185" s="257" t="str">
        <f t="shared" si="429"/>
        <v>$39,696,302</v>
      </c>
      <c r="BS185" s="257" t="str">
        <f t="shared" si="429"/>
        <v>$87,836,693</v>
      </c>
      <c r="BT185" s="257" t="str">
        <f t="shared" si="429"/>
        <v>$69</v>
      </c>
      <c r="BU185" s="267" t="s">
        <v>275</v>
      </c>
      <c r="BV185" s="267" t="s">
        <v>275</v>
      </c>
      <c r="BW185" s="246" t="str">
        <f t="shared" ref="BW185:CP185" si="430">BW85</f>
        <v>34,486</v>
      </c>
      <c r="BX185" s="257">
        <f t="shared" si="430"/>
        <v>0</v>
      </c>
      <c r="BY185" s="257">
        <f t="shared" si="430"/>
        <v>0</v>
      </c>
      <c r="BZ185" s="257" t="str">
        <f t="shared" si="430"/>
        <v>3,006</v>
      </c>
      <c r="CA185" s="257" t="str">
        <f t="shared" si="430"/>
        <v>366</v>
      </c>
      <c r="CB185" s="257" t="str">
        <f t="shared" si="430"/>
        <v>31</v>
      </c>
      <c r="CC185" s="257" t="str">
        <f t="shared" si="430"/>
        <v>322</v>
      </c>
      <c r="CD185" s="257" t="str">
        <f t="shared" si="430"/>
        <v>525,456</v>
      </c>
      <c r="CE185" s="257" t="str">
        <f t="shared" si="430"/>
        <v>227</v>
      </c>
      <c r="CF185" s="257" t="str">
        <f t="shared" si="430"/>
        <v>853,700</v>
      </c>
      <c r="CG185" s="257" t="str">
        <f t="shared" si="430"/>
        <v>399,046</v>
      </c>
      <c r="CH185" s="257" t="str">
        <f t="shared" si="430"/>
        <v>399,076</v>
      </c>
      <c r="CI185" s="257" t="str">
        <f t="shared" si="430"/>
        <v>9,255</v>
      </c>
      <c r="CJ185" s="257" t="str">
        <f t="shared" si="430"/>
        <v>3,822,077</v>
      </c>
      <c r="CK185" s="257" t="str">
        <f t="shared" si="430"/>
        <v>4,018,330</v>
      </c>
      <c r="CL185" s="257" t="str">
        <f t="shared" si="430"/>
        <v>$20,077,541</v>
      </c>
      <c r="CM185" s="257" t="str">
        <f t="shared" si="430"/>
        <v>$20,770,104</v>
      </c>
      <c r="CN185" s="257" t="str">
        <f t="shared" si="430"/>
        <v>$31,140,663</v>
      </c>
      <c r="CO185" s="257" t="str">
        <f t="shared" si="430"/>
        <v>$71,988,308</v>
      </c>
      <c r="CP185" s="257" t="str">
        <f t="shared" si="430"/>
        <v>$71</v>
      </c>
      <c r="CQ185" s="267" t="s">
        <v>275</v>
      </c>
      <c r="CR185" s="267" t="s">
        <v>275</v>
      </c>
      <c r="CS185" s="246" t="str">
        <f t="shared" ref="CS185:DL185" si="431">CS85</f>
        <v>34,535</v>
      </c>
      <c r="CT185" s="257">
        <f t="shared" si="431"/>
        <v>0</v>
      </c>
      <c r="CU185" s="257">
        <f t="shared" si="431"/>
        <v>0</v>
      </c>
      <c r="CV185" s="257" t="str">
        <f t="shared" si="431"/>
        <v>1,517</v>
      </c>
      <c r="CW185" s="257" t="str">
        <f t="shared" si="431"/>
        <v>762</v>
      </c>
      <c r="CX185" s="257" t="str">
        <f t="shared" si="431"/>
        <v>31</v>
      </c>
      <c r="CY185" s="257" t="str">
        <f t="shared" si="431"/>
        <v>262</v>
      </c>
      <c r="CZ185" s="257" t="str">
        <f t="shared" si="431"/>
        <v>525,456</v>
      </c>
      <c r="DA185" s="257" t="str">
        <f t="shared" si="431"/>
        <v>-</v>
      </c>
      <c r="DB185" s="257" t="str">
        <f t="shared" si="431"/>
        <v>-</v>
      </c>
      <c r="DC185" s="257" t="str">
        <f t="shared" si="431"/>
        <v>388,797</v>
      </c>
      <c r="DD185" s="257" t="str">
        <f t="shared" si="431"/>
        <v>388,917</v>
      </c>
      <c r="DE185" s="257" t="str">
        <f t="shared" si="431"/>
        <v>31,221</v>
      </c>
      <c r="DF185" s="257" t="str">
        <f t="shared" si="431"/>
        <v>3,300,471</v>
      </c>
      <c r="DG185" s="257" t="str">
        <f t="shared" si="431"/>
        <v>3,567,774</v>
      </c>
      <c r="DH185" s="257" t="str">
        <f t="shared" si="431"/>
        <v>$19,007,154</v>
      </c>
      <c r="DI185" s="257" t="str">
        <f t="shared" si="431"/>
        <v>$23,767,883</v>
      </c>
      <c r="DJ185" s="257" t="str">
        <f t="shared" si="431"/>
        <v>$31,419,463</v>
      </c>
      <c r="DK185" s="257" t="str">
        <f t="shared" si="431"/>
        <v>$74,194,500</v>
      </c>
      <c r="DL185" s="257" t="str">
        <f t="shared" si="431"/>
        <v>$69</v>
      </c>
      <c r="DM185" s="267" t="s">
        <v>275</v>
      </c>
      <c r="DN185" s="267" t="s">
        <v>275</v>
      </c>
      <c r="DO185" s="246" t="str">
        <f t="shared" ref="DO185:EH185" si="432">DO85</f>
        <v>34,580</v>
      </c>
      <c r="DP185" s="257" t="str">
        <f t="shared" si="432"/>
        <v>0</v>
      </c>
      <c r="DQ185" s="257" t="str">
        <f t="shared" si="432"/>
        <v>0</v>
      </c>
      <c r="DR185" s="257" t="str">
        <f t="shared" si="432"/>
        <v>2,659</v>
      </c>
      <c r="DS185" s="257" t="str">
        <f t="shared" si="432"/>
        <v>462</v>
      </c>
      <c r="DT185" s="257" t="str">
        <f t="shared" si="432"/>
        <v>32</v>
      </c>
      <c r="DU185" s="257" t="str">
        <f t="shared" si="432"/>
        <v>284</v>
      </c>
      <c r="DV185" s="257" t="str">
        <f t="shared" si="432"/>
        <v>539,720</v>
      </c>
      <c r="DW185" s="257" t="str">
        <f t="shared" si="432"/>
        <v>271</v>
      </c>
      <c r="DX185" s="257" t="str">
        <f t="shared" si="432"/>
        <v>1,772,757</v>
      </c>
      <c r="DY185" s="257" t="str">
        <f t="shared" si="432"/>
        <v>470,180</v>
      </c>
      <c r="DZ185" s="257" t="str">
        <f t="shared" si="432"/>
        <v>470,249</v>
      </c>
      <c r="EA185" s="257" t="str">
        <f t="shared" si="432"/>
        <v>18,725</v>
      </c>
      <c r="EB185" s="257" t="str">
        <f t="shared" si="432"/>
        <v>4,373,652</v>
      </c>
      <c r="EC185" s="257" t="str">
        <f t="shared" si="432"/>
        <v>4,756,271</v>
      </c>
      <c r="ED185" s="257" t="str">
        <f t="shared" si="432"/>
        <v>$22,294,860</v>
      </c>
      <c r="EE185" s="257" t="str">
        <f t="shared" si="432"/>
        <v>$24,667,144</v>
      </c>
      <c r="EF185" s="257" t="str">
        <f t="shared" si="432"/>
        <v>$36,000,643</v>
      </c>
      <c r="EG185" s="257" t="str">
        <f t="shared" si="432"/>
        <v>$82,962,647</v>
      </c>
      <c r="EH185" s="257" t="str">
        <f t="shared" si="432"/>
        <v>$69</v>
      </c>
      <c r="EI185" s="267" t="s">
        <v>275</v>
      </c>
      <c r="EJ185" s="267" t="s">
        <v>275</v>
      </c>
      <c r="EK185" s="246" t="str">
        <f t="shared" ref="EK185:FD185" si="433">EK85</f>
        <v>57</v>
      </c>
      <c r="EL185" s="257" t="str">
        <f t="shared" si="433"/>
        <v>0</v>
      </c>
      <c r="EM185" s="257" t="str">
        <f t="shared" si="433"/>
        <v>0</v>
      </c>
      <c r="EN185" s="257" t="str">
        <f t="shared" si="433"/>
        <v>-8</v>
      </c>
      <c r="EO185" s="257" t="str">
        <f t="shared" si="433"/>
        <v>0</v>
      </c>
      <c r="EP185" s="257" t="str">
        <f t="shared" si="433"/>
        <v>2</v>
      </c>
      <c r="EQ185" s="257" t="str">
        <f t="shared" si="433"/>
        <v>-13</v>
      </c>
      <c r="ER185" s="257" t="str">
        <f t="shared" si="433"/>
        <v>-16,975</v>
      </c>
      <c r="ES185" s="257" t="str">
        <f t="shared" si="433"/>
        <v>33</v>
      </c>
      <c r="ET185" s="257" t="str">
        <f t="shared" si="433"/>
        <v>-2,168,667</v>
      </c>
      <c r="EU185" s="257" t="str">
        <f t="shared" si="433"/>
        <v>42,324</v>
      </c>
      <c r="EV185" s="257" t="str">
        <f t="shared" si="433"/>
        <v>42,390</v>
      </c>
      <c r="EW185" s="257" t="str">
        <f t="shared" si="433"/>
        <v>5,488</v>
      </c>
      <c r="EX185" s="257" t="str">
        <f t="shared" si="433"/>
        <v>1,113,091</v>
      </c>
      <c r="EY185" s="257" t="str">
        <f t="shared" si="433"/>
        <v>1,288,823</v>
      </c>
      <c r="EZ185" s="257" t="str">
        <f t="shared" si="433"/>
        <v>$3,641,373</v>
      </c>
      <c r="FA185" s="257" t="str">
        <f t="shared" si="433"/>
        <v>$4,303,178</v>
      </c>
      <c r="FB185" s="257" t="str">
        <f t="shared" si="433"/>
        <v>$2,049,843</v>
      </c>
      <c r="FC185" s="257" t="str">
        <f t="shared" si="433"/>
        <v>$9,994,394</v>
      </c>
      <c r="FD185" s="257" t="str">
        <f t="shared" si="433"/>
        <v>-$1</v>
      </c>
      <c r="FE185" s="267" t="s">
        <v>275</v>
      </c>
      <c r="FF185" s="267" t="s">
        <v>275</v>
      </c>
      <c r="FG185" s="246" t="str">
        <f t="shared" ref="FG185:FZ185" si="434">FG85</f>
        <v>135</v>
      </c>
      <c r="FH185" s="257" t="str">
        <f t="shared" si="434"/>
        <v>0</v>
      </c>
      <c r="FI185" s="257" t="str">
        <f t="shared" si="434"/>
        <v>0</v>
      </c>
      <c r="FJ185" s="257" t="str">
        <f t="shared" si="434"/>
        <v>0</v>
      </c>
      <c r="FK185" s="257" t="str">
        <f t="shared" si="434"/>
        <v>0</v>
      </c>
      <c r="FL185" s="257" t="str">
        <f t="shared" si="434"/>
        <v>0</v>
      </c>
      <c r="FM185" s="257" t="str">
        <f t="shared" si="434"/>
        <v>-40</v>
      </c>
      <c r="FN185" s="257" t="str">
        <f t="shared" si="434"/>
        <v>37,015</v>
      </c>
      <c r="FO185" s="257" t="str">
        <f t="shared" si="434"/>
        <v>50</v>
      </c>
      <c r="FP185" s="257" t="str">
        <f t="shared" si="434"/>
        <v>2,462,919</v>
      </c>
      <c r="FQ185" s="257" t="str">
        <f t="shared" si="434"/>
        <v>126,230</v>
      </c>
      <c r="FR185" s="257" t="str">
        <f t="shared" si="434"/>
        <v>126,230</v>
      </c>
      <c r="FS185" s="257" t="str">
        <f t="shared" si="434"/>
        <v>5,212</v>
      </c>
      <c r="FT185" s="257" t="str">
        <f t="shared" si="434"/>
        <v>807,407</v>
      </c>
      <c r="FU185" s="257" t="str">
        <f t="shared" si="434"/>
        <v>746,176</v>
      </c>
      <c r="FV185" s="257" t="str">
        <f t="shared" si="434"/>
        <v>$3,149,144</v>
      </c>
      <c r="FW185" s="257" t="str">
        <f t="shared" si="434"/>
        <v>$4,143,602</v>
      </c>
      <c r="FX185" s="257" t="str">
        <f t="shared" si="434"/>
        <v>$8,555,639</v>
      </c>
      <c r="FY185" s="257" t="str">
        <f t="shared" si="434"/>
        <v>$15,848,385</v>
      </c>
      <c r="FZ185" s="257" t="str">
        <f t="shared" si="434"/>
        <v>-$3</v>
      </c>
      <c r="GA185" s="267" t="s">
        <v>275</v>
      </c>
      <c r="GB185" s="267" t="s">
        <v>275</v>
      </c>
      <c r="GC185" s="246" t="str">
        <f t="shared" ref="GC185:GV185" si="435">GC85</f>
        <v>-49</v>
      </c>
      <c r="GD185" s="257" t="str">
        <f t="shared" si="435"/>
        <v>0</v>
      </c>
      <c r="GE185" s="257" t="str">
        <f t="shared" si="435"/>
        <v>0</v>
      </c>
      <c r="GF185" s="257" t="str">
        <f t="shared" si="435"/>
        <v>1,489</v>
      </c>
      <c r="GG185" s="257" t="str">
        <f t="shared" si="435"/>
        <v>-396</v>
      </c>
      <c r="GH185" s="257" t="str">
        <f t="shared" si="435"/>
        <v>0</v>
      </c>
      <c r="GI185" s="257" t="str">
        <f t="shared" si="435"/>
        <v>60</v>
      </c>
      <c r="GJ185" s="257" t="str">
        <f t="shared" si="435"/>
        <v>0</v>
      </c>
      <c r="GK185" s="257" t="str">
        <f t="shared" si="435"/>
        <v>-</v>
      </c>
      <c r="GL185" s="257" t="str">
        <f t="shared" si="435"/>
        <v>-</v>
      </c>
      <c r="GM185" s="257" t="str">
        <f t="shared" si="435"/>
        <v>10,249</v>
      </c>
      <c r="GN185" s="257" t="str">
        <f t="shared" si="435"/>
        <v>10,159</v>
      </c>
      <c r="GO185" s="257" t="str">
        <f t="shared" si="435"/>
        <v>-21,966</v>
      </c>
      <c r="GP185" s="257" t="str">
        <f t="shared" si="435"/>
        <v>521,606</v>
      </c>
      <c r="GQ185" s="257" t="str">
        <f t="shared" si="435"/>
        <v>450,556</v>
      </c>
      <c r="GR185" s="257" t="str">
        <f t="shared" si="435"/>
        <v>$1,070,387</v>
      </c>
      <c r="GS185" s="257" t="str">
        <f t="shared" si="435"/>
        <v>-$2,997,779</v>
      </c>
      <c r="GT185" s="257" t="str">
        <f t="shared" si="435"/>
        <v>-$278,800</v>
      </c>
      <c r="GU185" s="257" t="str">
        <f t="shared" si="435"/>
        <v>-$2,206,192</v>
      </c>
      <c r="GV185" s="257" t="str">
        <f t="shared" si="435"/>
        <v>$2</v>
      </c>
    </row>
    <row r="186" spans="1:204" s="2" customFormat="1" ht="12.7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246" t="s">
        <v>361</v>
      </c>
      <c r="AD186" s="255" t="str">
        <f t="shared" ca="1" si="288"/>
        <v>-</v>
      </c>
      <c r="AE186" s="257" t="str">
        <f t="shared" si="306"/>
        <v>-</v>
      </c>
      <c r="AF186" s="257" t="str">
        <f t="shared" ref="AF186:AS186" si="436">AF86</f>
        <v>-</v>
      </c>
      <c r="AG186" s="257" t="str">
        <f t="shared" si="436"/>
        <v>-</v>
      </c>
      <c r="AH186" s="257" t="str">
        <f t="shared" si="436"/>
        <v>-</v>
      </c>
      <c r="AI186" s="257" t="str">
        <f t="shared" si="436"/>
        <v>-</v>
      </c>
      <c r="AJ186" s="257" t="str">
        <f t="shared" si="436"/>
        <v>-</v>
      </c>
      <c r="AK186" s="257" t="str">
        <f t="shared" si="436"/>
        <v>-</v>
      </c>
      <c r="AL186" s="257" t="str">
        <f t="shared" si="436"/>
        <v>-</v>
      </c>
      <c r="AM186" s="257" t="str">
        <f t="shared" si="436"/>
        <v>-</v>
      </c>
      <c r="AN186" s="257" t="str">
        <f t="shared" si="436"/>
        <v>-</v>
      </c>
      <c r="AO186" s="257" t="str">
        <f t="shared" si="436"/>
        <v>-</v>
      </c>
      <c r="AP186" s="257" t="str">
        <f t="shared" si="436"/>
        <v>-</v>
      </c>
      <c r="AQ186" s="257" t="str">
        <f t="shared" si="436"/>
        <v>-</v>
      </c>
      <c r="AR186" s="257" t="str">
        <f t="shared" si="436"/>
        <v>-</v>
      </c>
      <c r="AS186" s="257" t="str">
        <f t="shared" si="436"/>
        <v>-</v>
      </c>
      <c r="AT186" s="257" t="str">
        <f t="shared" si="372"/>
        <v>-</v>
      </c>
      <c r="AU186" s="257" t="str">
        <f t="shared" si="372"/>
        <v>-</v>
      </c>
      <c r="AV186" s="257" t="str">
        <f t="shared" si="372"/>
        <v>-</v>
      </c>
      <c r="AW186" s="257" t="str">
        <f t="shared" si="372"/>
        <v>-</v>
      </c>
      <c r="AX186" s="257" t="str">
        <f t="shared" si="372"/>
        <v>-</v>
      </c>
      <c r="AY186" s="267" t="s">
        <v>275</v>
      </c>
      <c r="AZ186" s="267"/>
      <c r="BA186" s="246" t="str">
        <f t="shared" ref="BA186:BT186" si="437">BA86</f>
        <v>-</v>
      </c>
      <c r="BB186" s="257" t="str">
        <f t="shared" si="437"/>
        <v>-</v>
      </c>
      <c r="BC186" s="257" t="str">
        <f t="shared" si="437"/>
        <v>-</v>
      </c>
      <c r="BD186" s="257" t="str">
        <f t="shared" si="437"/>
        <v>-</v>
      </c>
      <c r="BE186" s="257" t="str">
        <f t="shared" si="437"/>
        <v>-</v>
      </c>
      <c r="BF186" s="257" t="str">
        <f t="shared" si="437"/>
        <v>-</v>
      </c>
      <c r="BG186" s="257" t="str">
        <f t="shared" si="437"/>
        <v>-</v>
      </c>
      <c r="BH186" s="257" t="str">
        <f t="shared" si="437"/>
        <v>-</v>
      </c>
      <c r="BI186" s="257" t="str">
        <f t="shared" si="437"/>
        <v>-</v>
      </c>
      <c r="BJ186" s="257" t="str">
        <f t="shared" si="437"/>
        <v>-</v>
      </c>
      <c r="BK186" s="257" t="str">
        <f t="shared" si="437"/>
        <v>-</v>
      </c>
      <c r="BL186" s="257" t="str">
        <f t="shared" si="437"/>
        <v>-</v>
      </c>
      <c r="BM186" s="257" t="str">
        <f t="shared" si="437"/>
        <v>-</v>
      </c>
      <c r="BN186" s="257" t="str">
        <f t="shared" si="437"/>
        <v>-</v>
      </c>
      <c r="BO186" s="257" t="str">
        <f t="shared" si="437"/>
        <v>-</v>
      </c>
      <c r="BP186" s="257" t="str">
        <f t="shared" si="437"/>
        <v>-</v>
      </c>
      <c r="BQ186" s="257" t="str">
        <f t="shared" si="437"/>
        <v>-</v>
      </c>
      <c r="BR186" s="257" t="str">
        <f t="shared" si="437"/>
        <v>-</v>
      </c>
      <c r="BS186" s="257" t="str">
        <f t="shared" si="437"/>
        <v>-</v>
      </c>
      <c r="BT186" s="257" t="str">
        <f t="shared" si="437"/>
        <v>-</v>
      </c>
      <c r="BU186" s="267" t="s">
        <v>275</v>
      </c>
      <c r="BV186" s="267" t="s">
        <v>275</v>
      </c>
      <c r="BW186" s="246" t="str">
        <f t="shared" ref="BW186:CP186" si="438">BW86</f>
        <v>-</v>
      </c>
      <c r="BX186" s="257" t="str">
        <f t="shared" si="438"/>
        <v>-</v>
      </c>
      <c r="BY186" s="257" t="str">
        <f t="shared" si="438"/>
        <v>-</v>
      </c>
      <c r="BZ186" s="257" t="str">
        <f t="shared" si="438"/>
        <v>-</v>
      </c>
      <c r="CA186" s="257" t="str">
        <f t="shared" si="438"/>
        <v>-</v>
      </c>
      <c r="CB186" s="257" t="str">
        <f t="shared" si="438"/>
        <v>-</v>
      </c>
      <c r="CC186" s="257" t="str">
        <f t="shared" si="438"/>
        <v>-</v>
      </c>
      <c r="CD186" s="257" t="str">
        <f t="shared" si="438"/>
        <v>-</v>
      </c>
      <c r="CE186" s="257" t="str">
        <f t="shared" si="438"/>
        <v>-</v>
      </c>
      <c r="CF186" s="257" t="str">
        <f t="shared" si="438"/>
        <v>-</v>
      </c>
      <c r="CG186" s="257" t="str">
        <f t="shared" si="438"/>
        <v>-</v>
      </c>
      <c r="CH186" s="257" t="str">
        <f t="shared" si="438"/>
        <v>-</v>
      </c>
      <c r="CI186" s="257" t="str">
        <f t="shared" si="438"/>
        <v>-</v>
      </c>
      <c r="CJ186" s="257" t="str">
        <f t="shared" si="438"/>
        <v>-</v>
      </c>
      <c r="CK186" s="257" t="str">
        <f t="shared" si="438"/>
        <v>-</v>
      </c>
      <c r="CL186" s="257" t="str">
        <f t="shared" si="438"/>
        <v>-</v>
      </c>
      <c r="CM186" s="257" t="str">
        <f t="shared" si="438"/>
        <v>-</v>
      </c>
      <c r="CN186" s="257" t="str">
        <f t="shared" si="438"/>
        <v>-</v>
      </c>
      <c r="CO186" s="257" t="str">
        <f t="shared" si="438"/>
        <v>-</v>
      </c>
      <c r="CP186" s="257" t="str">
        <f t="shared" si="438"/>
        <v>-</v>
      </c>
      <c r="CQ186" s="267" t="s">
        <v>275</v>
      </c>
      <c r="CR186" s="267" t="s">
        <v>275</v>
      </c>
      <c r="CS186" s="246" t="str">
        <f t="shared" ref="CS186:DL186" si="439">CS86</f>
        <v>-</v>
      </c>
      <c r="CT186" s="257" t="str">
        <f t="shared" si="439"/>
        <v>-</v>
      </c>
      <c r="CU186" s="257" t="str">
        <f t="shared" si="439"/>
        <v>-</v>
      </c>
      <c r="CV186" s="257" t="str">
        <f t="shared" si="439"/>
        <v>-</v>
      </c>
      <c r="CW186" s="257" t="str">
        <f t="shared" si="439"/>
        <v>-</v>
      </c>
      <c r="CX186" s="257" t="str">
        <f t="shared" si="439"/>
        <v>-</v>
      </c>
      <c r="CY186" s="257" t="str">
        <f t="shared" si="439"/>
        <v>-</v>
      </c>
      <c r="CZ186" s="257" t="str">
        <f t="shared" si="439"/>
        <v>-</v>
      </c>
      <c r="DA186" s="257" t="str">
        <f t="shared" si="439"/>
        <v>-</v>
      </c>
      <c r="DB186" s="257" t="str">
        <f t="shared" si="439"/>
        <v>-</v>
      </c>
      <c r="DC186" s="257" t="str">
        <f t="shared" si="439"/>
        <v>-</v>
      </c>
      <c r="DD186" s="257" t="str">
        <f t="shared" si="439"/>
        <v>-</v>
      </c>
      <c r="DE186" s="257" t="str">
        <f t="shared" si="439"/>
        <v>-</v>
      </c>
      <c r="DF186" s="257" t="str">
        <f t="shared" si="439"/>
        <v>-</v>
      </c>
      <c r="DG186" s="257" t="str">
        <f t="shared" si="439"/>
        <v>-</v>
      </c>
      <c r="DH186" s="257" t="str">
        <f t="shared" si="439"/>
        <v>-</v>
      </c>
      <c r="DI186" s="257" t="str">
        <f t="shared" si="439"/>
        <v>-</v>
      </c>
      <c r="DJ186" s="257" t="str">
        <f t="shared" si="439"/>
        <v>-</v>
      </c>
      <c r="DK186" s="257" t="str">
        <f t="shared" si="439"/>
        <v>-</v>
      </c>
      <c r="DL186" s="257" t="str">
        <f t="shared" si="439"/>
        <v>-</v>
      </c>
      <c r="DM186" s="267" t="s">
        <v>275</v>
      </c>
      <c r="DN186" s="267" t="s">
        <v>275</v>
      </c>
      <c r="DO186" s="246" t="str">
        <f t="shared" ref="DO186:EH186" si="440">DO86</f>
        <v>-</v>
      </c>
      <c r="DP186" s="257" t="str">
        <f t="shared" si="440"/>
        <v>-</v>
      </c>
      <c r="DQ186" s="257" t="str">
        <f t="shared" si="440"/>
        <v>-</v>
      </c>
      <c r="DR186" s="257" t="str">
        <f t="shared" si="440"/>
        <v>-</v>
      </c>
      <c r="DS186" s="257" t="str">
        <f t="shared" si="440"/>
        <v>-</v>
      </c>
      <c r="DT186" s="257" t="str">
        <f t="shared" si="440"/>
        <v>-</v>
      </c>
      <c r="DU186" s="257" t="str">
        <f t="shared" si="440"/>
        <v>-</v>
      </c>
      <c r="DV186" s="257" t="str">
        <f t="shared" si="440"/>
        <v>-</v>
      </c>
      <c r="DW186" s="257" t="str">
        <f t="shared" si="440"/>
        <v>-</v>
      </c>
      <c r="DX186" s="257" t="str">
        <f t="shared" si="440"/>
        <v>-</v>
      </c>
      <c r="DY186" s="257" t="str">
        <f t="shared" si="440"/>
        <v>-</v>
      </c>
      <c r="DZ186" s="257" t="str">
        <f t="shared" si="440"/>
        <v>-</v>
      </c>
      <c r="EA186" s="257" t="str">
        <f t="shared" si="440"/>
        <v>-</v>
      </c>
      <c r="EB186" s="257" t="str">
        <f t="shared" si="440"/>
        <v>-</v>
      </c>
      <c r="EC186" s="257" t="str">
        <f t="shared" si="440"/>
        <v>-</v>
      </c>
      <c r="ED186" s="257" t="str">
        <f t="shared" si="440"/>
        <v>-</v>
      </c>
      <c r="EE186" s="257" t="str">
        <f t="shared" si="440"/>
        <v>-</v>
      </c>
      <c r="EF186" s="257" t="str">
        <f t="shared" si="440"/>
        <v>-</v>
      </c>
      <c r="EG186" s="257" t="str">
        <f t="shared" si="440"/>
        <v>-</v>
      </c>
      <c r="EH186" s="257" t="str">
        <f t="shared" si="440"/>
        <v>-</v>
      </c>
      <c r="EI186" s="267" t="s">
        <v>275</v>
      </c>
      <c r="EJ186" s="267" t="s">
        <v>275</v>
      </c>
      <c r="EK186" s="246" t="str">
        <f t="shared" ref="EK186:FD186" si="441">EK86</f>
        <v>-</v>
      </c>
      <c r="EL186" s="257" t="str">
        <f t="shared" si="441"/>
        <v>-</v>
      </c>
      <c r="EM186" s="257" t="str">
        <f t="shared" si="441"/>
        <v>-</v>
      </c>
      <c r="EN186" s="257" t="str">
        <f t="shared" si="441"/>
        <v>-</v>
      </c>
      <c r="EO186" s="257" t="str">
        <f t="shared" si="441"/>
        <v>-</v>
      </c>
      <c r="EP186" s="257" t="str">
        <f t="shared" si="441"/>
        <v>-</v>
      </c>
      <c r="EQ186" s="257" t="str">
        <f t="shared" si="441"/>
        <v>-</v>
      </c>
      <c r="ER186" s="257" t="str">
        <f t="shared" si="441"/>
        <v>-</v>
      </c>
      <c r="ES186" s="257" t="str">
        <f t="shared" si="441"/>
        <v>-</v>
      </c>
      <c r="ET186" s="257" t="str">
        <f t="shared" si="441"/>
        <v>-</v>
      </c>
      <c r="EU186" s="257" t="str">
        <f t="shared" si="441"/>
        <v>-</v>
      </c>
      <c r="EV186" s="257" t="str">
        <f t="shared" si="441"/>
        <v>-</v>
      </c>
      <c r="EW186" s="257" t="str">
        <f t="shared" si="441"/>
        <v>-</v>
      </c>
      <c r="EX186" s="257" t="str">
        <f t="shared" si="441"/>
        <v>-</v>
      </c>
      <c r="EY186" s="257" t="str">
        <f t="shared" si="441"/>
        <v>-</v>
      </c>
      <c r="EZ186" s="257" t="str">
        <f t="shared" si="441"/>
        <v>-</v>
      </c>
      <c r="FA186" s="257" t="str">
        <f t="shared" si="441"/>
        <v>-</v>
      </c>
      <c r="FB186" s="257" t="str">
        <f t="shared" si="441"/>
        <v>-</v>
      </c>
      <c r="FC186" s="257" t="str">
        <f t="shared" si="441"/>
        <v>-</v>
      </c>
      <c r="FD186" s="257" t="str">
        <f t="shared" si="441"/>
        <v>-</v>
      </c>
      <c r="FE186" s="267" t="s">
        <v>275</v>
      </c>
      <c r="FF186" s="267" t="s">
        <v>275</v>
      </c>
      <c r="FG186" s="246" t="str">
        <f t="shared" ref="FG186:FZ186" si="442">FG86</f>
        <v>-</v>
      </c>
      <c r="FH186" s="257" t="str">
        <f t="shared" si="442"/>
        <v>-</v>
      </c>
      <c r="FI186" s="257" t="str">
        <f t="shared" si="442"/>
        <v>-</v>
      </c>
      <c r="FJ186" s="257" t="str">
        <f t="shared" si="442"/>
        <v>-</v>
      </c>
      <c r="FK186" s="257" t="str">
        <f t="shared" si="442"/>
        <v>-</v>
      </c>
      <c r="FL186" s="257" t="str">
        <f t="shared" si="442"/>
        <v>-</v>
      </c>
      <c r="FM186" s="257" t="str">
        <f t="shared" si="442"/>
        <v>-</v>
      </c>
      <c r="FN186" s="257" t="str">
        <f t="shared" si="442"/>
        <v>-</v>
      </c>
      <c r="FO186" s="257" t="str">
        <f t="shared" si="442"/>
        <v>-</v>
      </c>
      <c r="FP186" s="257" t="str">
        <f t="shared" si="442"/>
        <v>-</v>
      </c>
      <c r="FQ186" s="257" t="str">
        <f t="shared" si="442"/>
        <v>-</v>
      </c>
      <c r="FR186" s="257" t="str">
        <f t="shared" si="442"/>
        <v>-</v>
      </c>
      <c r="FS186" s="257" t="str">
        <f t="shared" si="442"/>
        <v>-</v>
      </c>
      <c r="FT186" s="257" t="str">
        <f t="shared" si="442"/>
        <v>-</v>
      </c>
      <c r="FU186" s="257" t="str">
        <f t="shared" si="442"/>
        <v>-</v>
      </c>
      <c r="FV186" s="257" t="str">
        <f t="shared" si="442"/>
        <v>-</v>
      </c>
      <c r="FW186" s="257" t="str">
        <f t="shared" si="442"/>
        <v>-</v>
      </c>
      <c r="FX186" s="257" t="str">
        <f t="shared" si="442"/>
        <v>-</v>
      </c>
      <c r="FY186" s="257" t="str">
        <f t="shared" si="442"/>
        <v>-</v>
      </c>
      <c r="FZ186" s="257" t="str">
        <f t="shared" si="442"/>
        <v>-</v>
      </c>
      <c r="GA186" s="267" t="s">
        <v>275</v>
      </c>
      <c r="GB186" s="267" t="s">
        <v>275</v>
      </c>
      <c r="GC186" s="246" t="str">
        <f t="shared" ref="GC186:GV186" si="443">GC86</f>
        <v>-</v>
      </c>
      <c r="GD186" s="257" t="str">
        <f t="shared" si="443"/>
        <v>-</v>
      </c>
      <c r="GE186" s="257" t="str">
        <f t="shared" si="443"/>
        <v>-</v>
      </c>
      <c r="GF186" s="257" t="str">
        <f t="shared" si="443"/>
        <v>-</v>
      </c>
      <c r="GG186" s="257" t="str">
        <f t="shared" si="443"/>
        <v>-</v>
      </c>
      <c r="GH186" s="257" t="str">
        <f t="shared" si="443"/>
        <v>-</v>
      </c>
      <c r="GI186" s="257" t="str">
        <f t="shared" si="443"/>
        <v>-</v>
      </c>
      <c r="GJ186" s="257" t="str">
        <f t="shared" si="443"/>
        <v>-</v>
      </c>
      <c r="GK186" s="257" t="str">
        <f t="shared" si="443"/>
        <v>-</v>
      </c>
      <c r="GL186" s="257" t="str">
        <f t="shared" si="443"/>
        <v>-</v>
      </c>
      <c r="GM186" s="257" t="str">
        <f t="shared" si="443"/>
        <v>-</v>
      </c>
      <c r="GN186" s="257" t="str">
        <f t="shared" si="443"/>
        <v>-</v>
      </c>
      <c r="GO186" s="257" t="str">
        <f t="shared" si="443"/>
        <v>-</v>
      </c>
      <c r="GP186" s="257" t="str">
        <f t="shared" si="443"/>
        <v>-</v>
      </c>
      <c r="GQ186" s="257" t="str">
        <f t="shared" si="443"/>
        <v>-</v>
      </c>
      <c r="GR186" s="257" t="str">
        <f t="shared" si="443"/>
        <v>-</v>
      </c>
      <c r="GS186" s="257" t="str">
        <f t="shared" si="443"/>
        <v>-</v>
      </c>
      <c r="GT186" s="257" t="str">
        <f t="shared" si="443"/>
        <v>-</v>
      </c>
      <c r="GU186" s="257" t="str">
        <f t="shared" si="443"/>
        <v>-</v>
      </c>
      <c r="GV186" s="257" t="str">
        <f t="shared" si="443"/>
        <v>-</v>
      </c>
    </row>
  </sheetData>
  <mergeCells count="10">
    <mergeCell ref="U30:V30"/>
    <mergeCell ref="U10:V11"/>
    <mergeCell ref="U13:V14"/>
    <mergeCell ref="U7:V8"/>
    <mergeCell ref="U22:V23"/>
    <mergeCell ref="U5:V5"/>
    <mergeCell ref="U27:V27"/>
    <mergeCell ref="U28:V28"/>
    <mergeCell ref="U16:V17"/>
    <mergeCell ref="U19:V20"/>
  </mergeCells>
  <conditionalFormatting sqref="AK89:AK102 AK87">
    <cfRule type="expression" dxfId="36" priority="54">
      <formula>$AF$6=1</formula>
    </cfRule>
  </conditionalFormatting>
  <conditionalFormatting sqref="AK136 AK138:AK143">
    <cfRule type="expression" dxfId="35" priority="49">
      <formula>$AF$6=1</formula>
    </cfRule>
  </conditionalFormatting>
  <conditionalFormatting sqref="AK144:AK185">
    <cfRule type="expression" dxfId="34" priority="46">
      <formula>$AF$6=1</formula>
    </cfRule>
  </conditionalFormatting>
  <conditionalFormatting sqref="AK186">
    <cfRule type="expression" dxfId="33" priority="44">
      <formula>$AF$6=1</formula>
    </cfRule>
  </conditionalFormatting>
  <conditionalFormatting sqref="BG138:BG143">
    <cfRule type="expression" dxfId="32" priority="37">
      <formula>$AF$6=1</formula>
    </cfRule>
  </conditionalFormatting>
  <conditionalFormatting sqref="BG144:BG185">
    <cfRule type="expression" dxfId="31" priority="36">
      <formula>$AF$6=1</formula>
    </cfRule>
  </conditionalFormatting>
  <conditionalFormatting sqref="BG186">
    <cfRule type="expression" dxfId="30" priority="35">
      <formula>$AF$6=1</formula>
    </cfRule>
  </conditionalFormatting>
  <conditionalFormatting sqref="CC144:CC185">
    <cfRule type="expression" dxfId="29" priority="32">
      <formula>$AF$6=1</formula>
    </cfRule>
  </conditionalFormatting>
  <conditionalFormatting sqref="CC136:CC143">
    <cfRule type="expression" dxfId="28" priority="33">
      <formula>$AF$6=1</formula>
    </cfRule>
  </conditionalFormatting>
  <conditionalFormatting sqref="CC186">
    <cfRule type="expression" dxfId="27" priority="31">
      <formula>$AF$6=1</formula>
    </cfRule>
  </conditionalFormatting>
  <conditionalFormatting sqref="CY136:CY143">
    <cfRule type="expression" dxfId="26" priority="29">
      <formula>$AF$6=1</formula>
    </cfRule>
  </conditionalFormatting>
  <conditionalFormatting sqref="CY144:CY185">
    <cfRule type="expression" dxfId="25" priority="28">
      <formula>$AF$6=1</formula>
    </cfRule>
  </conditionalFormatting>
  <conditionalFormatting sqref="CY186">
    <cfRule type="expression" dxfId="24" priority="27">
      <formula>$AF$6=1</formula>
    </cfRule>
  </conditionalFormatting>
  <conditionalFormatting sqref="BG137">
    <cfRule type="expression" dxfId="23" priority="22">
      <formula>$AF$6=1</formula>
    </cfRule>
  </conditionalFormatting>
  <conditionalFormatting sqref="BG136">
    <cfRule type="expression" dxfId="22" priority="21">
      <formula>$AF$6=1</formula>
    </cfRule>
  </conditionalFormatting>
  <conditionalFormatting sqref="AK137">
    <cfRule type="expression" dxfId="21" priority="20">
      <formula>$AF$6=1</formula>
    </cfRule>
  </conditionalFormatting>
  <conditionalFormatting sqref="DU136:DU143">
    <cfRule type="expression" dxfId="20" priority="19">
      <formula>$AF$6=1</formula>
    </cfRule>
  </conditionalFormatting>
  <conditionalFormatting sqref="DU144:DU185">
    <cfRule type="expression" dxfId="19" priority="18">
      <formula>$AF$6=1</formula>
    </cfRule>
  </conditionalFormatting>
  <conditionalFormatting sqref="DU186">
    <cfRule type="expression" dxfId="18" priority="17">
      <formula>$AF$6=1</formula>
    </cfRule>
  </conditionalFormatting>
  <conditionalFormatting sqref="EQ136:EQ143">
    <cfRule type="expression" dxfId="17" priority="16">
      <formula>$AF$6=1</formula>
    </cfRule>
  </conditionalFormatting>
  <conditionalFormatting sqref="EQ144:EQ185">
    <cfRule type="expression" dxfId="16" priority="15">
      <formula>$AF$6=1</formula>
    </cfRule>
  </conditionalFormatting>
  <conditionalFormatting sqref="EQ186">
    <cfRule type="expression" dxfId="15" priority="14">
      <formula>$AF$6=1</formula>
    </cfRule>
  </conditionalFormatting>
  <conditionalFormatting sqref="BG36">
    <cfRule type="expression" dxfId="14" priority="13">
      <formula>$AF$6=1</formula>
    </cfRule>
  </conditionalFormatting>
  <conditionalFormatting sqref="BG37:BG86">
    <cfRule type="expression" dxfId="13" priority="12">
      <formula>$AF$6=1</formula>
    </cfRule>
  </conditionalFormatting>
  <conditionalFormatting sqref="CC36:CC86">
    <cfRule type="expression" dxfId="12" priority="11">
      <formula>$AF$6=1</formula>
    </cfRule>
  </conditionalFormatting>
  <conditionalFormatting sqref="FM136:FM143">
    <cfRule type="expression" dxfId="11" priority="9">
      <formula>$AF$6=1</formula>
    </cfRule>
  </conditionalFormatting>
  <conditionalFormatting sqref="FM144:FM185">
    <cfRule type="expression" dxfId="10" priority="8">
      <formula>$AF$6=1</formula>
    </cfRule>
  </conditionalFormatting>
  <conditionalFormatting sqref="FM186">
    <cfRule type="expression" dxfId="9" priority="7">
      <formula>$AF$6=1</formula>
    </cfRule>
  </conditionalFormatting>
  <conditionalFormatting sqref="GI136:GI143">
    <cfRule type="expression" dxfId="8" priority="6">
      <formula>$AF$6=1</formula>
    </cfRule>
  </conditionalFormatting>
  <conditionalFormatting sqref="GI144:GI185">
    <cfRule type="expression" dxfId="7" priority="5">
      <formula>$AF$6=1</formula>
    </cfRule>
  </conditionalFormatting>
  <conditionalFormatting sqref="GI186">
    <cfRule type="expression" dxfId="6" priority="4">
      <formula>$AF$6=1</formula>
    </cfRule>
  </conditionalFormatting>
  <conditionalFormatting sqref="CC36">
    <cfRule type="expression" dxfId="5" priority="3">
      <formula>$AF$6=1</formula>
    </cfRule>
  </conditionalFormatting>
  <conditionalFormatting sqref="CC37:CC86">
    <cfRule type="expression" dxfId="4" priority="2">
      <formula>$AF$6=1</formula>
    </cfRule>
  </conditionalFormatting>
  <conditionalFormatting sqref="CY36:CY86">
    <cfRule type="expression" dxfId="3"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19</xdr:col>
                    <xdr:colOff>95250</xdr:colOff>
                    <xdr:row>1</xdr:row>
                    <xdr:rowOff>190500</xdr:rowOff>
                  </from>
                  <to>
                    <xdr:col>25</xdr:col>
                    <xdr:colOff>66675</xdr:colOff>
                    <xdr:row>7</xdr:row>
                    <xdr:rowOff>38100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19</xdr:col>
                    <xdr:colOff>95250</xdr:colOff>
                    <xdr:row>9</xdr:row>
                    <xdr:rowOff>57150</xdr:rowOff>
                  </from>
                  <to>
                    <xdr:col>25</xdr:col>
                    <xdr:colOff>95250</xdr:colOff>
                    <xdr:row>24</xdr:row>
                    <xdr:rowOff>95250</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25</xdr:col>
                    <xdr:colOff>266700</xdr:colOff>
                    <xdr:row>9</xdr:row>
                    <xdr:rowOff>57150</xdr:rowOff>
                  </from>
                  <to>
                    <xdr:col>27</xdr:col>
                    <xdr:colOff>2695575</xdr:colOff>
                    <xdr:row>24</xdr:row>
                    <xdr:rowOff>104775</xdr:rowOff>
                  </to>
                </anchor>
              </controlPr>
            </control>
          </mc:Choice>
        </mc:AlternateContent>
        <mc:AlternateContent xmlns:mc="http://schemas.openxmlformats.org/markup-compatibility/2006">
          <mc:Choice Requires="x14">
            <control shapeId="3122" r:id="rId7" name="List Box 50">
              <controlPr defaultSize="0" autoLine="0" autoPict="0">
                <anchor moveWithCells="1">
                  <from>
                    <xdr:col>25</xdr:col>
                    <xdr:colOff>266700</xdr:colOff>
                    <xdr:row>1</xdr:row>
                    <xdr:rowOff>190500</xdr:rowOff>
                  </from>
                  <to>
                    <xdr:col>27</xdr:col>
                    <xdr:colOff>2676525</xdr:colOff>
                    <xdr:row>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pageSetUpPr fitToPage="1"/>
  </sheetPr>
  <dimension ref="A1:BJ131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17.42578125" style="29" customWidth="1"/>
    <col min="2" max="2" width="18.28515625" style="29" bestFit="1" customWidth="1"/>
    <col min="3" max="3" width="41.5703125" style="29" bestFit="1" customWidth="1"/>
    <col min="4" max="4" width="26.5703125" style="29" bestFit="1" customWidth="1"/>
    <col min="5" max="5" width="15.28515625" style="29" customWidth="1"/>
    <col min="6" max="6" width="11.28515625" style="29" customWidth="1"/>
    <col min="7" max="46" width="17.140625" style="29" customWidth="1"/>
    <col min="47" max="47" width="17.140625" style="81" customWidth="1"/>
    <col min="48" max="62" width="17.140625" style="29" customWidth="1"/>
    <col min="63" max="16384" width="14.42578125" style="29"/>
  </cols>
  <sheetData>
    <row r="1" spans="1:62" ht="63" customHeight="1" x14ac:dyDescent="0.2">
      <c r="A1" s="28"/>
      <c r="C1" s="28"/>
      <c r="D1" s="30"/>
      <c r="E1" s="28"/>
      <c r="F1" s="28"/>
      <c r="G1" s="31"/>
      <c r="H1" s="31"/>
      <c r="I1" s="28"/>
      <c r="J1" s="28"/>
      <c r="K1" s="28"/>
      <c r="L1" s="28"/>
      <c r="M1" s="28"/>
      <c r="N1" s="28"/>
      <c r="O1" s="28"/>
      <c r="P1" s="28"/>
      <c r="Q1" s="28"/>
      <c r="R1" s="28"/>
      <c r="S1" s="28"/>
      <c r="T1" s="28"/>
      <c r="U1" s="28"/>
    </row>
    <row r="2" spans="1:62" ht="9" customHeight="1" x14ac:dyDescent="0.2">
      <c r="A2" s="33"/>
      <c r="C2" s="28"/>
      <c r="D2" s="31"/>
      <c r="E2" s="28"/>
      <c r="F2" s="28"/>
      <c r="G2" s="34"/>
      <c r="H2" s="34"/>
      <c r="I2" s="28"/>
      <c r="J2" s="28"/>
      <c r="K2" s="28"/>
      <c r="L2" s="28"/>
      <c r="M2" s="28"/>
      <c r="N2" s="28"/>
      <c r="O2" s="28"/>
      <c r="P2" s="28"/>
      <c r="Q2" s="28"/>
      <c r="R2" s="28"/>
      <c r="S2" s="28"/>
      <c r="T2" s="28"/>
      <c r="U2" s="28"/>
    </row>
    <row r="3" spans="1:62" ht="3.75" hidden="1" customHeight="1" x14ac:dyDescent="0.2">
      <c r="A3" s="33"/>
      <c r="C3" s="28"/>
      <c r="D3" s="31"/>
      <c r="E3" s="28"/>
      <c r="F3" s="28"/>
      <c r="G3" s="34"/>
      <c r="H3" s="34"/>
      <c r="I3" s="28"/>
      <c r="J3" s="28"/>
      <c r="K3" s="28"/>
      <c r="L3" s="28"/>
      <c r="M3" s="28"/>
      <c r="N3" s="28"/>
      <c r="O3" s="28"/>
      <c r="P3" s="28"/>
      <c r="Q3" s="28"/>
      <c r="R3" s="28"/>
      <c r="S3" s="28"/>
      <c r="T3" s="28"/>
      <c r="U3" s="28"/>
    </row>
    <row r="4" spans="1:62" ht="3.75" hidden="1" customHeight="1" x14ac:dyDescent="0.2">
      <c r="G4" s="28"/>
      <c r="H4" s="28"/>
    </row>
    <row r="5" spans="1:62" ht="15" x14ac:dyDescent="0.2">
      <c r="A5" s="32" t="s">
        <v>750</v>
      </c>
      <c r="C5" s="28"/>
      <c r="D5" s="31"/>
      <c r="E5" s="28"/>
      <c r="F5" s="28"/>
      <c r="G5" s="31"/>
      <c r="H5" s="31"/>
      <c r="I5" s="28"/>
      <c r="J5" s="28"/>
      <c r="K5" s="28"/>
      <c r="L5" s="28"/>
      <c r="M5" s="28"/>
      <c r="N5" s="28"/>
      <c r="O5" s="28"/>
      <c r="P5" s="28"/>
      <c r="Q5" s="28"/>
      <c r="R5" s="28"/>
      <c r="S5" s="28"/>
      <c r="T5" s="28"/>
      <c r="U5" s="28"/>
    </row>
    <row r="6" spans="1:62" ht="12" customHeight="1" x14ac:dyDescent="0.2">
      <c r="A6" s="33" t="s">
        <v>752</v>
      </c>
      <c r="C6" s="28"/>
      <c r="D6" s="31"/>
      <c r="E6" s="28"/>
      <c r="F6" s="28"/>
      <c r="G6" s="34"/>
      <c r="H6" s="34"/>
      <c r="I6" s="28"/>
      <c r="J6" s="28"/>
      <c r="K6" s="28"/>
      <c r="L6" s="28"/>
      <c r="M6" s="28"/>
      <c r="N6" s="28"/>
      <c r="O6" s="28"/>
      <c r="P6" s="28"/>
      <c r="Q6" s="28"/>
      <c r="R6" s="28"/>
      <c r="S6" s="28"/>
      <c r="T6" s="28"/>
      <c r="U6" s="28"/>
    </row>
    <row r="7" spans="1:62" ht="12" customHeight="1" x14ac:dyDescent="0.2">
      <c r="A7" s="33"/>
      <c r="C7" s="28"/>
      <c r="D7" s="31"/>
      <c r="E7" s="28"/>
      <c r="F7" s="28"/>
      <c r="G7" s="34"/>
      <c r="H7" s="34"/>
      <c r="I7" s="28"/>
      <c r="J7" s="28"/>
      <c r="K7" s="28"/>
      <c r="L7" s="28"/>
      <c r="M7" s="28"/>
      <c r="N7" s="28"/>
      <c r="O7" s="28"/>
      <c r="P7" s="28"/>
      <c r="Q7" s="28"/>
      <c r="R7" s="28"/>
      <c r="S7" s="28"/>
      <c r="T7" s="28"/>
      <c r="U7" s="28"/>
    </row>
    <row r="8" spans="1:62" s="35" customFormat="1" ht="21" x14ac:dyDescent="0.25">
      <c r="A8" s="179" t="s">
        <v>2586</v>
      </c>
      <c r="B8" s="418"/>
      <c r="C8" s="419"/>
      <c r="D8" s="420"/>
      <c r="E8" s="421"/>
      <c r="F8" s="94" t="s">
        <v>247</v>
      </c>
      <c r="G8" s="416" t="s">
        <v>246</v>
      </c>
      <c r="H8" s="417"/>
      <c r="I8" s="443" t="s">
        <v>2587</v>
      </c>
      <c r="J8" s="431"/>
      <c r="K8" s="431"/>
      <c r="L8" s="431"/>
      <c r="M8" s="350"/>
      <c r="N8" s="350"/>
      <c r="O8" s="350"/>
      <c r="P8" s="350"/>
      <c r="Q8" s="350"/>
      <c r="R8" s="350"/>
      <c r="S8" s="350"/>
      <c r="T8" s="350"/>
      <c r="U8" s="350"/>
      <c r="V8" s="350"/>
      <c r="W8" s="350"/>
      <c r="X8" s="350"/>
      <c r="Y8" s="350"/>
      <c r="Z8" s="350"/>
      <c r="AA8" s="350"/>
      <c r="AB8" s="350"/>
      <c r="AC8" s="350"/>
      <c r="AD8" s="350"/>
      <c r="AE8" s="350"/>
      <c r="AF8" s="350"/>
      <c r="AG8" s="350"/>
      <c r="AH8" s="95"/>
      <c r="AI8" s="443" t="s">
        <v>2588</v>
      </c>
      <c r="AJ8" s="445"/>
      <c r="AK8" s="445"/>
      <c r="AL8" s="445"/>
      <c r="AM8" s="445"/>
      <c r="AN8" s="445"/>
      <c r="AO8" s="445"/>
      <c r="AP8" s="350"/>
      <c r="AQ8" s="350"/>
      <c r="AR8" s="350"/>
      <c r="AS8" s="350"/>
      <c r="AT8" s="350"/>
      <c r="AU8" s="96"/>
      <c r="AV8" s="350"/>
      <c r="AW8" s="350"/>
      <c r="AX8" s="350"/>
      <c r="AY8" s="350"/>
      <c r="AZ8" s="350"/>
      <c r="BA8" s="95"/>
      <c r="BB8" s="430" t="s">
        <v>296</v>
      </c>
      <c r="BC8" s="431"/>
      <c r="BD8" s="431"/>
      <c r="BE8" s="431"/>
      <c r="BF8" s="431"/>
      <c r="BG8" s="431"/>
      <c r="BH8" s="431"/>
      <c r="BI8" s="432"/>
      <c r="BJ8" s="97" t="s">
        <v>291</v>
      </c>
    </row>
    <row r="9" spans="1:62" s="36" customFormat="1" ht="42.75" customHeight="1" x14ac:dyDescent="0.25">
      <c r="A9" s="180" t="s">
        <v>236</v>
      </c>
      <c r="B9" s="412" t="s">
        <v>161</v>
      </c>
      <c r="C9" s="413"/>
      <c r="D9" s="414"/>
      <c r="E9" s="415"/>
      <c r="F9" s="94" t="s">
        <v>245</v>
      </c>
      <c r="G9" s="411" t="s">
        <v>248</v>
      </c>
      <c r="H9" s="411"/>
      <c r="I9" s="99" t="s">
        <v>6</v>
      </c>
      <c r="J9" s="100"/>
      <c r="K9" s="100"/>
      <c r="L9" s="100"/>
      <c r="M9" s="100"/>
      <c r="N9" s="100"/>
      <c r="O9" s="100"/>
      <c r="P9" s="101"/>
      <c r="Q9" s="102" t="s">
        <v>7</v>
      </c>
      <c r="R9" s="100"/>
      <c r="S9" s="100"/>
      <c r="T9" s="100"/>
      <c r="U9" s="100"/>
      <c r="V9" s="100"/>
      <c r="W9" s="100"/>
      <c r="X9" s="101"/>
      <c r="Y9" s="437" t="s">
        <v>8</v>
      </c>
      <c r="Z9" s="429"/>
      <c r="AA9" s="437" t="s">
        <v>9</v>
      </c>
      <c r="AB9" s="429"/>
      <c r="AC9" s="444"/>
      <c r="AD9" s="437" t="s">
        <v>10</v>
      </c>
      <c r="AE9" s="444"/>
      <c r="AF9" s="437" t="s">
        <v>11</v>
      </c>
      <c r="AG9" s="429"/>
      <c r="AH9" s="433" t="s">
        <v>259</v>
      </c>
      <c r="AI9" s="442" t="s">
        <v>260</v>
      </c>
      <c r="AJ9" s="442"/>
      <c r="AK9" s="442"/>
      <c r="AL9" s="442"/>
      <c r="AM9" s="442"/>
      <c r="AN9" s="442"/>
      <c r="AO9" s="440" t="s">
        <v>276</v>
      </c>
      <c r="AP9" s="442"/>
      <c r="AQ9" s="442"/>
      <c r="AR9" s="442"/>
      <c r="AS9" s="442"/>
      <c r="AT9" s="442"/>
      <c r="AU9" s="442"/>
      <c r="AV9" s="442"/>
      <c r="AW9" s="440" t="s">
        <v>13</v>
      </c>
      <c r="AX9" s="442"/>
      <c r="AY9" s="437" t="s">
        <v>14</v>
      </c>
      <c r="AZ9" s="429"/>
      <c r="BA9" s="438" t="s">
        <v>279</v>
      </c>
      <c r="BB9" s="435" t="s">
        <v>2589</v>
      </c>
      <c r="BC9" s="436"/>
      <c r="BD9" s="436"/>
      <c r="BE9" s="436"/>
      <c r="BF9" s="436"/>
      <c r="BG9" s="428" t="s">
        <v>1839</v>
      </c>
      <c r="BH9" s="429"/>
      <c r="BI9" s="433" t="s">
        <v>294</v>
      </c>
      <c r="BJ9" s="426" t="s">
        <v>293</v>
      </c>
    </row>
    <row r="10" spans="1:62" s="37" customFormat="1" ht="63" x14ac:dyDescent="0.25">
      <c r="A10" s="103"/>
      <c r="B10" s="422" t="s">
        <v>15</v>
      </c>
      <c r="C10" s="424" t="s">
        <v>16</v>
      </c>
      <c r="D10" s="424" t="s">
        <v>159</v>
      </c>
      <c r="E10" s="409" t="s">
        <v>160</v>
      </c>
      <c r="F10" s="104" t="s">
        <v>125</v>
      </c>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26"/>
      <c r="AI10" s="118" t="s">
        <v>261</v>
      </c>
      <c r="AJ10" s="119" t="s">
        <v>262</v>
      </c>
      <c r="AK10" s="119" t="s">
        <v>263</v>
      </c>
      <c r="AL10" s="119" t="s">
        <v>264</v>
      </c>
      <c r="AM10" s="119" t="s">
        <v>29</v>
      </c>
      <c r="AN10" s="441" t="s">
        <v>3378</v>
      </c>
      <c r="AO10" s="110" t="s">
        <v>30</v>
      </c>
      <c r="AP10" s="109" t="s">
        <v>31</v>
      </c>
      <c r="AQ10" s="109" t="s">
        <v>32</v>
      </c>
      <c r="AR10" s="109" t="s">
        <v>33</v>
      </c>
      <c r="AS10" s="109" t="s">
        <v>34</v>
      </c>
      <c r="AT10" s="109" t="s">
        <v>35</v>
      </c>
      <c r="AU10" s="108" t="s">
        <v>29</v>
      </c>
      <c r="AV10" s="433" t="s">
        <v>12</v>
      </c>
      <c r="AW10" s="111" t="s">
        <v>277</v>
      </c>
      <c r="AX10" s="109" t="s">
        <v>278</v>
      </c>
      <c r="AY10" s="107" t="s">
        <v>36</v>
      </c>
      <c r="AZ10" s="109" t="s">
        <v>37</v>
      </c>
      <c r="BA10" s="439"/>
      <c r="BB10" s="108" t="s">
        <v>2590</v>
      </c>
      <c r="BC10" s="108" t="s">
        <v>341</v>
      </c>
      <c r="BD10" s="109" t="s">
        <v>287</v>
      </c>
      <c r="BE10" s="109" t="s">
        <v>290</v>
      </c>
      <c r="BF10" s="108" t="s">
        <v>342</v>
      </c>
      <c r="BG10" s="109" t="s">
        <v>299</v>
      </c>
      <c r="BH10" s="108" t="s">
        <v>2591</v>
      </c>
      <c r="BI10" s="426"/>
      <c r="BJ10" s="427"/>
    </row>
    <row r="11" spans="1:62" s="38" customFormat="1" ht="12.75" x14ac:dyDescent="0.25">
      <c r="A11" s="112"/>
      <c r="B11" s="423"/>
      <c r="C11" s="425"/>
      <c r="D11" s="425"/>
      <c r="E11" s="410"/>
      <c r="F11" s="312" t="s">
        <v>126</v>
      </c>
      <c r="G11" s="313" t="s">
        <v>127</v>
      </c>
      <c r="H11" s="314" t="s">
        <v>127</v>
      </c>
      <c r="I11" s="314" t="s">
        <v>128</v>
      </c>
      <c r="J11" s="314" t="s">
        <v>128</v>
      </c>
      <c r="K11" s="314" t="s">
        <v>128</v>
      </c>
      <c r="L11" s="314" t="s">
        <v>128</v>
      </c>
      <c r="M11" s="314" t="s">
        <v>128</v>
      </c>
      <c r="N11" s="314" t="s">
        <v>128</v>
      </c>
      <c r="O11" s="314" t="s">
        <v>128</v>
      </c>
      <c r="P11" s="314" t="s">
        <v>128</v>
      </c>
      <c r="Q11" s="314" t="s">
        <v>128</v>
      </c>
      <c r="R11" s="314" t="s">
        <v>128</v>
      </c>
      <c r="S11" s="314" t="s">
        <v>128</v>
      </c>
      <c r="T11" s="314" t="s">
        <v>128</v>
      </c>
      <c r="U11" s="314" t="s">
        <v>128</v>
      </c>
      <c r="V11" s="314" t="s">
        <v>128</v>
      </c>
      <c r="W11" s="314" t="s">
        <v>128</v>
      </c>
      <c r="X11" s="314" t="s">
        <v>128</v>
      </c>
      <c r="Y11" s="314" t="s">
        <v>128</v>
      </c>
      <c r="Z11" s="314" t="s">
        <v>128</v>
      </c>
      <c r="AA11" s="314" t="s">
        <v>252</v>
      </c>
      <c r="AB11" s="314" t="s">
        <v>252</v>
      </c>
      <c r="AC11" s="314" t="s">
        <v>252</v>
      </c>
      <c r="AD11" s="314" t="s">
        <v>128</v>
      </c>
      <c r="AE11" s="314" t="s">
        <v>129</v>
      </c>
      <c r="AF11" s="314" t="s">
        <v>128</v>
      </c>
      <c r="AG11" s="315" t="s">
        <v>253</v>
      </c>
      <c r="AH11" s="434"/>
      <c r="AI11" s="316" t="s">
        <v>129</v>
      </c>
      <c r="AJ11" s="315" t="s">
        <v>129</v>
      </c>
      <c r="AK11" s="315" t="s">
        <v>129</v>
      </c>
      <c r="AL11" s="315" t="s">
        <v>129</v>
      </c>
      <c r="AM11" s="315" t="s">
        <v>129</v>
      </c>
      <c r="AN11" s="434"/>
      <c r="AO11" s="317" t="s">
        <v>253</v>
      </c>
      <c r="AP11" s="315" t="s">
        <v>253</v>
      </c>
      <c r="AQ11" s="315" t="s">
        <v>253</v>
      </c>
      <c r="AR11" s="315" t="s">
        <v>253</v>
      </c>
      <c r="AS11" s="315" t="s">
        <v>253</v>
      </c>
      <c r="AT11" s="315" t="s">
        <v>253</v>
      </c>
      <c r="AU11" s="315" t="s">
        <v>253</v>
      </c>
      <c r="AV11" s="434"/>
      <c r="AW11" s="318" t="s">
        <v>252</v>
      </c>
      <c r="AX11" s="315" t="s">
        <v>252</v>
      </c>
      <c r="AY11" s="314"/>
      <c r="AZ11" s="315"/>
      <c r="BA11" s="440"/>
      <c r="BB11" s="315" t="s">
        <v>286</v>
      </c>
      <c r="BC11" s="315" t="s">
        <v>130</v>
      </c>
      <c r="BD11" s="315" t="s">
        <v>130</v>
      </c>
      <c r="BE11" s="315" t="s">
        <v>130</v>
      </c>
      <c r="BF11" s="315" t="s">
        <v>130</v>
      </c>
      <c r="BG11" s="315"/>
      <c r="BH11" s="315" t="s">
        <v>130</v>
      </c>
      <c r="BI11" s="434"/>
      <c r="BJ11" s="115"/>
    </row>
    <row r="12" spans="1:62" ht="11.25" customHeight="1" x14ac:dyDescent="0.2">
      <c r="A12" s="181"/>
      <c r="B12" s="25"/>
      <c r="C12" s="39"/>
      <c r="D12" s="39"/>
      <c r="E12" s="39"/>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9"/>
      <c r="AH12" s="93"/>
      <c r="AI12" s="310"/>
      <c r="AJ12" s="42"/>
      <c r="AK12" s="42"/>
      <c r="AL12" s="42"/>
      <c r="AM12" s="42"/>
      <c r="AN12" s="120"/>
      <c r="AO12" s="42"/>
      <c r="AP12" s="42"/>
      <c r="AQ12" s="42"/>
      <c r="AR12" s="42"/>
      <c r="AS12" s="42"/>
      <c r="AT12" s="42"/>
      <c r="AU12" s="309"/>
      <c r="AV12" s="93"/>
      <c r="AW12" s="42"/>
      <c r="AX12" s="42"/>
      <c r="AY12" s="42"/>
      <c r="AZ12" s="311"/>
      <c r="BA12" s="93"/>
      <c r="BB12" s="42"/>
      <c r="BC12" s="42"/>
      <c r="BD12" s="42"/>
      <c r="BE12" s="42"/>
      <c r="BF12" s="42"/>
      <c r="BG12" s="43"/>
      <c r="BH12" s="42"/>
      <c r="BI12" s="142"/>
      <c r="BJ12" s="319"/>
    </row>
    <row r="13" spans="1:62" s="177" customFormat="1" ht="11.25" customHeight="1" x14ac:dyDescent="0.15">
      <c r="A13" s="333" t="s">
        <v>346</v>
      </c>
      <c r="B13" s="352" t="s">
        <v>1722</v>
      </c>
      <c r="C13" s="353" t="s">
        <v>1723</v>
      </c>
      <c r="D13" s="353" t="s">
        <v>1724</v>
      </c>
      <c r="E13" s="353" t="s">
        <v>1725</v>
      </c>
      <c r="F13" s="354"/>
      <c r="G13" s="353">
        <v>29273</v>
      </c>
      <c r="H13" s="352">
        <v>10891</v>
      </c>
      <c r="I13" s="355">
        <v>105</v>
      </c>
      <c r="J13" s="355">
        <v>33</v>
      </c>
      <c r="K13" s="355">
        <v>0</v>
      </c>
      <c r="L13" s="355">
        <v>0</v>
      </c>
      <c r="M13" s="355">
        <v>0</v>
      </c>
      <c r="N13" s="355">
        <v>0</v>
      </c>
      <c r="O13" s="355">
        <v>27</v>
      </c>
      <c r="P13" s="355">
        <v>2</v>
      </c>
      <c r="Q13" s="355">
        <v>0</v>
      </c>
      <c r="R13" s="355">
        <v>12</v>
      </c>
      <c r="S13" s="355">
        <v>0</v>
      </c>
      <c r="T13" s="355">
        <v>0</v>
      </c>
      <c r="U13" s="355">
        <v>0</v>
      </c>
      <c r="V13" s="355">
        <v>0</v>
      </c>
      <c r="W13" s="355">
        <v>0</v>
      </c>
      <c r="X13" s="355">
        <v>0</v>
      </c>
      <c r="Y13" s="355">
        <v>815</v>
      </c>
      <c r="Z13" s="355">
        <v>0</v>
      </c>
      <c r="AA13" s="356">
        <v>1</v>
      </c>
      <c r="AB13" s="356">
        <v>0</v>
      </c>
      <c r="AC13" s="356">
        <v>0</v>
      </c>
      <c r="AD13" s="355">
        <v>30</v>
      </c>
      <c r="AE13" s="355">
        <v>20000</v>
      </c>
      <c r="AF13" s="355">
        <v>23</v>
      </c>
      <c r="AG13" s="357">
        <v>742300</v>
      </c>
      <c r="AH13" s="358"/>
      <c r="AI13" s="359">
        <v>8050</v>
      </c>
      <c r="AJ13" s="355">
        <v>18210</v>
      </c>
      <c r="AK13" s="355">
        <v>0</v>
      </c>
      <c r="AL13" s="355">
        <v>550</v>
      </c>
      <c r="AM13" s="355">
        <v>110</v>
      </c>
      <c r="AN13" s="360" t="s">
        <v>1726</v>
      </c>
      <c r="AO13" s="355">
        <v>310000</v>
      </c>
      <c r="AP13" s="355">
        <v>47000</v>
      </c>
      <c r="AQ13" s="355">
        <v>0</v>
      </c>
      <c r="AR13" s="355">
        <v>1500</v>
      </c>
      <c r="AS13" s="355">
        <v>0</v>
      </c>
      <c r="AT13" s="355">
        <v>0</v>
      </c>
      <c r="AU13" s="357">
        <v>25000</v>
      </c>
      <c r="AV13" s="358" t="s">
        <v>1727</v>
      </c>
      <c r="AW13" s="356">
        <v>1</v>
      </c>
      <c r="AX13" s="356">
        <v>0</v>
      </c>
      <c r="AY13" s="361" t="s">
        <v>41</v>
      </c>
      <c r="AZ13" s="362" t="s">
        <v>41</v>
      </c>
      <c r="BA13" s="358" t="s">
        <v>2592</v>
      </c>
      <c r="BB13" s="363">
        <v>135</v>
      </c>
      <c r="BC13" s="364">
        <v>1744374</v>
      </c>
      <c r="BD13" s="364">
        <v>938461</v>
      </c>
      <c r="BE13" s="364">
        <v>1203719</v>
      </c>
      <c r="BF13" s="364">
        <v>4009810</v>
      </c>
      <c r="BG13" s="361" t="s">
        <v>42</v>
      </c>
      <c r="BH13" s="363"/>
      <c r="BI13" s="365"/>
      <c r="BJ13" s="361" t="s">
        <v>46</v>
      </c>
    </row>
    <row r="14" spans="1:62" s="177" customFormat="1" ht="11.25" customHeight="1" x14ac:dyDescent="0.15">
      <c r="A14" s="333" t="s">
        <v>345</v>
      </c>
      <c r="B14" s="352" t="s">
        <v>62</v>
      </c>
      <c r="C14" s="353" t="s">
        <v>2593</v>
      </c>
      <c r="D14" s="353" t="s">
        <v>1731</v>
      </c>
      <c r="E14" s="353" t="s">
        <v>1732</v>
      </c>
      <c r="F14" s="354"/>
      <c r="G14" s="353">
        <v>11766</v>
      </c>
      <c r="H14" s="352">
        <v>5629</v>
      </c>
      <c r="I14" s="355">
        <v>299</v>
      </c>
      <c r="J14" s="355">
        <v>282</v>
      </c>
      <c r="K14" s="355">
        <v>83</v>
      </c>
      <c r="L14" s="355">
        <v>9</v>
      </c>
      <c r="M14" s="355">
        <v>159</v>
      </c>
      <c r="N14" s="355">
        <v>243</v>
      </c>
      <c r="O14" s="355">
        <v>40</v>
      </c>
      <c r="P14" s="355">
        <v>0</v>
      </c>
      <c r="Q14" s="355">
        <v>2</v>
      </c>
      <c r="R14" s="355">
        <v>2</v>
      </c>
      <c r="S14" s="355">
        <v>0</v>
      </c>
      <c r="T14" s="355">
        <v>0</v>
      </c>
      <c r="U14" s="355">
        <v>0</v>
      </c>
      <c r="V14" s="355">
        <v>2</v>
      </c>
      <c r="W14" s="355">
        <v>0</v>
      </c>
      <c r="X14" s="355">
        <v>0</v>
      </c>
      <c r="Y14" s="355">
        <v>549</v>
      </c>
      <c r="Z14" s="355">
        <v>41</v>
      </c>
      <c r="AA14" s="356">
        <v>1</v>
      </c>
      <c r="AB14" s="356">
        <v>0</v>
      </c>
      <c r="AC14" s="356">
        <v>0</v>
      </c>
      <c r="AD14" s="355">
        <v>10</v>
      </c>
      <c r="AE14" s="355">
        <v>6000</v>
      </c>
      <c r="AF14" s="355">
        <v>16</v>
      </c>
      <c r="AG14" s="357">
        <v>215000</v>
      </c>
      <c r="AH14" s="358" t="s">
        <v>2594</v>
      </c>
      <c r="AI14" s="359">
        <v>6200</v>
      </c>
      <c r="AJ14" s="355">
        <v>3</v>
      </c>
      <c r="AK14" s="355">
        <v>0</v>
      </c>
      <c r="AL14" s="355">
        <v>114500</v>
      </c>
      <c r="AM14" s="355">
        <v>0</v>
      </c>
      <c r="AN14" s="360"/>
      <c r="AO14" s="355">
        <v>1119000</v>
      </c>
      <c r="AP14" s="355">
        <v>0</v>
      </c>
      <c r="AQ14" s="355">
        <v>50000</v>
      </c>
      <c r="AR14" s="355">
        <v>0</v>
      </c>
      <c r="AS14" s="355">
        <v>50000</v>
      </c>
      <c r="AT14" s="355">
        <v>0</v>
      </c>
      <c r="AU14" s="357">
        <v>0</v>
      </c>
      <c r="AV14" s="358"/>
      <c r="AW14" s="356">
        <v>0.95</v>
      </c>
      <c r="AX14" s="356">
        <v>0.05</v>
      </c>
      <c r="AY14" s="361" t="s">
        <v>41</v>
      </c>
      <c r="AZ14" s="362" t="s">
        <v>41</v>
      </c>
      <c r="BA14" s="358"/>
      <c r="BB14" s="363">
        <v>160</v>
      </c>
      <c r="BC14" s="364"/>
      <c r="BD14" s="364"/>
      <c r="BE14" s="364">
        <v>2685082</v>
      </c>
      <c r="BF14" s="364"/>
      <c r="BG14" s="361" t="s">
        <v>46</v>
      </c>
      <c r="BH14" s="363"/>
      <c r="BI14" s="365"/>
      <c r="BJ14" s="361" t="s">
        <v>46</v>
      </c>
    </row>
    <row r="15" spans="1:62" s="177" customFormat="1" ht="11.25" customHeight="1" x14ac:dyDescent="0.15">
      <c r="A15" s="333" t="s">
        <v>153</v>
      </c>
      <c r="B15" s="352" t="s">
        <v>2595</v>
      </c>
      <c r="C15" s="353" t="s">
        <v>2596</v>
      </c>
      <c r="D15" s="353" t="s">
        <v>2597</v>
      </c>
      <c r="E15" s="353" t="s">
        <v>2598</v>
      </c>
      <c r="F15" s="354"/>
      <c r="G15" s="353">
        <v>14000</v>
      </c>
      <c r="H15" s="352"/>
      <c r="I15" s="355">
        <v>193</v>
      </c>
      <c r="J15" s="355">
        <v>6</v>
      </c>
      <c r="K15" s="355">
        <v>2</v>
      </c>
      <c r="L15" s="355">
        <v>2</v>
      </c>
      <c r="M15" s="355">
        <v>51</v>
      </c>
      <c r="N15" s="355">
        <v>0</v>
      </c>
      <c r="O15" s="355">
        <v>193</v>
      </c>
      <c r="P15" s="355">
        <v>0</v>
      </c>
      <c r="Q15" s="355">
        <v>0</v>
      </c>
      <c r="R15" s="355">
        <v>0</v>
      </c>
      <c r="S15" s="355">
        <v>0</v>
      </c>
      <c r="T15" s="355">
        <v>0</v>
      </c>
      <c r="U15" s="355">
        <v>0</v>
      </c>
      <c r="V15" s="355">
        <v>0</v>
      </c>
      <c r="W15" s="355">
        <v>0</v>
      </c>
      <c r="X15" s="355">
        <v>0</v>
      </c>
      <c r="Y15" s="355">
        <v>548</v>
      </c>
      <c r="Z15" s="355">
        <v>0</v>
      </c>
      <c r="AA15" s="356">
        <v>1</v>
      </c>
      <c r="AB15" s="356">
        <v>0</v>
      </c>
      <c r="AC15" s="356">
        <v>0</v>
      </c>
      <c r="AD15" s="355">
        <v>41</v>
      </c>
      <c r="AE15" s="355">
        <v>80250</v>
      </c>
      <c r="AF15" s="355">
        <v>37</v>
      </c>
      <c r="AG15" s="357">
        <v>391000</v>
      </c>
      <c r="AH15" s="358"/>
      <c r="AI15" s="359">
        <v>19000</v>
      </c>
      <c r="AJ15" s="355">
        <v>8</v>
      </c>
      <c r="AK15" s="355"/>
      <c r="AL15" s="355">
        <v>27</v>
      </c>
      <c r="AM15" s="355"/>
      <c r="AN15" s="360"/>
      <c r="AO15" s="355">
        <v>160493</v>
      </c>
      <c r="AP15" s="355"/>
      <c r="AQ15" s="355">
        <v>38463</v>
      </c>
      <c r="AR15" s="355"/>
      <c r="AS15" s="355"/>
      <c r="AT15" s="355"/>
      <c r="AU15" s="357"/>
      <c r="AV15" s="358"/>
      <c r="AW15" s="356">
        <v>0.8</v>
      </c>
      <c r="AX15" s="356">
        <v>0.2</v>
      </c>
      <c r="AY15" s="361" t="s">
        <v>50</v>
      </c>
      <c r="AZ15" s="362" t="s">
        <v>50</v>
      </c>
      <c r="BA15" s="358"/>
      <c r="BB15" s="363">
        <v>125</v>
      </c>
      <c r="BC15" s="364">
        <v>1030539</v>
      </c>
      <c r="BD15" s="364">
        <v>1720717</v>
      </c>
      <c r="BE15" s="364">
        <v>1420645</v>
      </c>
      <c r="BF15" s="364">
        <v>4171902</v>
      </c>
      <c r="BG15" s="361" t="s">
        <v>42</v>
      </c>
      <c r="BH15" s="363">
        <v>125</v>
      </c>
      <c r="BI15" s="365"/>
      <c r="BJ15" s="361" t="s">
        <v>46</v>
      </c>
    </row>
    <row r="16" spans="1:62" s="290" customFormat="1" ht="11.25" customHeight="1" x14ac:dyDescent="0.15">
      <c r="A16" s="334" t="s">
        <v>154</v>
      </c>
      <c r="B16" s="355"/>
      <c r="C16" s="366"/>
      <c r="D16" s="366"/>
      <c r="E16" s="366"/>
      <c r="F16" s="367"/>
      <c r="G16" s="366"/>
      <c r="H16" s="355"/>
      <c r="I16" s="355"/>
      <c r="J16" s="355"/>
      <c r="K16" s="355"/>
      <c r="L16" s="355"/>
      <c r="M16" s="355"/>
      <c r="N16" s="355"/>
      <c r="O16" s="355"/>
      <c r="P16" s="355"/>
      <c r="Q16" s="355"/>
      <c r="R16" s="355"/>
      <c r="S16" s="355"/>
      <c r="T16" s="355"/>
      <c r="U16" s="355"/>
      <c r="V16" s="355"/>
      <c r="W16" s="355"/>
      <c r="X16" s="355"/>
      <c r="Y16" s="355"/>
      <c r="Z16" s="355"/>
      <c r="AA16" s="356"/>
      <c r="AB16" s="356"/>
      <c r="AC16" s="356"/>
      <c r="AD16" s="355"/>
      <c r="AE16" s="355"/>
      <c r="AF16" s="355"/>
      <c r="AG16" s="357"/>
      <c r="AH16" s="358"/>
      <c r="AI16" s="359"/>
      <c r="AJ16" s="355"/>
      <c r="AK16" s="355"/>
      <c r="AL16" s="355"/>
      <c r="AM16" s="355"/>
      <c r="AN16" s="360"/>
      <c r="AO16" s="355"/>
      <c r="AP16" s="355"/>
      <c r="AQ16" s="355"/>
      <c r="AR16" s="355"/>
      <c r="AS16" s="355"/>
      <c r="AT16" s="355"/>
      <c r="AU16" s="357"/>
      <c r="AV16" s="358"/>
      <c r="AW16" s="356"/>
      <c r="AX16" s="356"/>
      <c r="AY16" s="361"/>
      <c r="AZ16" s="362"/>
      <c r="BA16" s="358"/>
      <c r="BB16" s="363"/>
      <c r="BC16" s="364"/>
      <c r="BD16" s="364"/>
      <c r="BE16" s="364"/>
      <c r="BF16" s="364"/>
      <c r="BG16" s="361"/>
      <c r="BH16" s="363"/>
      <c r="BI16" s="365"/>
      <c r="BJ16" s="361"/>
    </row>
    <row r="17" spans="1:62" s="177" customFormat="1" ht="11.25" customHeight="1" x14ac:dyDescent="0.15">
      <c r="A17" s="333" t="s">
        <v>131</v>
      </c>
      <c r="B17" s="355" t="s">
        <v>1735</v>
      </c>
      <c r="C17" s="366" t="s">
        <v>1736</v>
      </c>
      <c r="D17" s="366" t="s">
        <v>1737</v>
      </c>
      <c r="E17" s="366" t="s">
        <v>2599</v>
      </c>
      <c r="F17" s="367"/>
      <c r="G17" s="366">
        <v>50679</v>
      </c>
      <c r="H17" s="355">
        <v>14863</v>
      </c>
      <c r="I17" s="355">
        <v>1081</v>
      </c>
      <c r="J17" s="355">
        <v>193</v>
      </c>
      <c r="K17" s="355">
        <v>77</v>
      </c>
      <c r="L17" s="355">
        <v>2</v>
      </c>
      <c r="M17" s="355">
        <v>238</v>
      </c>
      <c r="N17" s="355">
        <v>0</v>
      </c>
      <c r="O17" s="355">
        <v>23</v>
      </c>
      <c r="P17" s="355">
        <v>0</v>
      </c>
      <c r="Q17" s="355">
        <v>0</v>
      </c>
      <c r="R17" s="355">
        <v>0</v>
      </c>
      <c r="S17" s="355">
        <v>0</v>
      </c>
      <c r="T17" s="355">
        <v>0</v>
      </c>
      <c r="U17" s="355">
        <v>0</v>
      </c>
      <c r="V17" s="355">
        <v>0</v>
      </c>
      <c r="W17" s="355">
        <v>0</v>
      </c>
      <c r="X17" s="355">
        <v>0</v>
      </c>
      <c r="Y17" s="355">
        <v>6014</v>
      </c>
      <c r="Z17" s="355">
        <v>600</v>
      </c>
      <c r="AA17" s="356">
        <v>1</v>
      </c>
      <c r="AB17" s="356">
        <v>0</v>
      </c>
      <c r="AC17" s="356">
        <v>0</v>
      </c>
      <c r="AD17" s="355">
        <v>200</v>
      </c>
      <c r="AE17" s="355">
        <v>10000</v>
      </c>
      <c r="AF17" s="355">
        <v>16</v>
      </c>
      <c r="AG17" s="357">
        <v>80000</v>
      </c>
      <c r="AH17" s="358" t="s">
        <v>2600</v>
      </c>
      <c r="AI17" s="359">
        <v>25000</v>
      </c>
      <c r="AJ17" s="355">
        <v>0</v>
      </c>
      <c r="AK17" s="355">
        <v>10000</v>
      </c>
      <c r="AL17" s="355">
        <v>112000</v>
      </c>
      <c r="AM17" s="355"/>
      <c r="AN17" s="360"/>
      <c r="AO17" s="355">
        <v>900000</v>
      </c>
      <c r="AP17" s="355">
        <v>0</v>
      </c>
      <c r="AQ17" s="355">
        <v>450000</v>
      </c>
      <c r="AR17" s="355">
        <v>0</v>
      </c>
      <c r="AS17" s="355">
        <v>0</v>
      </c>
      <c r="AT17" s="355">
        <v>0</v>
      </c>
      <c r="AU17" s="357">
        <v>0</v>
      </c>
      <c r="AV17" s="358"/>
      <c r="AW17" s="356">
        <v>0.71</v>
      </c>
      <c r="AX17" s="356">
        <v>0.28999999999999998</v>
      </c>
      <c r="AY17" s="361" t="s">
        <v>50</v>
      </c>
      <c r="AZ17" s="362" t="s">
        <v>50</v>
      </c>
      <c r="BA17" s="358"/>
      <c r="BB17" s="363">
        <v>125</v>
      </c>
      <c r="BC17" s="364">
        <v>49295797</v>
      </c>
      <c r="BD17" s="364">
        <v>8352501</v>
      </c>
      <c r="BE17" s="364">
        <v>6239395</v>
      </c>
      <c r="BF17" s="364">
        <v>33374541</v>
      </c>
      <c r="BG17" s="361" t="s">
        <v>46</v>
      </c>
      <c r="BH17" s="363"/>
      <c r="BI17" s="365"/>
      <c r="BJ17" s="361" t="s">
        <v>46</v>
      </c>
    </row>
    <row r="18" spans="1:62" s="177" customFormat="1" ht="11.25" customHeight="1" x14ac:dyDescent="0.15">
      <c r="A18" s="333" t="s">
        <v>132</v>
      </c>
      <c r="B18" s="355" t="s">
        <v>2601</v>
      </c>
      <c r="C18" s="366" t="s">
        <v>2602</v>
      </c>
      <c r="D18" s="366" t="s">
        <v>2603</v>
      </c>
      <c r="E18" s="366" t="s">
        <v>2604</v>
      </c>
      <c r="F18" s="367"/>
      <c r="G18" s="366">
        <v>23000</v>
      </c>
      <c r="H18" s="355">
        <v>9134</v>
      </c>
      <c r="I18" s="355">
        <v>817</v>
      </c>
      <c r="J18" s="355">
        <v>89</v>
      </c>
      <c r="K18" s="355">
        <v>40</v>
      </c>
      <c r="L18" s="355">
        <v>33</v>
      </c>
      <c r="M18" s="355">
        <v>420</v>
      </c>
      <c r="N18" s="355">
        <v>0</v>
      </c>
      <c r="O18" s="355">
        <v>304</v>
      </c>
      <c r="P18" s="355">
        <v>0</v>
      </c>
      <c r="Q18" s="355">
        <v>0</v>
      </c>
      <c r="R18" s="355">
        <v>0</v>
      </c>
      <c r="S18" s="355">
        <v>0</v>
      </c>
      <c r="T18" s="355">
        <v>0</v>
      </c>
      <c r="U18" s="355">
        <v>0</v>
      </c>
      <c r="V18" s="355">
        <v>0</v>
      </c>
      <c r="W18" s="355">
        <v>0</v>
      </c>
      <c r="X18" s="355">
        <v>0</v>
      </c>
      <c r="Y18" s="355">
        <v>1378</v>
      </c>
      <c r="Z18" s="355">
        <v>137</v>
      </c>
      <c r="AA18" s="356">
        <v>0.98</v>
      </c>
      <c r="AB18" s="356">
        <v>0.01</v>
      </c>
      <c r="AC18" s="356">
        <v>0.01</v>
      </c>
      <c r="AD18" s="355">
        <v>195</v>
      </c>
      <c r="AE18" s="355">
        <v>210000</v>
      </c>
      <c r="AF18" s="355">
        <v>530</v>
      </c>
      <c r="AG18" s="357">
        <v>7500000</v>
      </c>
      <c r="AH18" s="358"/>
      <c r="AI18" s="359">
        <v>172325</v>
      </c>
      <c r="AJ18" s="355">
        <v>8</v>
      </c>
      <c r="AK18" s="355">
        <v>910</v>
      </c>
      <c r="AL18" s="355">
        <v>338</v>
      </c>
      <c r="AM18" s="355">
        <v>0</v>
      </c>
      <c r="AN18" s="360"/>
      <c r="AO18" s="355">
        <v>1204444</v>
      </c>
      <c r="AP18" s="355">
        <v>0</v>
      </c>
      <c r="AQ18" s="355">
        <v>10266402</v>
      </c>
      <c r="AR18" s="355">
        <v>0</v>
      </c>
      <c r="AS18" s="355">
        <v>0</v>
      </c>
      <c r="AT18" s="355">
        <v>0</v>
      </c>
      <c r="AU18" s="357">
        <v>0</v>
      </c>
      <c r="AV18" s="358"/>
      <c r="AW18" s="356">
        <v>0.11</v>
      </c>
      <c r="AX18" s="356">
        <v>0.89</v>
      </c>
      <c r="AY18" s="361" t="s">
        <v>41</v>
      </c>
      <c r="AZ18" s="362" t="s">
        <v>95</v>
      </c>
      <c r="BA18" s="358"/>
      <c r="BB18" s="363">
        <v>117</v>
      </c>
      <c r="BC18" s="364">
        <v>15467402</v>
      </c>
      <c r="BD18" s="364">
        <v>11319503</v>
      </c>
      <c r="BE18" s="364">
        <v>36099692</v>
      </c>
      <c r="BF18" s="364">
        <v>62886598</v>
      </c>
      <c r="BG18" s="361" t="s">
        <v>42</v>
      </c>
      <c r="BH18" s="363">
        <v>107.34</v>
      </c>
      <c r="BI18" s="365"/>
      <c r="BJ18" s="361" t="s">
        <v>42</v>
      </c>
    </row>
    <row r="19" spans="1:62" s="177" customFormat="1" ht="11.25" customHeight="1" x14ac:dyDescent="0.15">
      <c r="A19" s="333" t="s">
        <v>133</v>
      </c>
      <c r="B19" s="355" t="s">
        <v>166</v>
      </c>
      <c r="C19" s="366" t="s">
        <v>183</v>
      </c>
      <c r="D19" s="366" t="s">
        <v>201</v>
      </c>
      <c r="E19" s="366" t="s">
        <v>219</v>
      </c>
      <c r="F19" s="367"/>
      <c r="G19" s="366">
        <v>10870</v>
      </c>
      <c r="H19" s="355">
        <v>4135</v>
      </c>
      <c r="I19" s="355">
        <v>634</v>
      </c>
      <c r="J19" s="355">
        <v>2</v>
      </c>
      <c r="K19" s="355">
        <v>17</v>
      </c>
      <c r="L19" s="355">
        <v>5</v>
      </c>
      <c r="M19" s="355">
        <v>171</v>
      </c>
      <c r="N19" s="355">
        <v>8</v>
      </c>
      <c r="O19" s="355">
        <v>634</v>
      </c>
      <c r="P19" s="355">
        <v>3</v>
      </c>
      <c r="Q19" s="355">
        <v>250</v>
      </c>
      <c r="R19" s="355">
        <v>0</v>
      </c>
      <c r="S19" s="355">
        <v>0</v>
      </c>
      <c r="T19" s="355">
        <v>0</v>
      </c>
      <c r="U19" s="355">
        <v>0</v>
      </c>
      <c r="V19" s="355">
        <v>0</v>
      </c>
      <c r="W19" s="355">
        <v>0</v>
      </c>
      <c r="X19" s="355">
        <v>0</v>
      </c>
      <c r="Y19" s="355">
        <v>1280</v>
      </c>
      <c r="Z19" s="355">
        <v>0</v>
      </c>
      <c r="AA19" s="356">
        <v>1</v>
      </c>
      <c r="AB19" s="356">
        <v>0</v>
      </c>
      <c r="AC19" s="356">
        <v>0</v>
      </c>
      <c r="AD19" s="355">
        <v>99</v>
      </c>
      <c r="AE19" s="355">
        <v>150000</v>
      </c>
      <c r="AF19" s="355">
        <v>88</v>
      </c>
      <c r="AG19" s="357">
        <v>595000</v>
      </c>
      <c r="AH19" s="358"/>
      <c r="AI19" s="359">
        <v>221450</v>
      </c>
      <c r="AJ19" s="355">
        <v>0</v>
      </c>
      <c r="AK19" s="355">
        <v>0</v>
      </c>
      <c r="AL19" s="355">
        <v>0</v>
      </c>
      <c r="AM19" s="355">
        <v>0</v>
      </c>
      <c r="AN19" s="360"/>
      <c r="AO19" s="355">
        <v>302400</v>
      </c>
      <c r="AP19" s="355">
        <v>0</v>
      </c>
      <c r="AQ19" s="355">
        <v>1231650</v>
      </c>
      <c r="AR19" s="355">
        <v>0</v>
      </c>
      <c r="AS19" s="355">
        <v>0</v>
      </c>
      <c r="AT19" s="355">
        <v>0</v>
      </c>
      <c r="AU19" s="357">
        <v>0</v>
      </c>
      <c r="AV19" s="358"/>
      <c r="AW19" s="356">
        <v>0.28000000000000003</v>
      </c>
      <c r="AX19" s="356">
        <v>0.72</v>
      </c>
      <c r="AY19" s="361" t="s">
        <v>50</v>
      </c>
      <c r="AZ19" s="362" t="s">
        <v>50</v>
      </c>
      <c r="BA19" s="358"/>
      <c r="BB19" s="363">
        <v>56</v>
      </c>
      <c r="BC19" s="364">
        <v>22871800</v>
      </c>
      <c r="BD19" s="364">
        <v>2491200</v>
      </c>
      <c r="BE19" s="364">
        <v>13946000</v>
      </c>
      <c r="BF19" s="364">
        <v>39309000</v>
      </c>
      <c r="BG19" s="361" t="s">
        <v>42</v>
      </c>
      <c r="BH19" s="363">
        <v>56</v>
      </c>
      <c r="BI19" s="365"/>
      <c r="BJ19" s="361" t="s">
        <v>46</v>
      </c>
    </row>
    <row r="20" spans="1:62" s="177" customFormat="1" ht="11.25" customHeight="1" x14ac:dyDescent="0.15">
      <c r="A20" s="333" t="s">
        <v>134</v>
      </c>
      <c r="B20" s="355" t="s">
        <v>167</v>
      </c>
      <c r="C20" s="366" t="s">
        <v>656</v>
      </c>
      <c r="D20" s="366" t="s">
        <v>202</v>
      </c>
      <c r="E20" s="366" t="s">
        <v>1744</v>
      </c>
      <c r="F20" s="367"/>
      <c r="G20" s="366">
        <v>13472</v>
      </c>
      <c r="H20" s="355"/>
      <c r="I20" s="355">
        <v>346</v>
      </c>
      <c r="J20" s="355">
        <v>11</v>
      </c>
      <c r="K20" s="355"/>
      <c r="L20" s="355">
        <v>2</v>
      </c>
      <c r="M20" s="355">
        <v>53</v>
      </c>
      <c r="N20" s="355">
        <v>4</v>
      </c>
      <c r="O20" s="355">
        <v>288</v>
      </c>
      <c r="P20" s="355"/>
      <c r="Q20" s="355"/>
      <c r="R20" s="355"/>
      <c r="S20" s="355"/>
      <c r="T20" s="355"/>
      <c r="U20" s="355"/>
      <c r="V20" s="355"/>
      <c r="W20" s="355"/>
      <c r="X20" s="355"/>
      <c r="Y20" s="355"/>
      <c r="Z20" s="355"/>
      <c r="AA20" s="356">
        <v>1</v>
      </c>
      <c r="AB20" s="356">
        <v>0</v>
      </c>
      <c r="AC20" s="356"/>
      <c r="AD20" s="355">
        <v>25</v>
      </c>
      <c r="AE20" s="355">
        <v>57500</v>
      </c>
      <c r="AF20" s="355">
        <v>14</v>
      </c>
      <c r="AG20" s="357">
        <v>322000</v>
      </c>
      <c r="AH20" s="358"/>
      <c r="AI20" s="359">
        <v>108000</v>
      </c>
      <c r="AJ20" s="355"/>
      <c r="AK20" s="355"/>
      <c r="AL20" s="355"/>
      <c r="AM20" s="355"/>
      <c r="AN20" s="360"/>
      <c r="AO20" s="355">
        <v>2539000</v>
      </c>
      <c r="AP20" s="355"/>
      <c r="AQ20" s="355"/>
      <c r="AR20" s="355"/>
      <c r="AS20" s="355"/>
      <c r="AT20" s="355"/>
      <c r="AU20" s="357"/>
      <c r="AV20" s="358"/>
      <c r="AW20" s="356">
        <v>1</v>
      </c>
      <c r="AX20" s="356">
        <v>0</v>
      </c>
      <c r="AY20" s="361" t="s">
        <v>50</v>
      </c>
      <c r="AZ20" s="362" t="s">
        <v>50</v>
      </c>
      <c r="BA20" s="358"/>
      <c r="BB20" s="363">
        <v>60.85</v>
      </c>
      <c r="BC20" s="364">
        <v>4545652</v>
      </c>
      <c r="BD20" s="364">
        <v>5342739</v>
      </c>
      <c r="BE20" s="364">
        <v>3718982</v>
      </c>
      <c r="BF20" s="364">
        <v>14470840</v>
      </c>
      <c r="BG20" s="361" t="s">
        <v>42</v>
      </c>
      <c r="BH20" s="363">
        <v>60.85</v>
      </c>
      <c r="BI20" s="365"/>
      <c r="BJ20" s="361" t="s">
        <v>46</v>
      </c>
    </row>
    <row r="21" spans="1:62" s="290" customFormat="1" ht="11.25" customHeight="1" x14ac:dyDescent="0.15">
      <c r="A21" s="334" t="s">
        <v>347</v>
      </c>
      <c r="B21" s="355"/>
      <c r="C21" s="368"/>
      <c r="D21" s="366"/>
      <c r="E21" s="366"/>
      <c r="F21" s="367"/>
      <c r="G21" s="366"/>
      <c r="H21" s="355"/>
      <c r="I21" s="355"/>
      <c r="J21" s="355"/>
      <c r="K21" s="355"/>
      <c r="L21" s="355"/>
      <c r="M21" s="355"/>
      <c r="N21" s="355"/>
      <c r="O21" s="355"/>
      <c r="P21" s="355"/>
      <c r="Q21" s="355"/>
      <c r="R21" s="355"/>
      <c r="S21" s="355"/>
      <c r="T21" s="355"/>
      <c r="U21" s="355"/>
      <c r="V21" s="355"/>
      <c r="W21" s="355"/>
      <c r="X21" s="355"/>
      <c r="Y21" s="355"/>
      <c r="Z21" s="355"/>
      <c r="AA21" s="356"/>
      <c r="AB21" s="356"/>
      <c r="AC21" s="356"/>
      <c r="AD21" s="355"/>
      <c r="AE21" s="355"/>
      <c r="AF21" s="355"/>
      <c r="AG21" s="357"/>
      <c r="AH21" s="358"/>
      <c r="AI21" s="359"/>
      <c r="AJ21" s="355"/>
      <c r="AK21" s="355"/>
      <c r="AL21" s="355"/>
      <c r="AM21" s="355"/>
      <c r="AN21" s="360"/>
      <c r="AO21" s="355"/>
      <c r="AP21" s="355"/>
      <c r="AQ21" s="355"/>
      <c r="AR21" s="355"/>
      <c r="AS21" s="355"/>
      <c r="AT21" s="355"/>
      <c r="AU21" s="357"/>
      <c r="AV21" s="358"/>
      <c r="AW21" s="356"/>
      <c r="AX21" s="356"/>
      <c r="AY21" s="361"/>
      <c r="AZ21" s="362"/>
      <c r="BA21" s="358"/>
      <c r="BB21" s="363"/>
      <c r="BC21" s="364"/>
      <c r="BD21" s="364"/>
      <c r="BE21" s="364"/>
      <c r="BF21" s="364"/>
      <c r="BG21" s="361"/>
      <c r="BH21" s="363"/>
      <c r="BI21" s="365"/>
      <c r="BJ21" s="361"/>
    </row>
    <row r="22" spans="1:62" s="290" customFormat="1" ht="11.25" customHeight="1" x14ac:dyDescent="0.15">
      <c r="A22" s="334" t="s">
        <v>348</v>
      </c>
      <c r="B22" s="355"/>
      <c r="C22" s="366"/>
      <c r="D22" s="366"/>
      <c r="E22" s="366"/>
      <c r="F22" s="367"/>
      <c r="G22" s="366"/>
      <c r="H22" s="355"/>
      <c r="I22" s="355"/>
      <c r="J22" s="355"/>
      <c r="K22" s="355"/>
      <c r="L22" s="355"/>
      <c r="M22" s="355"/>
      <c r="N22" s="355"/>
      <c r="O22" s="355"/>
      <c r="P22" s="355"/>
      <c r="Q22" s="355"/>
      <c r="R22" s="355"/>
      <c r="S22" s="355"/>
      <c r="T22" s="355"/>
      <c r="U22" s="355"/>
      <c r="V22" s="355"/>
      <c r="W22" s="355"/>
      <c r="X22" s="355"/>
      <c r="Y22" s="355"/>
      <c r="Z22" s="355"/>
      <c r="AA22" s="356"/>
      <c r="AB22" s="356"/>
      <c r="AC22" s="356"/>
      <c r="AD22" s="355"/>
      <c r="AE22" s="355"/>
      <c r="AF22" s="355"/>
      <c r="AG22" s="357"/>
      <c r="AH22" s="358"/>
      <c r="AI22" s="359"/>
      <c r="AJ22" s="355"/>
      <c r="AK22" s="355"/>
      <c r="AL22" s="355"/>
      <c r="AM22" s="355"/>
      <c r="AN22" s="360"/>
      <c r="AO22" s="355"/>
      <c r="AP22" s="355"/>
      <c r="AQ22" s="355"/>
      <c r="AR22" s="355"/>
      <c r="AS22" s="355"/>
      <c r="AT22" s="355"/>
      <c r="AU22" s="357"/>
      <c r="AV22" s="358"/>
      <c r="AW22" s="356"/>
      <c r="AX22" s="356"/>
      <c r="AY22" s="361"/>
      <c r="AZ22" s="362"/>
      <c r="BA22" s="358"/>
      <c r="BB22" s="363"/>
      <c r="BC22" s="364"/>
      <c r="BD22" s="364"/>
      <c r="BE22" s="364"/>
      <c r="BF22" s="364"/>
      <c r="BG22" s="361"/>
      <c r="BH22" s="363"/>
      <c r="BI22" s="365"/>
      <c r="BJ22" s="361"/>
    </row>
    <row r="23" spans="1:62" s="290" customFormat="1" ht="11.25" customHeight="1" x14ac:dyDescent="0.15">
      <c r="A23" s="336" t="s">
        <v>349</v>
      </c>
      <c r="B23" s="355" t="s">
        <v>2605</v>
      </c>
      <c r="C23" s="366" t="s">
        <v>2606</v>
      </c>
      <c r="D23" s="366" t="s">
        <v>2607</v>
      </c>
      <c r="E23" s="366" t="s">
        <v>2608</v>
      </c>
      <c r="F23" s="367"/>
      <c r="G23" s="366">
        <v>39919</v>
      </c>
      <c r="H23" s="355">
        <v>17959</v>
      </c>
      <c r="I23" s="355">
        <v>386</v>
      </c>
      <c r="J23" s="355">
        <v>93</v>
      </c>
      <c r="K23" s="355">
        <v>0</v>
      </c>
      <c r="L23" s="355">
        <v>6</v>
      </c>
      <c r="M23" s="355">
        <v>0</v>
      </c>
      <c r="N23" s="355">
        <v>0</v>
      </c>
      <c r="O23" s="355">
        <v>0</v>
      </c>
      <c r="P23" s="355">
        <v>0</v>
      </c>
      <c r="Q23" s="355">
        <v>0</v>
      </c>
      <c r="R23" s="355">
        <v>0</v>
      </c>
      <c r="S23" s="355">
        <v>0</v>
      </c>
      <c r="T23" s="355">
        <v>0</v>
      </c>
      <c r="U23" s="355">
        <v>0</v>
      </c>
      <c r="V23" s="355">
        <v>0</v>
      </c>
      <c r="W23" s="355">
        <v>0</v>
      </c>
      <c r="X23" s="355">
        <v>0</v>
      </c>
      <c r="Y23" s="355">
        <v>1938</v>
      </c>
      <c r="Z23" s="355">
        <v>0</v>
      </c>
      <c r="AA23" s="356">
        <v>1</v>
      </c>
      <c r="AB23" s="356">
        <v>0</v>
      </c>
      <c r="AC23" s="356">
        <v>0</v>
      </c>
      <c r="AD23" s="355">
        <v>126</v>
      </c>
      <c r="AE23" s="355">
        <v>55000</v>
      </c>
      <c r="AF23" s="355">
        <v>72</v>
      </c>
      <c r="AG23" s="357">
        <v>550000</v>
      </c>
      <c r="AH23" s="358" t="s">
        <v>2609</v>
      </c>
      <c r="AI23" s="359">
        <v>20746</v>
      </c>
      <c r="AJ23" s="355">
        <v>117</v>
      </c>
      <c r="AK23" s="355">
        <v>0</v>
      </c>
      <c r="AL23" s="355">
        <v>60000</v>
      </c>
      <c r="AM23" s="355">
        <v>0</v>
      </c>
      <c r="AN23" s="360"/>
      <c r="AO23" s="355">
        <v>600000</v>
      </c>
      <c r="AP23" s="355">
        <v>200000</v>
      </c>
      <c r="AQ23" s="355">
        <v>0</v>
      </c>
      <c r="AR23" s="355">
        <v>0</v>
      </c>
      <c r="AS23" s="355">
        <v>0</v>
      </c>
      <c r="AT23" s="355">
        <v>0</v>
      </c>
      <c r="AU23" s="357">
        <v>0</v>
      </c>
      <c r="AV23" s="358"/>
      <c r="AW23" s="356">
        <v>1</v>
      </c>
      <c r="AX23" s="356">
        <v>0</v>
      </c>
      <c r="AY23" s="361" t="s">
        <v>50</v>
      </c>
      <c r="AZ23" s="362" t="s">
        <v>50</v>
      </c>
      <c r="BA23" s="358" t="s">
        <v>2610</v>
      </c>
      <c r="BB23" s="363">
        <v>135.68</v>
      </c>
      <c r="BC23" s="364">
        <v>2896777</v>
      </c>
      <c r="BD23" s="364">
        <v>2858018</v>
      </c>
      <c r="BE23" s="364">
        <v>2814817</v>
      </c>
      <c r="BF23" s="364">
        <v>8569613</v>
      </c>
      <c r="BG23" s="361" t="s">
        <v>46</v>
      </c>
      <c r="BH23" s="363"/>
      <c r="BI23" s="365" t="s">
        <v>2611</v>
      </c>
      <c r="BJ23" s="361" t="s">
        <v>46</v>
      </c>
    </row>
    <row r="24" spans="1:62" s="290" customFormat="1" ht="11.25" customHeight="1" x14ac:dyDescent="0.15">
      <c r="A24" s="334" t="s">
        <v>350</v>
      </c>
      <c r="B24" s="355"/>
      <c r="C24" s="366"/>
      <c r="D24" s="366"/>
      <c r="E24" s="366"/>
      <c r="F24" s="367"/>
      <c r="G24" s="366"/>
      <c r="H24" s="355"/>
      <c r="I24" s="355"/>
      <c r="J24" s="355"/>
      <c r="K24" s="355"/>
      <c r="L24" s="355"/>
      <c r="M24" s="355"/>
      <c r="N24" s="355"/>
      <c r="O24" s="355"/>
      <c r="P24" s="355"/>
      <c r="Q24" s="355"/>
      <c r="R24" s="355"/>
      <c r="S24" s="355"/>
      <c r="T24" s="355"/>
      <c r="U24" s="355"/>
      <c r="V24" s="355"/>
      <c r="W24" s="355"/>
      <c r="X24" s="355"/>
      <c r="Y24" s="355"/>
      <c r="Z24" s="355"/>
      <c r="AA24" s="356"/>
      <c r="AB24" s="356"/>
      <c r="AC24" s="356"/>
      <c r="AD24" s="355"/>
      <c r="AE24" s="355"/>
      <c r="AF24" s="355"/>
      <c r="AG24" s="357"/>
      <c r="AH24" s="358"/>
      <c r="AI24" s="359"/>
      <c r="AJ24" s="355"/>
      <c r="AK24" s="355"/>
      <c r="AL24" s="355"/>
      <c r="AM24" s="355"/>
      <c r="AN24" s="360"/>
      <c r="AO24" s="355"/>
      <c r="AP24" s="355"/>
      <c r="AQ24" s="355"/>
      <c r="AR24" s="355"/>
      <c r="AS24" s="355"/>
      <c r="AT24" s="355"/>
      <c r="AU24" s="357"/>
      <c r="AV24" s="358"/>
      <c r="AW24" s="356"/>
      <c r="AX24" s="356"/>
      <c r="AY24" s="361"/>
      <c r="AZ24" s="362"/>
      <c r="BA24" s="358"/>
      <c r="BB24" s="363"/>
      <c r="BC24" s="364"/>
      <c r="BD24" s="364"/>
      <c r="BE24" s="364"/>
      <c r="BF24" s="364"/>
      <c r="BG24" s="361"/>
      <c r="BH24" s="363"/>
      <c r="BI24" s="365"/>
      <c r="BJ24" s="361"/>
    </row>
    <row r="25" spans="1:62" s="178" customFormat="1" ht="11.25" customHeight="1" x14ac:dyDescent="0.15">
      <c r="A25" s="336" t="s">
        <v>351</v>
      </c>
      <c r="B25" s="365" t="s">
        <v>630</v>
      </c>
      <c r="C25" s="369" t="s">
        <v>631</v>
      </c>
      <c r="D25" s="369" t="s">
        <v>632</v>
      </c>
      <c r="E25" s="369" t="s">
        <v>633</v>
      </c>
      <c r="F25" s="367"/>
      <c r="G25" s="369">
        <v>12320</v>
      </c>
      <c r="H25" s="365">
        <v>4992</v>
      </c>
      <c r="I25" s="365">
        <v>405</v>
      </c>
      <c r="J25" s="365">
        <v>35</v>
      </c>
      <c r="K25" s="365">
        <v>23</v>
      </c>
      <c r="L25" s="365">
        <v>2</v>
      </c>
      <c r="M25" s="365">
        <v>184</v>
      </c>
      <c r="N25" s="365">
        <v>1</v>
      </c>
      <c r="O25" s="365">
        <v>383</v>
      </c>
      <c r="P25" s="365">
        <v>0</v>
      </c>
      <c r="Q25" s="365">
        <v>0</v>
      </c>
      <c r="R25" s="365">
        <v>0</v>
      </c>
      <c r="S25" s="365">
        <v>0</v>
      </c>
      <c r="T25" s="365">
        <v>0</v>
      </c>
      <c r="U25" s="365">
        <v>0</v>
      </c>
      <c r="V25" s="365">
        <v>0</v>
      </c>
      <c r="W25" s="365">
        <v>0</v>
      </c>
      <c r="X25" s="365">
        <v>0</v>
      </c>
      <c r="Y25" s="365">
        <v>485</v>
      </c>
      <c r="Z25" s="365">
        <v>11</v>
      </c>
      <c r="AA25" s="370">
        <v>1</v>
      </c>
      <c r="AB25" s="370">
        <v>0</v>
      </c>
      <c r="AC25" s="370">
        <v>0</v>
      </c>
      <c r="AD25" s="365">
        <v>129</v>
      </c>
      <c r="AE25" s="365">
        <v>200000</v>
      </c>
      <c r="AF25" s="365">
        <v>108</v>
      </c>
      <c r="AG25" s="371">
        <v>1620000</v>
      </c>
      <c r="AH25" s="372"/>
      <c r="AI25" s="373">
        <v>116828</v>
      </c>
      <c r="AJ25" s="365">
        <v>0</v>
      </c>
      <c r="AK25" s="365">
        <v>0</v>
      </c>
      <c r="AL25" s="365">
        <v>2181</v>
      </c>
      <c r="AM25" s="365">
        <v>29055</v>
      </c>
      <c r="AN25" s="374" t="s">
        <v>2612</v>
      </c>
      <c r="AO25" s="365">
        <v>7395559</v>
      </c>
      <c r="AP25" s="365">
        <v>0</v>
      </c>
      <c r="AQ25" s="365">
        <v>1939630</v>
      </c>
      <c r="AR25" s="365">
        <v>0</v>
      </c>
      <c r="AS25" s="365">
        <v>10657</v>
      </c>
      <c r="AT25" s="365">
        <v>0</v>
      </c>
      <c r="AU25" s="371">
        <v>0</v>
      </c>
      <c r="AV25" s="372" t="s">
        <v>2613</v>
      </c>
      <c r="AW25" s="370">
        <v>0.79</v>
      </c>
      <c r="AX25" s="370">
        <v>0.21</v>
      </c>
      <c r="AY25" s="375" t="s">
        <v>50</v>
      </c>
      <c r="AZ25" s="376" t="s">
        <v>41</v>
      </c>
      <c r="BA25" s="372" t="s">
        <v>2614</v>
      </c>
      <c r="BB25" s="377">
        <v>57.16</v>
      </c>
      <c r="BC25" s="378">
        <v>3591193</v>
      </c>
      <c r="BD25" s="378">
        <v>6948553</v>
      </c>
      <c r="BE25" s="378">
        <v>10993136</v>
      </c>
      <c r="BF25" s="378">
        <v>21532882</v>
      </c>
      <c r="BG25" s="375" t="s">
        <v>42</v>
      </c>
      <c r="BH25" s="377">
        <v>59.73</v>
      </c>
      <c r="BI25" s="365"/>
      <c r="BJ25" s="375" t="s">
        <v>42</v>
      </c>
    </row>
    <row r="26" spans="1:62" s="177" customFormat="1" ht="11.25" customHeight="1" x14ac:dyDescent="0.15">
      <c r="A26" s="379" t="s">
        <v>135</v>
      </c>
      <c r="B26" s="355"/>
      <c r="C26" s="366"/>
      <c r="D26" s="366"/>
      <c r="E26" s="366"/>
      <c r="F26" s="367"/>
      <c r="G26" s="366"/>
      <c r="H26" s="355"/>
      <c r="I26" s="355"/>
      <c r="J26" s="355"/>
      <c r="K26" s="355"/>
      <c r="L26" s="355"/>
      <c r="M26" s="355"/>
      <c r="N26" s="355"/>
      <c r="O26" s="355"/>
      <c r="P26" s="355"/>
      <c r="Q26" s="355"/>
      <c r="R26" s="355"/>
      <c r="S26" s="355"/>
      <c r="T26" s="355"/>
      <c r="U26" s="355"/>
      <c r="V26" s="355"/>
      <c r="W26" s="355"/>
      <c r="X26" s="355"/>
      <c r="Y26" s="355"/>
      <c r="Z26" s="355"/>
      <c r="AA26" s="356"/>
      <c r="AB26" s="356"/>
      <c r="AC26" s="356"/>
      <c r="AD26" s="355"/>
      <c r="AE26" s="355"/>
      <c r="AF26" s="355"/>
      <c r="AG26" s="357"/>
      <c r="AH26" s="358"/>
      <c r="AI26" s="359"/>
      <c r="AJ26" s="355"/>
      <c r="AK26" s="355"/>
      <c r="AL26" s="355"/>
      <c r="AM26" s="355"/>
      <c r="AN26" s="360"/>
      <c r="AO26" s="355"/>
      <c r="AP26" s="355"/>
      <c r="AQ26" s="355"/>
      <c r="AR26" s="355"/>
      <c r="AS26" s="355"/>
      <c r="AT26" s="355"/>
      <c r="AU26" s="357"/>
      <c r="AV26" s="358"/>
      <c r="AW26" s="356"/>
      <c r="AX26" s="356"/>
      <c r="AY26" s="361"/>
      <c r="AZ26" s="362"/>
      <c r="BA26" s="358"/>
      <c r="BB26" s="363"/>
      <c r="BC26" s="364"/>
      <c r="BD26" s="364"/>
      <c r="BE26" s="364"/>
      <c r="BF26" s="364"/>
      <c r="BG26" s="361"/>
      <c r="BH26" s="363"/>
      <c r="BI26" s="365"/>
      <c r="BJ26" s="361"/>
    </row>
    <row r="27" spans="1:62" s="177" customFormat="1" ht="11.25" customHeight="1" x14ac:dyDescent="0.15">
      <c r="A27" s="334" t="s">
        <v>155</v>
      </c>
      <c r="B27" s="355"/>
      <c r="C27" s="366"/>
      <c r="D27" s="366"/>
      <c r="E27" s="366"/>
      <c r="F27" s="367"/>
      <c r="G27" s="366"/>
      <c r="H27" s="355"/>
      <c r="I27" s="355"/>
      <c r="J27" s="355"/>
      <c r="K27" s="355"/>
      <c r="L27" s="355"/>
      <c r="M27" s="355"/>
      <c r="N27" s="355"/>
      <c r="O27" s="355"/>
      <c r="P27" s="355"/>
      <c r="Q27" s="355"/>
      <c r="R27" s="355"/>
      <c r="S27" s="355"/>
      <c r="T27" s="355"/>
      <c r="U27" s="355"/>
      <c r="V27" s="355"/>
      <c r="W27" s="355"/>
      <c r="X27" s="355"/>
      <c r="Y27" s="355"/>
      <c r="Z27" s="355"/>
      <c r="AA27" s="356"/>
      <c r="AB27" s="356"/>
      <c r="AC27" s="356"/>
      <c r="AD27" s="355"/>
      <c r="AE27" s="355"/>
      <c r="AF27" s="355"/>
      <c r="AG27" s="357"/>
      <c r="AH27" s="358"/>
      <c r="AI27" s="359"/>
      <c r="AJ27" s="355"/>
      <c r="AK27" s="355"/>
      <c r="AL27" s="355"/>
      <c r="AM27" s="355"/>
      <c r="AN27" s="360"/>
      <c r="AO27" s="355"/>
      <c r="AP27" s="355"/>
      <c r="AQ27" s="355"/>
      <c r="AR27" s="355"/>
      <c r="AS27" s="355"/>
      <c r="AT27" s="355"/>
      <c r="AU27" s="357"/>
      <c r="AV27" s="358"/>
      <c r="AW27" s="356"/>
      <c r="AX27" s="356"/>
      <c r="AY27" s="361"/>
      <c r="AZ27" s="362"/>
      <c r="BA27" s="358"/>
      <c r="BB27" s="363"/>
      <c r="BC27" s="364"/>
      <c r="BD27" s="364"/>
      <c r="BE27" s="364"/>
      <c r="BF27" s="364"/>
      <c r="BG27" s="361"/>
      <c r="BH27" s="363"/>
      <c r="BI27" s="365"/>
      <c r="BJ27" s="361"/>
    </row>
    <row r="28" spans="1:62" s="178" customFormat="1" ht="11.25" customHeight="1" x14ac:dyDescent="0.15">
      <c r="A28" s="333" t="s">
        <v>136</v>
      </c>
      <c r="B28" s="365" t="s">
        <v>169</v>
      </c>
      <c r="C28" s="369" t="s">
        <v>186</v>
      </c>
      <c r="D28" s="369" t="s">
        <v>1757</v>
      </c>
      <c r="E28" s="369" t="s">
        <v>661</v>
      </c>
      <c r="F28" s="367"/>
      <c r="G28" s="369">
        <v>24482</v>
      </c>
      <c r="H28" s="365">
        <v>9581</v>
      </c>
      <c r="I28" s="365">
        <v>902</v>
      </c>
      <c r="J28" s="365">
        <v>44</v>
      </c>
      <c r="K28" s="365">
        <v>11</v>
      </c>
      <c r="L28" s="365">
        <v>27</v>
      </c>
      <c r="M28" s="365">
        <v>902</v>
      </c>
      <c r="N28" s="365">
        <v>902</v>
      </c>
      <c r="O28" s="365">
        <v>902</v>
      </c>
      <c r="P28" s="365"/>
      <c r="Q28" s="365">
        <v>0</v>
      </c>
      <c r="R28" s="365">
        <v>0</v>
      </c>
      <c r="S28" s="365">
        <v>0</v>
      </c>
      <c r="T28" s="365">
        <v>0</v>
      </c>
      <c r="U28" s="365">
        <v>0</v>
      </c>
      <c r="V28" s="365">
        <v>0</v>
      </c>
      <c r="W28" s="365">
        <v>0</v>
      </c>
      <c r="X28" s="365">
        <v>0</v>
      </c>
      <c r="Y28" s="365">
        <v>1027</v>
      </c>
      <c r="Z28" s="365">
        <v>561</v>
      </c>
      <c r="AA28" s="370">
        <v>0.99</v>
      </c>
      <c r="AB28" s="370">
        <v>0</v>
      </c>
      <c r="AC28" s="370">
        <v>0.01</v>
      </c>
      <c r="AD28" s="365">
        <v>116</v>
      </c>
      <c r="AE28" s="365">
        <v>223000</v>
      </c>
      <c r="AF28" s="365">
        <v>101</v>
      </c>
      <c r="AG28" s="371">
        <v>2850000</v>
      </c>
      <c r="AH28" s="372"/>
      <c r="AI28" s="373">
        <v>175368</v>
      </c>
      <c r="AJ28" s="365">
        <v>1881</v>
      </c>
      <c r="AK28" s="365">
        <v>0</v>
      </c>
      <c r="AL28" s="365">
        <v>42008</v>
      </c>
      <c r="AM28" s="365">
        <v>0</v>
      </c>
      <c r="AN28" s="374"/>
      <c r="AO28" s="365">
        <v>32386191</v>
      </c>
      <c r="AP28" s="365">
        <v>32791</v>
      </c>
      <c r="AQ28" s="365">
        <v>0</v>
      </c>
      <c r="AR28" s="365">
        <v>0</v>
      </c>
      <c r="AS28" s="365">
        <v>0</v>
      </c>
      <c r="AT28" s="365">
        <v>0</v>
      </c>
      <c r="AU28" s="371">
        <v>0</v>
      </c>
      <c r="AV28" s="372"/>
      <c r="AW28" s="370">
        <v>1</v>
      </c>
      <c r="AX28" s="370">
        <v>0</v>
      </c>
      <c r="AY28" s="375" t="s">
        <v>41</v>
      </c>
      <c r="AZ28" s="376" t="s">
        <v>41</v>
      </c>
      <c r="BA28" s="372"/>
      <c r="BB28" s="377">
        <v>64.77</v>
      </c>
      <c r="BC28" s="378">
        <v>13500000</v>
      </c>
      <c r="BD28" s="378">
        <v>6000000</v>
      </c>
      <c r="BE28" s="378">
        <v>15100000</v>
      </c>
      <c r="BF28" s="378">
        <v>34600000</v>
      </c>
      <c r="BG28" s="375" t="s">
        <v>42</v>
      </c>
      <c r="BH28" s="377">
        <v>68.55</v>
      </c>
      <c r="BI28" s="365" t="s">
        <v>2615</v>
      </c>
      <c r="BJ28" s="375" t="s">
        <v>42</v>
      </c>
    </row>
    <row r="29" spans="1:62" s="177" customFormat="1" ht="11.25" customHeight="1" x14ac:dyDescent="0.15">
      <c r="A29" s="380" t="s">
        <v>109</v>
      </c>
      <c r="B29" s="365" t="s">
        <v>107</v>
      </c>
      <c r="C29" s="369" t="s">
        <v>108</v>
      </c>
      <c r="D29" s="369" t="s">
        <v>1759</v>
      </c>
      <c r="E29" s="369" t="s">
        <v>111</v>
      </c>
      <c r="F29" s="367"/>
      <c r="G29" s="369">
        <v>25300</v>
      </c>
      <c r="H29" s="365">
        <v>10000</v>
      </c>
      <c r="I29" s="365">
        <v>591</v>
      </c>
      <c r="J29" s="365">
        <v>109</v>
      </c>
      <c r="K29" s="365">
        <v>4</v>
      </c>
      <c r="L29" s="365">
        <v>7</v>
      </c>
      <c r="M29" s="365">
        <v>300</v>
      </c>
      <c r="N29" s="365">
        <v>0</v>
      </c>
      <c r="O29" s="365">
        <v>591</v>
      </c>
      <c r="P29" s="365">
        <v>0</v>
      </c>
      <c r="Q29" s="365">
        <v>0</v>
      </c>
      <c r="R29" s="365">
        <v>0</v>
      </c>
      <c r="S29" s="365">
        <v>0</v>
      </c>
      <c r="T29" s="365">
        <v>0</v>
      </c>
      <c r="U29" s="365">
        <v>0</v>
      </c>
      <c r="V29" s="365">
        <v>0</v>
      </c>
      <c r="W29" s="365">
        <v>0</v>
      </c>
      <c r="X29" s="365">
        <v>0</v>
      </c>
      <c r="Y29" s="365">
        <v>1200</v>
      </c>
      <c r="Z29" s="365">
        <v>10</v>
      </c>
      <c r="AA29" s="370">
        <v>1</v>
      </c>
      <c r="AB29" s="370">
        <v>0</v>
      </c>
      <c r="AC29" s="370">
        <v>0</v>
      </c>
      <c r="AD29" s="365">
        <v>160</v>
      </c>
      <c r="AE29" s="365">
        <v>20000</v>
      </c>
      <c r="AF29" s="365">
        <v>120</v>
      </c>
      <c r="AG29" s="371">
        <v>1800000</v>
      </c>
      <c r="AH29" s="372"/>
      <c r="AI29" s="373">
        <v>96000</v>
      </c>
      <c r="AJ29" s="365">
        <v>0</v>
      </c>
      <c r="AK29" s="365">
        <v>0</v>
      </c>
      <c r="AL29" s="365">
        <v>21000</v>
      </c>
      <c r="AM29" s="365"/>
      <c r="AN29" s="374"/>
      <c r="AO29" s="365">
        <v>3900000</v>
      </c>
      <c r="AP29" s="365">
        <v>0</v>
      </c>
      <c r="AQ29" s="365">
        <v>18000</v>
      </c>
      <c r="AR29" s="365">
        <v>0</v>
      </c>
      <c r="AS29" s="365">
        <v>0</v>
      </c>
      <c r="AT29" s="365">
        <v>26000</v>
      </c>
      <c r="AU29" s="371"/>
      <c r="AV29" s="372"/>
      <c r="AW29" s="370">
        <v>1</v>
      </c>
      <c r="AX29" s="370">
        <v>0</v>
      </c>
      <c r="AY29" s="375" t="s">
        <v>50</v>
      </c>
      <c r="AZ29" s="376" t="s">
        <v>41</v>
      </c>
      <c r="BA29" s="372" t="s">
        <v>2616</v>
      </c>
      <c r="BB29" s="377">
        <v>45.73</v>
      </c>
      <c r="BC29" s="378">
        <v>5437000</v>
      </c>
      <c r="BD29" s="378">
        <v>4425000</v>
      </c>
      <c r="BE29" s="378">
        <v>4701000</v>
      </c>
      <c r="BF29" s="378">
        <v>14574000</v>
      </c>
      <c r="BG29" s="375" t="s">
        <v>46</v>
      </c>
      <c r="BH29" s="377"/>
      <c r="BI29" s="365"/>
      <c r="BJ29" s="375" t="s">
        <v>46</v>
      </c>
    </row>
    <row r="30" spans="1:62" s="177" customFormat="1" ht="11.25" customHeight="1" x14ac:dyDescent="0.15">
      <c r="A30" s="380" t="s">
        <v>352</v>
      </c>
      <c r="B30" s="365" t="s">
        <v>665</v>
      </c>
      <c r="C30" s="369" t="s">
        <v>1760</v>
      </c>
      <c r="D30" s="369" t="s">
        <v>1761</v>
      </c>
      <c r="E30" s="369" t="s">
        <v>667</v>
      </c>
      <c r="F30" s="367"/>
      <c r="G30" s="369">
        <v>63500</v>
      </c>
      <c r="H30" s="365">
        <v>37500</v>
      </c>
      <c r="I30" s="365">
        <v>985</v>
      </c>
      <c r="J30" s="365">
        <v>15</v>
      </c>
      <c r="K30" s="365">
        <v>0</v>
      </c>
      <c r="L30" s="365">
        <v>2</v>
      </c>
      <c r="M30" s="365">
        <v>0</v>
      </c>
      <c r="N30" s="365">
        <v>2</v>
      </c>
      <c r="O30" s="365">
        <v>987</v>
      </c>
      <c r="P30" s="365">
        <v>0</v>
      </c>
      <c r="Q30" s="365">
        <v>430</v>
      </c>
      <c r="R30" s="365">
        <v>12</v>
      </c>
      <c r="S30" s="365">
        <v>0</v>
      </c>
      <c r="T30" s="365">
        <v>0</v>
      </c>
      <c r="U30" s="365">
        <v>0</v>
      </c>
      <c r="V30" s="365">
        <v>0</v>
      </c>
      <c r="W30" s="365">
        <v>430</v>
      </c>
      <c r="X30" s="365">
        <v>0</v>
      </c>
      <c r="Y30" s="365">
        <v>2000</v>
      </c>
      <c r="Z30" s="365">
        <v>860</v>
      </c>
      <c r="AA30" s="370">
        <v>0.9</v>
      </c>
      <c r="AB30" s="370">
        <v>0.09</v>
      </c>
      <c r="AC30" s="370">
        <v>0.01</v>
      </c>
      <c r="AD30" s="365">
        <v>140</v>
      </c>
      <c r="AE30" s="365">
        <v>370000</v>
      </c>
      <c r="AF30" s="365">
        <v>124</v>
      </c>
      <c r="AG30" s="371">
        <v>2000000</v>
      </c>
      <c r="AH30" s="372" t="s">
        <v>2617</v>
      </c>
      <c r="AI30" s="373">
        <v>241000</v>
      </c>
      <c r="AJ30" s="365">
        <v>0</v>
      </c>
      <c r="AK30" s="365">
        <v>0</v>
      </c>
      <c r="AL30" s="365">
        <v>0</v>
      </c>
      <c r="AM30" s="365">
        <v>0</v>
      </c>
      <c r="AN30" s="374"/>
      <c r="AO30" s="365">
        <v>686300</v>
      </c>
      <c r="AP30" s="365">
        <v>808500</v>
      </c>
      <c r="AQ30" s="365">
        <v>0</v>
      </c>
      <c r="AR30" s="365">
        <v>0</v>
      </c>
      <c r="AS30" s="365">
        <v>0</v>
      </c>
      <c r="AT30" s="365">
        <v>0</v>
      </c>
      <c r="AU30" s="371">
        <v>0</v>
      </c>
      <c r="AV30" s="372"/>
      <c r="AW30" s="370">
        <v>0.4</v>
      </c>
      <c r="AX30" s="370">
        <v>0.6</v>
      </c>
      <c r="AY30" s="375" t="s">
        <v>95</v>
      </c>
      <c r="AZ30" s="376" t="s">
        <v>41</v>
      </c>
      <c r="BA30" s="372"/>
      <c r="BB30" s="377">
        <v>61</v>
      </c>
      <c r="BC30" s="378">
        <v>13800000</v>
      </c>
      <c r="BD30" s="378">
        <v>20100000</v>
      </c>
      <c r="BE30" s="378">
        <v>21500000</v>
      </c>
      <c r="BF30" s="378">
        <v>56000000</v>
      </c>
      <c r="BG30" s="375" t="s">
        <v>42</v>
      </c>
      <c r="BH30" s="377">
        <v>82</v>
      </c>
      <c r="BI30" s="365" t="s">
        <v>2618</v>
      </c>
      <c r="BJ30" s="375" t="s">
        <v>46</v>
      </c>
    </row>
    <row r="31" spans="1:62" s="290" customFormat="1" ht="11.25" customHeight="1" x14ac:dyDescent="0.15">
      <c r="A31" s="381" t="s">
        <v>53</v>
      </c>
      <c r="B31" s="365"/>
      <c r="C31" s="369"/>
      <c r="D31" s="369"/>
      <c r="E31" s="369"/>
      <c r="F31" s="367"/>
      <c r="G31" s="369"/>
      <c r="H31" s="365"/>
      <c r="I31" s="365"/>
      <c r="J31" s="365"/>
      <c r="K31" s="365"/>
      <c r="L31" s="365"/>
      <c r="M31" s="365"/>
      <c r="N31" s="365"/>
      <c r="O31" s="365"/>
      <c r="P31" s="365"/>
      <c r="Q31" s="365"/>
      <c r="R31" s="365"/>
      <c r="S31" s="365"/>
      <c r="T31" s="365"/>
      <c r="U31" s="365"/>
      <c r="V31" s="365"/>
      <c r="W31" s="365"/>
      <c r="X31" s="365"/>
      <c r="Y31" s="365"/>
      <c r="Z31" s="365"/>
      <c r="AA31" s="370"/>
      <c r="AB31" s="370"/>
      <c r="AC31" s="370"/>
      <c r="AD31" s="365"/>
      <c r="AE31" s="365"/>
      <c r="AF31" s="365"/>
      <c r="AG31" s="371"/>
      <c r="AH31" s="372"/>
      <c r="AI31" s="373"/>
      <c r="AJ31" s="365"/>
      <c r="AK31" s="365"/>
      <c r="AL31" s="365"/>
      <c r="AM31" s="365"/>
      <c r="AN31" s="374"/>
      <c r="AO31" s="365"/>
      <c r="AP31" s="365"/>
      <c r="AQ31" s="365"/>
      <c r="AR31" s="365"/>
      <c r="AS31" s="365"/>
      <c r="AT31" s="365"/>
      <c r="AU31" s="371"/>
      <c r="AV31" s="372"/>
      <c r="AW31" s="370"/>
      <c r="AX31" s="370"/>
      <c r="AY31" s="375"/>
      <c r="AZ31" s="376"/>
      <c r="BA31" s="372"/>
      <c r="BB31" s="377"/>
      <c r="BC31" s="378"/>
      <c r="BD31" s="378"/>
      <c r="BE31" s="378"/>
      <c r="BF31" s="378"/>
      <c r="BG31" s="375"/>
      <c r="BH31" s="377"/>
      <c r="BI31" s="365"/>
      <c r="BJ31" s="375"/>
    </row>
    <row r="32" spans="1:62" s="177" customFormat="1" ht="11.25" customHeight="1" x14ac:dyDescent="0.15">
      <c r="A32" s="382" t="s">
        <v>137</v>
      </c>
      <c r="B32" s="365" t="s">
        <v>170</v>
      </c>
      <c r="C32" s="369" t="s">
        <v>187</v>
      </c>
      <c r="D32" s="369" t="s">
        <v>205</v>
      </c>
      <c r="E32" s="369" t="s">
        <v>224</v>
      </c>
      <c r="F32" s="367"/>
      <c r="G32" s="369">
        <v>8300</v>
      </c>
      <c r="H32" s="365">
        <v>4100</v>
      </c>
      <c r="I32" s="365">
        <v>400</v>
      </c>
      <c r="J32" s="365">
        <v>22</v>
      </c>
      <c r="K32" s="365">
        <v>12</v>
      </c>
      <c r="L32" s="365">
        <v>2</v>
      </c>
      <c r="M32" s="365">
        <v>430</v>
      </c>
      <c r="N32" s="365">
        <v>135</v>
      </c>
      <c r="O32" s="365">
        <v>400</v>
      </c>
      <c r="P32" s="365">
        <v>10</v>
      </c>
      <c r="Q32" s="365">
        <v>22</v>
      </c>
      <c r="R32" s="365"/>
      <c r="S32" s="365"/>
      <c r="T32" s="365"/>
      <c r="U32" s="365">
        <v>15</v>
      </c>
      <c r="V32" s="365"/>
      <c r="W32" s="365">
        <v>5</v>
      </c>
      <c r="X32" s="365"/>
      <c r="Y32" s="365">
        <v>975</v>
      </c>
      <c r="Z32" s="365">
        <v>0</v>
      </c>
      <c r="AA32" s="370">
        <v>0.93</v>
      </c>
      <c r="AB32" s="370">
        <v>0.05</v>
      </c>
      <c r="AC32" s="370">
        <v>0.02</v>
      </c>
      <c r="AD32" s="365">
        <v>100</v>
      </c>
      <c r="AE32" s="365">
        <v>90000</v>
      </c>
      <c r="AF32" s="365">
        <v>100</v>
      </c>
      <c r="AG32" s="371">
        <v>825000</v>
      </c>
      <c r="AH32" s="372" t="s">
        <v>2619</v>
      </c>
      <c r="AI32" s="373">
        <v>164360</v>
      </c>
      <c r="AJ32" s="365">
        <v>24</v>
      </c>
      <c r="AK32" s="365"/>
      <c r="AL32" s="365">
        <v>11791</v>
      </c>
      <c r="AM32" s="365"/>
      <c r="AN32" s="374"/>
      <c r="AO32" s="365">
        <v>521828</v>
      </c>
      <c r="AP32" s="365"/>
      <c r="AQ32" s="365">
        <v>724675</v>
      </c>
      <c r="AR32" s="365"/>
      <c r="AS32" s="365"/>
      <c r="AT32" s="365"/>
      <c r="AU32" s="371"/>
      <c r="AV32" s="372"/>
      <c r="AW32" s="370">
        <v>0.75</v>
      </c>
      <c r="AX32" s="370">
        <v>0.25</v>
      </c>
      <c r="AY32" s="375" t="s">
        <v>41</v>
      </c>
      <c r="AZ32" s="376" t="s">
        <v>41</v>
      </c>
      <c r="BA32" s="372"/>
      <c r="BB32" s="377">
        <v>67.900000000000006</v>
      </c>
      <c r="BC32" s="378">
        <v>15142000</v>
      </c>
      <c r="BD32" s="378">
        <v>15445000</v>
      </c>
      <c r="BE32" s="378">
        <v>13820000</v>
      </c>
      <c r="BF32" s="378">
        <v>44407000</v>
      </c>
      <c r="BG32" s="375" t="s">
        <v>42</v>
      </c>
      <c r="BH32" s="377">
        <v>62.19</v>
      </c>
      <c r="BI32" s="365"/>
      <c r="BJ32" s="375" t="s">
        <v>42</v>
      </c>
    </row>
    <row r="33" spans="1:62" s="177" customFormat="1" ht="11.25" customHeight="1" x14ac:dyDescent="0.15">
      <c r="A33" s="383" t="s">
        <v>353</v>
      </c>
      <c r="B33" s="365" t="s">
        <v>2620</v>
      </c>
      <c r="C33" s="369" t="s">
        <v>2621</v>
      </c>
      <c r="D33" s="369" t="s">
        <v>2622</v>
      </c>
      <c r="E33" s="369" t="s">
        <v>1767</v>
      </c>
      <c r="F33" s="367"/>
      <c r="G33" s="369">
        <v>17143</v>
      </c>
      <c r="H33" s="365">
        <v>5270</v>
      </c>
      <c r="I33" s="365">
        <v>711</v>
      </c>
      <c r="J33" s="365">
        <v>17</v>
      </c>
      <c r="K33" s="365">
        <v>2</v>
      </c>
      <c r="L33" s="365">
        <v>2</v>
      </c>
      <c r="M33" s="365">
        <v>320</v>
      </c>
      <c r="N33" s="365">
        <v>0</v>
      </c>
      <c r="O33" s="365">
        <v>655</v>
      </c>
      <c r="P33" s="365">
        <v>0</v>
      </c>
      <c r="Q33" s="365">
        <v>2000</v>
      </c>
      <c r="R33" s="365">
        <v>70</v>
      </c>
      <c r="S33" s="365">
        <v>30</v>
      </c>
      <c r="T33" s="365">
        <v>0</v>
      </c>
      <c r="U33" s="365">
        <v>0</v>
      </c>
      <c r="V33" s="365">
        <v>0</v>
      </c>
      <c r="W33" s="365">
        <v>0</v>
      </c>
      <c r="X33" s="365">
        <v>0</v>
      </c>
      <c r="Y33" s="365">
        <v>770</v>
      </c>
      <c r="Z33" s="365">
        <v>40</v>
      </c>
      <c r="AA33" s="370">
        <v>0.26</v>
      </c>
      <c r="AB33" s="370">
        <v>0.74</v>
      </c>
      <c r="AC33" s="370">
        <v>0</v>
      </c>
      <c r="AD33" s="365">
        <v>95</v>
      </c>
      <c r="AE33" s="365">
        <v>400000</v>
      </c>
      <c r="AF33" s="365">
        <v>80</v>
      </c>
      <c r="AG33" s="371">
        <v>1460000</v>
      </c>
      <c r="AH33" s="372"/>
      <c r="AI33" s="373">
        <v>184877</v>
      </c>
      <c r="AJ33" s="365"/>
      <c r="AK33" s="365"/>
      <c r="AL33" s="365">
        <v>19544</v>
      </c>
      <c r="AM33" s="365"/>
      <c r="AN33" s="374"/>
      <c r="AO33" s="365">
        <v>3008000</v>
      </c>
      <c r="AP33" s="365"/>
      <c r="AQ33" s="365">
        <v>9870</v>
      </c>
      <c r="AR33" s="365"/>
      <c r="AS33" s="365"/>
      <c r="AT33" s="365"/>
      <c r="AU33" s="371"/>
      <c r="AV33" s="372"/>
      <c r="AW33" s="370">
        <v>0.97</v>
      </c>
      <c r="AX33" s="370">
        <v>0.03</v>
      </c>
      <c r="AY33" s="375" t="s">
        <v>50</v>
      </c>
      <c r="AZ33" s="376"/>
      <c r="BA33" s="372"/>
      <c r="BB33" s="377">
        <v>80.37</v>
      </c>
      <c r="BC33" s="378">
        <v>26100000</v>
      </c>
      <c r="BD33" s="378">
        <v>45900000</v>
      </c>
      <c r="BE33" s="378">
        <v>14700000</v>
      </c>
      <c r="BF33" s="378">
        <v>86700000</v>
      </c>
      <c r="BG33" s="375" t="s">
        <v>42</v>
      </c>
      <c r="BH33" s="377">
        <v>80.209999999999994</v>
      </c>
      <c r="BI33" s="365"/>
      <c r="BJ33" s="375" t="s">
        <v>46</v>
      </c>
    </row>
    <row r="34" spans="1:62" s="177" customFormat="1" ht="11.25" customHeight="1" x14ac:dyDescent="0.15">
      <c r="A34" s="333" t="s">
        <v>138</v>
      </c>
      <c r="B34" s="355" t="s">
        <v>2623</v>
      </c>
      <c r="C34" s="366" t="s">
        <v>666</v>
      </c>
      <c r="D34" s="366" t="s">
        <v>2624</v>
      </c>
      <c r="E34" s="366" t="s">
        <v>2625</v>
      </c>
      <c r="F34" s="367"/>
      <c r="G34" s="366">
        <v>15436</v>
      </c>
      <c r="H34" s="355">
        <v>3126</v>
      </c>
      <c r="I34" s="355"/>
      <c r="J34" s="355"/>
      <c r="K34" s="355"/>
      <c r="L34" s="355"/>
      <c r="M34" s="355"/>
      <c r="N34" s="355"/>
      <c r="O34" s="355"/>
      <c r="P34" s="355"/>
      <c r="Q34" s="355"/>
      <c r="R34" s="355"/>
      <c r="S34" s="355"/>
      <c r="T34" s="355"/>
      <c r="U34" s="355"/>
      <c r="V34" s="355"/>
      <c r="W34" s="355"/>
      <c r="X34" s="355"/>
      <c r="Y34" s="355">
        <v>400</v>
      </c>
      <c r="Z34" s="355">
        <v>400</v>
      </c>
      <c r="AA34" s="356">
        <v>7.0000000000000007E-2</v>
      </c>
      <c r="AB34" s="356">
        <v>0.92</v>
      </c>
      <c r="AC34" s="356">
        <v>0.01</v>
      </c>
      <c r="AD34" s="355">
        <v>141</v>
      </c>
      <c r="AE34" s="355">
        <v>354000</v>
      </c>
      <c r="AF34" s="355">
        <v>128</v>
      </c>
      <c r="AG34" s="357">
        <v>1060000</v>
      </c>
      <c r="AH34" s="358" t="s">
        <v>2626</v>
      </c>
      <c r="AI34" s="359">
        <v>455800</v>
      </c>
      <c r="AJ34" s="355">
        <v>85</v>
      </c>
      <c r="AK34" s="355"/>
      <c r="AL34" s="355">
        <v>17500</v>
      </c>
      <c r="AM34" s="355"/>
      <c r="AN34" s="360"/>
      <c r="AO34" s="355">
        <v>100000</v>
      </c>
      <c r="AP34" s="355"/>
      <c r="AQ34" s="355">
        <v>1672200</v>
      </c>
      <c r="AR34" s="355"/>
      <c r="AS34" s="355"/>
      <c r="AT34" s="355"/>
      <c r="AU34" s="357"/>
      <c r="AV34" s="358"/>
      <c r="AW34" s="356">
        <v>0.06</v>
      </c>
      <c r="AX34" s="356">
        <v>0.94</v>
      </c>
      <c r="AY34" s="361" t="s">
        <v>50</v>
      </c>
      <c r="AZ34" s="362" t="s">
        <v>95</v>
      </c>
      <c r="BA34" s="358"/>
      <c r="BB34" s="363">
        <v>65</v>
      </c>
      <c r="BC34" s="364">
        <v>12317325</v>
      </c>
      <c r="BD34" s="364">
        <v>72846838</v>
      </c>
      <c r="BE34" s="364">
        <v>31370000</v>
      </c>
      <c r="BF34" s="364">
        <v>116341043</v>
      </c>
      <c r="BG34" s="361" t="s">
        <v>42</v>
      </c>
      <c r="BH34" s="363">
        <v>49.97</v>
      </c>
      <c r="BI34" s="365"/>
      <c r="BJ34" s="361" t="s">
        <v>42</v>
      </c>
    </row>
    <row r="35" spans="1:62" s="177" customFormat="1" ht="11.25" customHeight="1" x14ac:dyDescent="0.15">
      <c r="A35" s="190" t="s">
        <v>139</v>
      </c>
      <c r="B35" s="355" t="s">
        <v>1774</v>
      </c>
      <c r="C35" s="366" t="s">
        <v>672</v>
      </c>
      <c r="D35" s="366" t="s">
        <v>2627</v>
      </c>
      <c r="E35" s="366" t="s">
        <v>2628</v>
      </c>
      <c r="F35" s="367"/>
      <c r="G35" s="366">
        <v>32045</v>
      </c>
      <c r="H35" s="355">
        <v>9668</v>
      </c>
      <c r="I35" s="355">
        <v>335</v>
      </c>
      <c r="J35" s="355">
        <v>22</v>
      </c>
      <c r="K35" s="355">
        <v>1</v>
      </c>
      <c r="L35" s="355">
        <v>14</v>
      </c>
      <c r="M35" s="355">
        <v>283</v>
      </c>
      <c r="N35" s="355">
        <v>335</v>
      </c>
      <c r="O35" s="355"/>
      <c r="P35" s="355">
        <v>2</v>
      </c>
      <c r="Q35" s="355"/>
      <c r="R35" s="355"/>
      <c r="S35" s="355"/>
      <c r="T35" s="355"/>
      <c r="U35" s="355"/>
      <c r="V35" s="355"/>
      <c r="W35" s="355"/>
      <c r="X35" s="355"/>
      <c r="Y35" s="355">
        <v>358</v>
      </c>
      <c r="Z35" s="355">
        <v>141</v>
      </c>
      <c r="AA35" s="356">
        <v>0.75</v>
      </c>
      <c r="AB35" s="356">
        <v>0.01</v>
      </c>
      <c r="AC35" s="356">
        <v>0.24</v>
      </c>
      <c r="AD35" s="355">
        <v>350</v>
      </c>
      <c r="AE35" s="355"/>
      <c r="AF35" s="355"/>
      <c r="AG35" s="357"/>
      <c r="AH35" s="358" t="s">
        <v>2629</v>
      </c>
      <c r="AI35" s="359">
        <v>619043</v>
      </c>
      <c r="AJ35" s="355"/>
      <c r="AK35" s="355"/>
      <c r="AL35" s="355">
        <v>110180</v>
      </c>
      <c r="AM35" s="355">
        <v>118</v>
      </c>
      <c r="AN35" s="360" t="s">
        <v>2630</v>
      </c>
      <c r="AO35" s="355">
        <v>1794885</v>
      </c>
      <c r="AP35" s="355">
        <v>566806</v>
      </c>
      <c r="AQ35" s="355"/>
      <c r="AR35" s="355"/>
      <c r="AS35" s="355"/>
      <c r="AT35" s="355"/>
      <c r="AU35" s="357"/>
      <c r="AV35" s="358"/>
      <c r="AW35" s="356">
        <v>0.6</v>
      </c>
      <c r="AX35" s="356">
        <v>0.4</v>
      </c>
      <c r="AY35" s="361" t="s">
        <v>50</v>
      </c>
      <c r="AZ35" s="362" t="s">
        <v>41</v>
      </c>
      <c r="BA35" s="358" t="s">
        <v>2631</v>
      </c>
      <c r="BB35" s="363">
        <v>39.76</v>
      </c>
      <c r="BC35" s="364"/>
      <c r="BD35" s="364"/>
      <c r="BE35" s="364"/>
      <c r="BF35" s="364"/>
      <c r="BG35" s="361" t="s">
        <v>42</v>
      </c>
      <c r="BH35" s="363">
        <v>61.78</v>
      </c>
      <c r="BI35" s="365" t="s">
        <v>2632</v>
      </c>
      <c r="BJ35" s="361" t="s">
        <v>42</v>
      </c>
    </row>
    <row r="36" spans="1:62" s="177" customFormat="1" ht="11.25" customHeight="1" x14ac:dyDescent="0.15">
      <c r="A36" s="186" t="s">
        <v>140</v>
      </c>
      <c r="B36" s="355" t="s">
        <v>171</v>
      </c>
      <c r="C36" s="366" t="s">
        <v>731</v>
      </c>
      <c r="D36" s="366" t="s">
        <v>206</v>
      </c>
      <c r="E36" s="366" t="s">
        <v>225</v>
      </c>
      <c r="F36" s="367"/>
      <c r="G36" s="366">
        <v>30585</v>
      </c>
      <c r="H36" s="355">
        <v>12662</v>
      </c>
      <c r="I36" s="355">
        <v>840</v>
      </c>
      <c r="J36" s="355"/>
      <c r="K36" s="355"/>
      <c r="L36" s="355"/>
      <c r="M36" s="355"/>
      <c r="N36" s="355"/>
      <c r="O36" s="355"/>
      <c r="P36" s="355"/>
      <c r="Q36" s="355"/>
      <c r="R36" s="355"/>
      <c r="S36" s="355"/>
      <c r="T36" s="355"/>
      <c r="U36" s="355"/>
      <c r="V36" s="355"/>
      <c r="W36" s="355"/>
      <c r="X36" s="355"/>
      <c r="Y36" s="355">
        <v>1813</v>
      </c>
      <c r="Z36" s="355"/>
      <c r="AA36" s="356">
        <v>1</v>
      </c>
      <c r="AB36" s="356">
        <v>0</v>
      </c>
      <c r="AC36" s="356"/>
      <c r="AD36" s="355"/>
      <c r="AE36" s="355">
        <v>345168</v>
      </c>
      <c r="AF36" s="355"/>
      <c r="AG36" s="357"/>
      <c r="AH36" s="358"/>
      <c r="AI36" s="359">
        <v>251418</v>
      </c>
      <c r="AJ36" s="355">
        <v>148463</v>
      </c>
      <c r="AK36" s="355">
        <v>41727</v>
      </c>
      <c r="AL36" s="355">
        <v>39009</v>
      </c>
      <c r="AM36" s="355"/>
      <c r="AN36" s="360"/>
      <c r="AO36" s="355">
        <v>4103496</v>
      </c>
      <c r="AP36" s="355">
        <v>148463</v>
      </c>
      <c r="AQ36" s="355">
        <v>41727</v>
      </c>
      <c r="AR36" s="355">
        <v>29580</v>
      </c>
      <c r="AS36" s="355"/>
      <c r="AT36" s="355"/>
      <c r="AU36" s="357"/>
      <c r="AV36" s="358"/>
      <c r="AW36" s="356">
        <v>0</v>
      </c>
      <c r="AX36" s="356">
        <v>1</v>
      </c>
      <c r="AY36" s="361" t="s">
        <v>41</v>
      </c>
      <c r="AZ36" s="362" t="s">
        <v>41</v>
      </c>
      <c r="BA36" s="358"/>
      <c r="BB36" s="363">
        <v>60.73</v>
      </c>
      <c r="BC36" s="364">
        <v>658858</v>
      </c>
      <c r="BD36" s="364">
        <v>47120000</v>
      </c>
      <c r="BE36" s="364">
        <v>34720000</v>
      </c>
      <c r="BF36" s="364">
        <v>124000000</v>
      </c>
      <c r="BG36" s="361" t="s">
        <v>42</v>
      </c>
      <c r="BH36" s="363">
        <v>69.180000000000007</v>
      </c>
      <c r="BI36" s="365"/>
      <c r="BJ36" s="361" t="s">
        <v>42</v>
      </c>
    </row>
    <row r="37" spans="1:62" s="177" customFormat="1" ht="11.25" customHeight="1" x14ac:dyDescent="0.15">
      <c r="A37" s="187" t="s">
        <v>354</v>
      </c>
      <c r="B37" s="355"/>
      <c r="C37" s="366"/>
      <c r="D37" s="366"/>
      <c r="E37" s="366"/>
      <c r="F37" s="367"/>
      <c r="G37" s="366"/>
      <c r="H37" s="355"/>
      <c r="I37" s="355"/>
      <c r="J37" s="355"/>
      <c r="K37" s="355"/>
      <c r="L37" s="355"/>
      <c r="M37" s="355"/>
      <c r="N37" s="355"/>
      <c r="O37" s="355"/>
      <c r="P37" s="355"/>
      <c r="Q37" s="355"/>
      <c r="R37" s="355"/>
      <c r="S37" s="355"/>
      <c r="T37" s="355"/>
      <c r="U37" s="355"/>
      <c r="V37" s="355"/>
      <c r="W37" s="355"/>
      <c r="X37" s="355"/>
      <c r="Y37" s="355"/>
      <c r="Z37" s="355"/>
      <c r="AA37" s="356"/>
      <c r="AB37" s="356"/>
      <c r="AC37" s="356"/>
      <c r="AD37" s="355"/>
      <c r="AE37" s="355"/>
      <c r="AF37" s="355"/>
      <c r="AG37" s="357"/>
      <c r="AH37" s="358"/>
      <c r="AI37" s="359"/>
      <c r="AJ37" s="355"/>
      <c r="AK37" s="355"/>
      <c r="AL37" s="355"/>
      <c r="AM37" s="355"/>
      <c r="AN37" s="360"/>
      <c r="AO37" s="355"/>
      <c r="AP37" s="355"/>
      <c r="AQ37" s="355"/>
      <c r="AR37" s="355"/>
      <c r="AS37" s="355"/>
      <c r="AT37" s="355"/>
      <c r="AU37" s="357"/>
      <c r="AV37" s="358"/>
      <c r="AW37" s="356"/>
      <c r="AX37" s="356"/>
      <c r="AY37" s="361"/>
      <c r="AZ37" s="362"/>
      <c r="BA37" s="358"/>
      <c r="BB37" s="363"/>
      <c r="BC37" s="364"/>
      <c r="BD37" s="364"/>
      <c r="BE37" s="364"/>
      <c r="BF37" s="364"/>
      <c r="BG37" s="361"/>
      <c r="BH37" s="363"/>
      <c r="BI37" s="365"/>
      <c r="BJ37" s="361"/>
    </row>
    <row r="38" spans="1:62" s="177" customFormat="1" ht="11.25" customHeight="1" x14ac:dyDescent="0.15">
      <c r="A38" s="186" t="s">
        <v>141</v>
      </c>
      <c r="B38" s="355" t="s">
        <v>2633</v>
      </c>
      <c r="C38" s="366" t="s">
        <v>39</v>
      </c>
      <c r="D38" s="366" t="s">
        <v>1782</v>
      </c>
      <c r="E38" s="366" t="s">
        <v>1783</v>
      </c>
      <c r="F38" s="367"/>
      <c r="G38" s="366">
        <v>77570</v>
      </c>
      <c r="H38" s="355">
        <v>33859</v>
      </c>
      <c r="I38" s="355">
        <v>1500</v>
      </c>
      <c r="J38" s="355">
        <v>22</v>
      </c>
      <c r="K38" s="355">
        <v>2</v>
      </c>
      <c r="L38" s="355">
        <v>83</v>
      </c>
      <c r="M38" s="355">
        <v>583</v>
      </c>
      <c r="N38" s="355">
        <v>499</v>
      </c>
      <c r="O38" s="355">
        <v>688</v>
      </c>
      <c r="P38" s="355">
        <v>0</v>
      </c>
      <c r="Q38" s="355"/>
      <c r="R38" s="355"/>
      <c r="S38" s="355"/>
      <c r="T38" s="355"/>
      <c r="U38" s="355"/>
      <c r="V38" s="355"/>
      <c r="W38" s="355"/>
      <c r="X38" s="355"/>
      <c r="Y38" s="355">
        <v>2435</v>
      </c>
      <c r="Z38" s="355">
        <v>557</v>
      </c>
      <c r="AA38" s="356">
        <v>1</v>
      </c>
      <c r="AB38" s="356">
        <v>0</v>
      </c>
      <c r="AC38" s="356">
        <v>0</v>
      </c>
      <c r="AD38" s="355">
        <v>150</v>
      </c>
      <c r="AE38" s="355">
        <v>220000</v>
      </c>
      <c r="AF38" s="355">
        <v>44</v>
      </c>
      <c r="AG38" s="357">
        <v>4000000</v>
      </c>
      <c r="AH38" s="358"/>
      <c r="AI38" s="359">
        <v>145000</v>
      </c>
      <c r="AJ38" s="355">
        <v>0</v>
      </c>
      <c r="AK38" s="355">
        <v>0</v>
      </c>
      <c r="AL38" s="355">
        <v>89000</v>
      </c>
      <c r="AM38" s="355"/>
      <c r="AN38" s="360"/>
      <c r="AO38" s="355">
        <v>3371000</v>
      </c>
      <c r="AP38" s="355">
        <v>525000</v>
      </c>
      <c r="AQ38" s="355">
        <v>0</v>
      </c>
      <c r="AR38" s="355">
        <v>0</v>
      </c>
      <c r="AS38" s="355">
        <v>0</v>
      </c>
      <c r="AT38" s="355">
        <v>678000</v>
      </c>
      <c r="AU38" s="357"/>
      <c r="AV38" s="358"/>
      <c r="AW38" s="356">
        <v>0.76</v>
      </c>
      <c r="AX38" s="356">
        <v>0.24</v>
      </c>
      <c r="AY38" s="361" t="s">
        <v>41</v>
      </c>
      <c r="AZ38" s="362" t="s">
        <v>41</v>
      </c>
      <c r="BA38" s="358"/>
      <c r="BB38" s="363">
        <v>52</v>
      </c>
      <c r="BC38" s="364">
        <v>17559000</v>
      </c>
      <c r="BD38" s="364">
        <v>8743000</v>
      </c>
      <c r="BE38" s="364">
        <v>15082000</v>
      </c>
      <c r="BF38" s="364">
        <v>41384000</v>
      </c>
      <c r="BG38" s="361" t="s">
        <v>42</v>
      </c>
      <c r="BH38" s="363">
        <v>56</v>
      </c>
      <c r="BI38" s="365"/>
      <c r="BJ38" s="361" t="s">
        <v>46</v>
      </c>
    </row>
    <row r="39" spans="1:62" s="177" customFormat="1" ht="11.25" customHeight="1" x14ac:dyDescent="0.15">
      <c r="A39" s="186" t="s">
        <v>142</v>
      </c>
      <c r="B39" s="355" t="s">
        <v>172</v>
      </c>
      <c r="C39" s="366" t="s">
        <v>189</v>
      </c>
      <c r="D39" s="366" t="s">
        <v>207</v>
      </c>
      <c r="E39" s="366" t="s">
        <v>227</v>
      </c>
      <c r="F39" s="367"/>
      <c r="G39" s="366">
        <v>25000</v>
      </c>
      <c r="H39" s="355">
        <v>12500</v>
      </c>
      <c r="I39" s="355">
        <v>570</v>
      </c>
      <c r="J39" s="355">
        <v>60</v>
      </c>
      <c r="K39" s="355">
        <v>36</v>
      </c>
      <c r="L39" s="355">
        <v>23</v>
      </c>
      <c r="M39" s="355">
        <v>368</v>
      </c>
      <c r="N39" s="355">
        <v>5</v>
      </c>
      <c r="O39" s="355">
        <v>455</v>
      </c>
      <c r="P39" s="355">
        <v>0</v>
      </c>
      <c r="Q39" s="355">
        <v>0</v>
      </c>
      <c r="R39" s="355">
        <v>0</v>
      </c>
      <c r="S39" s="355">
        <v>0</v>
      </c>
      <c r="T39" s="355">
        <v>0</v>
      </c>
      <c r="U39" s="355">
        <v>0</v>
      </c>
      <c r="V39" s="355">
        <v>0</v>
      </c>
      <c r="W39" s="355">
        <v>0</v>
      </c>
      <c r="X39" s="355">
        <v>0</v>
      </c>
      <c r="Y39" s="355">
        <v>563</v>
      </c>
      <c r="Z39" s="355">
        <v>145</v>
      </c>
      <c r="AA39" s="356">
        <v>0.99</v>
      </c>
      <c r="AB39" s="356">
        <v>0</v>
      </c>
      <c r="AC39" s="370">
        <v>0.01</v>
      </c>
      <c r="AD39" s="355">
        <v>12</v>
      </c>
      <c r="AE39" s="355">
        <v>3350</v>
      </c>
      <c r="AF39" s="355">
        <v>175</v>
      </c>
      <c r="AG39" s="357">
        <v>1750000</v>
      </c>
      <c r="AH39" s="358"/>
      <c r="AI39" s="359">
        <v>1858</v>
      </c>
      <c r="AJ39" s="355">
        <v>0</v>
      </c>
      <c r="AK39" s="355">
        <v>0</v>
      </c>
      <c r="AL39" s="355">
        <v>282800</v>
      </c>
      <c r="AM39" s="355">
        <v>0</v>
      </c>
      <c r="AN39" s="360"/>
      <c r="AO39" s="355">
        <v>7089690</v>
      </c>
      <c r="AP39" s="355">
        <v>0</v>
      </c>
      <c r="AQ39" s="355">
        <v>3079795</v>
      </c>
      <c r="AR39" s="355">
        <v>8400</v>
      </c>
      <c r="AS39" s="355">
        <v>0</v>
      </c>
      <c r="AT39" s="355">
        <v>0</v>
      </c>
      <c r="AU39" s="357">
        <v>0</v>
      </c>
      <c r="AV39" s="358"/>
      <c r="AW39" s="356">
        <v>0.71</v>
      </c>
      <c r="AX39" s="356">
        <v>0.28999999999999998</v>
      </c>
      <c r="AY39" s="361" t="s">
        <v>95</v>
      </c>
      <c r="AZ39" s="362" t="s">
        <v>95</v>
      </c>
      <c r="BA39" s="358" t="s">
        <v>2634</v>
      </c>
      <c r="BB39" s="363">
        <v>83</v>
      </c>
      <c r="BC39" s="364">
        <v>12438267</v>
      </c>
      <c r="BD39" s="364">
        <v>7216189</v>
      </c>
      <c r="BE39" s="364">
        <v>11658285</v>
      </c>
      <c r="BF39" s="364">
        <v>31368486</v>
      </c>
      <c r="BG39" s="361" t="s">
        <v>42</v>
      </c>
      <c r="BH39" s="363">
        <v>83</v>
      </c>
      <c r="BI39" s="365" t="s">
        <v>2635</v>
      </c>
      <c r="BJ39" s="361" t="s">
        <v>46</v>
      </c>
    </row>
    <row r="40" spans="1:62" s="177" customFormat="1" ht="11.25" customHeight="1" x14ac:dyDescent="0.15">
      <c r="A40" s="186" t="s">
        <v>64</v>
      </c>
      <c r="B40" s="355" t="s">
        <v>1784</v>
      </c>
      <c r="C40" s="366" t="s">
        <v>2636</v>
      </c>
      <c r="D40" s="366" t="s">
        <v>2637</v>
      </c>
      <c r="E40" s="366" t="s">
        <v>66</v>
      </c>
      <c r="F40" s="367"/>
      <c r="G40" s="366">
        <v>23168</v>
      </c>
      <c r="H40" s="355">
        <v>9902</v>
      </c>
      <c r="I40" s="355">
        <v>697</v>
      </c>
      <c r="J40" s="355">
        <v>131</v>
      </c>
      <c r="K40" s="355">
        <v>26</v>
      </c>
      <c r="L40" s="355">
        <v>30</v>
      </c>
      <c r="M40" s="355">
        <v>587</v>
      </c>
      <c r="N40" s="355">
        <v>0</v>
      </c>
      <c r="O40" s="355">
        <v>104</v>
      </c>
      <c r="P40" s="355">
        <v>0</v>
      </c>
      <c r="Q40" s="355">
        <v>0</v>
      </c>
      <c r="R40" s="355">
        <v>0</v>
      </c>
      <c r="S40" s="355">
        <v>0</v>
      </c>
      <c r="T40" s="355">
        <v>0</v>
      </c>
      <c r="U40" s="355">
        <v>0</v>
      </c>
      <c r="V40" s="355">
        <v>0</v>
      </c>
      <c r="W40" s="355">
        <v>0</v>
      </c>
      <c r="X40" s="355">
        <v>0</v>
      </c>
      <c r="Y40" s="355"/>
      <c r="Z40" s="355">
        <v>998</v>
      </c>
      <c r="AA40" s="356">
        <v>0.96</v>
      </c>
      <c r="AB40" s="356">
        <v>0</v>
      </c>
      <c r="AC40" s="356">
        <v>0.04</v>
      </c>
      <c r="AD40" s="355">
        <v>122</v>
      </c>
      <c r="AE40" s="355">
        <v>187550</v>
      </c>
      <c r="AF40" s="355">
        <v>98</v>
      </c>
      <c r="AG40" s="357">
        <v>7331000</v>
      </c>
      <c r="AH40" s="358"/>
      <c r="AI40" s="359">
        <v>104729</v>
      </c>
      <c r="AJ40" s="355">
        <v>0</v>
      </c>
      <c r="AK40" s="355">
        <v>0</v>
      </c>
      <c r="AL40" s="355"/>
      <c r="AM40" s="355"/>
      <c r="AN40" s="360"/>
      <c r="AO40" s="384"/>
      <c r="AP40" s="355">
        <v>0</v>
      </c>
      <c r="AQ40" s="355">
        <v>1040104</v>
      </c>
      <c r="AR40" s="355">
        <v>0</v>
      </c>
      <c r="AS40" s="355">
        <v>0</v>
      </c>
      <c r="AT40" s="355">
        <v>505245</v>
      </c>
      <c r="AU40" s="357"/>
      <c r="AV40" s="358"/>
      <c r="AW40" s="385"/>
      <c r="AX40" s="356"/>
      <c r="AY40" s="361" t="s">
        <v>50</v>
      </c>
      <c r="AZ40" s="362" t="s">
        <v>41</v>
      </c>
      <c r="BA40" s="358"/>
      <c r="BB40" s="363">
        <v>55.37</v>
      </c>
      <c r="BC40" s="364">
        <v>4978149</v>
      </c>
      <c r="BD40" s="364">
        <v>13273712</v>
      </c>
      <c r="BE40" s="364">
        <v>11446140</v>
      </c>
      <c r="BF40" s="364">
        <v>29698002</v>
      </c>
      <c r="BG40" s="361" t="s">
        <v>42</v>
      </c>
      <c r="BH40" s="363">
        <v>55.37</v>
      </c>
      <c r="BI40" s="365"/>
      <c r="BJ40" s="361" t="s">
        <v>42</v>
      </c>
    </row>
    <row r="41" spans="1:62" s="290" customFormat="1" ht="11.25" customHeight="1" x14ac:dyDescent="0.15">
      <c r="A41" s="187" t="s">
        <v>156</v>
      </c>
      <c r="B41" s="355"/>
      <c r="C41" s="366"/>
      <c r="D41" s="366"/>
      <c r="E41" s="366"/>
      <c r="F41" s="367"/>
      <c r="G41" s="366"/>
      <c r="H41" s="355"/>
      <c r="I41" s="355"/>
      <c r="J41" s="355"/>
      <c r="K41" s="355"/>
      <c r="L41" s="355"/>
      <c r="M41" s="355"/>
      <c r="N41" s="355"/>
      <c r="O41" s="355"/>
      <c r="P41" s="355"/>
      <c r="Q41" s="355"/>
      <c r="R41" s="355"/>
      <c r="S41" s="355"/>
      <c r="T41" s="355"/>
      <c r="U41" s="355"/>
      <c r="V41" s="355"/>
      <c r="W41" s="355"/>
      <c r="X41" s="355"/>
      <c r="Y41" s="355"/>
      <c r="Z41" s="355"/>
      <c r="AA41" s="356"/>
      <c r="AB41" s="356"/>
      <c r="AC41" s="356"/>
      <c r="AD41" s="355"/>
      <c r="AE41" s="355"/>
      <c r="AF41" s="355"/>
      <c r="AG41" s="357"/>
      <c r="AH41" s="358"/>
      <c r="AI41" s="359"/>
      <c r="AJ41" s="355"/>
      <c r="AK41" s="355"/>
      <c r="AL41" s="355"/>
      <c r="AM41" s="355"/>
      <c r="AN41" s="360"/>
      <c r="AO41" s="355"/>
      <c r="AP41" s="355"/>
      <c r="AQ41" s="355"/>
      <c r="AR41" s="355"/>
      <c r="AS41" s="355"/>
      <c r="AT41" s="355"/>
      <c r="AU41" s="357"/>
      <c r="AV41" s="358"/>
      <c r="AW41" s="356"/>
      <c r="AX41" s="356"/>
      <c r="AY41" s="361"/>
      <c r="AZ41" s="362"/>
      <c r="BA41" s="358"/>
      <c r="BB41" s="363"/>
      <c r="BC41" s="364"/>
      <c r="BD41" s="364"/>
      <c r="BE41" s="364"/>
      <c r="BF41" s="364"/>
      <c r="BG41" s="361"/>
      <c r="BH41" s="363"/>
      <c r="BI41" s="365"/>
      <c r="BJ41" s="361"/>
    </row>
    <row r="42" spans="1:62" s="177" customFormat="1" ht="11.25" customHeight="1" x14ac:dyDescent="0.15">
      <c r="A42" s="186" t="s">
        <v>334</v>
      </c>
      <c r="B42" s="355" t="s">
        <v>335</v>
      </c>
      <c r="C42" s="366" t="s">
        <v>336</v>
      </c>
      <c r="D42" s="366" t="s">
        <v>2638</v>
      </c>
      <c r="E42" s="366" t="s">
        <v>2639</v>
      </c>
      <c r="F42" s="367"/>
      <c r="G42" s="366">
        <v>9366</v>
      </c>
      <c r="H42" s="355">
        <v>4600</v>
      </c>
      <c r="I42" s="355">
        <v>355</v>
      </c>
      <c r="J42" s="355">
        <v>22</v>
      </c>
      <c r="K42" s="355">
        <v>2</v>
      </c>
      <c r="L42" s="355">
        <v>3</v>
      </c>
      <c r="M42" s="355">
        <v>503</v>
      </c>
      <c r="N42" s="355">
        <v>6</v>
      </c>
      <c r="O42" s="355">
        <v>165</v>
      </c>
      <c r="P42" s="355">
        <v>0</v>
      </c>
      <c r="Q42" s="355">
        <v>401</v>
      </c>
      <c r="R42" s="355">
        <v>1</v>
      </c>
      <c r="S42" s="355">
        <v>0</v>
      </c>
      <c r="T42" s="355">
        <v>0</v>
      </c>
      <c r="U42" s="355">
        <v>300</v>
      </c>
      <c r="V42" s="355">
        <v>0</v>
      </c>
      <c r="W42" s="355">
        <v>0</v>
      </c>
      <c r="X42" s="355">
        <v>0</v>
      </c>
      <c r="Y42" s="355">
        <v>664</v>
      </c>
      <c r="Z42" s="355">
        <v>0</v>
      </c>
      <c r="AA42" s="356">
        <v>0.46</v>
      </c>
      <c r="AB42" s="356">
        <v>0.54</v>
      </c>
      <c r="AC42" s="356">
        <v>0</v>
      </c>
      <c r="AD42" s="355">
        <v>107</v>
      </c>
      <c r="AE42" s="355">
        <v>209630</v>
      </c>
      <c r="AF42" s="355">
        <v>44</v>
      </c>
      <c r="AG42" s="357">
        <v>232000</v>
      </c>
      <c r="AH42" s="358"/>
      <c r="AI42" s="386">
        <v>231257</v>
      </c>
      <c r="AJ42" s="355">
        <v>0</v>
      </c>
      <c r="AK42" s="355">
        <v>0</v>
      </c>
      <c r="AL42" s="355">
        <v>32664</v>
      </c>
      <c r="AM42" s="355">
        <v>15</v>
      </c>
      <c r="AN42" s="360" t="s">
        <v>339</v>
      </c>
      <c r="AO42" s="384">
        <v>315760</v>
      </c>
      <c r="AP42" s="355">
        <v>7099</v>
      </c>
      <c r="AQ42" s="355">
        <v>63152</v>
      </c>
      <c r="AR42" s="355">
        <v>0</v>
      </c>
      <c r="AS42" s="355">
        <v>0</v>
      </c>
      <c r="AT42" s="355">
        <v>0</v>
      </c>
      <c r="AU42" s="357">
        <v>0</v>
      </c>
      <c r="AV42" s="358"/>
      <c r="AW42" s="356">
        <v>0.82</v>
      </c>
      <c r="AX42" s="356">
        <v>0.18</v>
      </c>
      <c r="AY42" s="361" t="s">
        <v>50</v>
      </c>
      <c r="AZ42" s="362" t="s">
        <v>41</v>
      </c>
      <c r="BA42" s="358"/>
      <c r="BB42" s="363">
        <v>60.34</v>
      </c>
      <c r="BC42" s="364">
        <v>16560603</v>
      </c>
      <c r="BD42" s="364">
        <v>4385532</v>
      </c>
      <c r="BE42" s="364">
        <v>16560603</v>
      </c>
      <c r="BF42" s="364">
        <v>57462811</v>
      </c>
      <c r="BG42" s="361" t="s">
        <v>42</v>
      </c>
      <c r="BH42" s="363">
        <v>57.53</v>
      </c>
      <c r="BI42" s="365"/>
      <c r="BJ42" s="361" t="s">
        <v>42</v>
      </c>
    </row>
    <row r="43" spans="1:62" s="290" customFormat="1" ht="11.25" customHeight="1" x14ac:dyDescent="0.15">
      <c r="A43" s="187" t="s">
        <v>157</v>
      </c>
      <c r="B43" s="355"/>
      <c r="C43" s="366"/>
      <c r="D43" s="366"/>
      <c r="E43" s="366"/>
      <c r="F43" s="367"/>
      <c r="G43" s="366"/>
      <c r="H43" s="355"/>
      <c r="I43" s="355"/>
      <c r="J43" s="355"/>
      <c r="K43" s="355"/>
      <c r="L43" s="355"/>
      <c r="M43" s="355"/>
      <c r="N43" s="355"/>
      <c r="O43" s="355"/>
      <c r="P43" s="355"/>
      <c r="Q43" s="355"/>
      <c r="R43" s="355"/>
      <c r="S43" s="355"/>
      <c r="T43" s="355"/>
      <c r="U43" s="355"/>
      <c r="V43" s="355"/>
      <c r="W43" s="355"/>
      <c r="X43" s="355"/>
      <c r="Y43" s="355"/>
      <c r="Z43" s="355"/>
      <c r="AA43" s="356"/>
      <c r="AB43" s="356"/>
      <c r="AC43" s="356"/>
      <c r="AD43" s="355"/>
      <c r="AE43" s="355"/>
      <c r="AF43" s="355"/>
      <c r="AG43" s="357"/>
      <c r="AH43" s="358"/>
      <c r="AI43" s="359"/>
      <c r="AJ43" s="355"/>
      <c r="AK43" s="355"/>
      <c r="AL43" s="355"/>
      <c r="AM43" s="355"/>
      <c r="AN43" s="360"/>
      <c r="AO43" s="355"/>
      <c r="AP43" s="355"/>
      <c r="AQ43" s="355"/>
      <c r="AR43" s="355"/>
      <c r="AS43" s="355"/>
      <c r="AT43" s="355"/>
      <c r="AU43" s="357"/>
      <c r="AV43" s="358"/>
      <c r="AW43" s="356"/>
      <c r="AX43" s="356"/>
      <c r="AY43" s="361"/>
      <c r="AZ43" s="362"/>
      <c r="BA43" s="358"/>
      <c r="BB43" s="363"/>
      <c r="BC43" s="364"/>
      <c r="BD43" s="364"/>
      <c r="BE43" s="364"/>
      <c r="BF43" s="364"/>
      <c r="BG43" s="361"/>
      <c r="BH43" s="363"/>
      <c r="BI43" s="365"/>
      <c r="BJ43" s="361"/>
    </row>
    <row r="44" spans="1:62" s="290" customFormat="1" ht="11.25" customHeight="1" x14ac:dyDescent="0.15">
      <c r="A44" s="387" t="s">
        <v>355</v>
      </c>
      <c r="B44" s="355" t="s">
        <v>2640</v>
      </c>
      <c r="C44" s="366" t="s">
        <v>69</v>
      </c>
      <c r="D44" s="366" t="s">
        <v>2641</v>
      </c>
      <c r="E44" s="366" t="s">
        <v>2642</v>
      </c>
      <c r="F44" s="367"/>
      <c r="G44" s="366">
        <v>30942</v>
      </c>
      <c r="H44" s="355"/>
      <c r="I44" s="355">
        <v>430</v>
      </c>
      <c r="J44" s="355">
        <v>116</v>
      </c>
      <c r="K44" s="355">
        <v>2</v>
      </c>
      <c r="L44" s="355">
        <v>1</v>
      </c>
      <c r="M44" s="355">
        <v>19</v>
      </c>
      <c r="N44" s="355"/>
      <c r="O44" s="355"/>
      <c r="P44" s="355"/>
      <c r="Q44" s="355"/>
      <c r="R44" s="355"/>
      <c r="S44" s="355"/>
      <c r="T44" s="355"/>
      <c r="U44" s="355"/>
      <c r="V44" s="355"/>
      <c r="W44" s="355"/>
      <c r="X44" s="355"/>
      <c r="Y44" s="355">
        <v>852</v>
      </c>
      <c r="Z44" s="355"/>
      <c r="AA44" s="356">
        <v>1</v>
      </c>
      <c r="AB44" s="356">
        <v>0</v>
      </c>
      <c r="AC44" s="356"/>
      <c r="AD44" s="355">
        <v>25</v>
      </c>
      <c r="AE44" s="355"/>
      <c r="AF44" s="355"/>
      <c r="AG44" s="357">
        <v>500</v>
      </c>
      <c r="AH44" s="358"/>
      <c r="AI44" s="359"/>
      <c r="AJ44" s="355"/>
      <c r="AK44" s="355"/>
      <c r="AL44" s="355"/>
      <c r="AM44" s="355"/>
      <c r="AN44" s="360" t="s">
        <v>2643</v>
      </c>
      <c r="AO44" s="384" t="s">
        <v>275</v>
      </c>
      <c r="AP44" s="355"/>
      <c r="AQ44" s="355"/>
      <c r="AR44" s="355"/>
      <c r="AS44" s="355"/>
      <c r="AT44" s="355"/>
      <c r="AU44" s="357"/>
      <c r="AV44" s="358"/>
      <c r="AW44" s="356"/>
      <c r="AX44" s="356"/>
      <c r="AY44" s="361"/>
      <c r="AZ44" s="362"/>
      <c r="BA44" s="358"/>
      <c r="BB44" s="377">
        <v>75</v>
      </c>
      <c r="BC44" s="364"/>
      <c r="BD44" s="364"/>
      <c r="BE44" s="364"/>
      <c r="BF44" s="364">
        <v>5500000</v>
      </c>
      <c r="BG44" s="361" t="s">
        <v>42</v>
      </c>
      <c r="BH44" s="363">
        <v>80</v>
      </c>
      <c r="BI44" s="365" t="s">
        <v>2644</v>
      </c>
      <c r="BJ44" s="361" t="s">
        <v>42</v>
      </c>
    </row>
    <row r="45" spans="1:62" s="177" customFormat="1" ht="11.25" customHeight="1" x14ac:dyDescent="0.15">
      <c r="A45" s="186" t="s">
        <v>100</v>
      </c>
      <c r="B45" s="355" t="s">
        <v>98</v>
      </c>
      <c r="C45" s="366" t="s">
        <v>99</v>
      </c>
      <c r="D45" s="366" t="s">
        <v>101</v>
      </c>
      <c r="E45" s="366" t="s">
        <v>102</v>
      </c>
      <c r="F45" s="367"/>
      <c r="G45" s="366">
        <v>44472</v>
      </c>
      <c r="H45" s="355"/>
      <c r="I45" s="355">
        <v>1474</v>
      </c>
      <c r="J45" s="355"/>
      <c r="K45" s="355">
        <v>41</v>
      </c>
      <c r="L45" s="355">
        <v>52</v>
      </c>
      <c r="M45" s="355">
        <v>1474</v>
      </c>
      <c r="N45" s="355"/>
      <c r="O45" s="355">
        <v>1474</v>
      </c>
      <c r="P45" s="355"/>
      <c r="Q45" s="355"/>
      <c r="R45" s="355"/>
      <c r="S45" s="355"/>
      <c r="T45" s="355"/>
      <c r="U45" s="355"/>
      <c r="V45" s="355"/>
      <c r="W45" s="355"/>
      <c r="X45" s="355"/>
      <c r="Y45" s="355">
        <v>3576</v>
      </c>
      <c r="Z45" s="355">
        <v>365</v>
      </c>
      <c r="AA45" s="356">
        <v>0.83</v>
      </c>
      <c r="AB45" s="356">
        <v>0</v>
      </c>
      <c r="AC45" s="356">
        <v>0.17</v>
      </c>
      <c r="AD45" s="355">
        <v>257</v>
      </c>
      <c r="AE45" s="355">
        <v>500000</v>
      </c>
      <c r="AF45" s="355">
        <v>257</v>
      </c>
      <c r="AG45" s="357"/>
      <c r="AH45" s="358"/>
      <c r="AI45" s="359">
        <v>1280000</v>
      </c>
      <c r="AJ45" s="355"/>
      <c r="AK45" s="355"/>
      <c r="AL45" s="355">
        <v>18195</v>
      </c>
      <c r="AM45" s="355"/>
      <c r="AN45" s="360"/>
      <c r="AO45" s="355">
        <v>939000</v>
      </c>
      <c r="AP45" s="355">
        <v>36520</v>
      </c>
      <c r="AQ45" s="355">
        <v>138580</v>
      </c>
      <c r="AR45" s="355"/>
      <c r="AS45" s="355"/>
      <c r="AT45" s="355">
        <v>1260</v>
      </c>
      <c r="AU45" s="357"/>
      <c r="AV45" s="358"/>
      <c r="AW45" s="356">
        <v>1</v>
      </c>
      <c r="AX45" s="356">
        <v>0</v>
      </c>
      <c r="AY45" s="361" t="s">
        <v>95</v>
      </c>
      <c r="AZ45" s="362" t="s">
        <v>95</v>
      </c>
      <c r="BA45" s="358" t="s">
        <v>2645</v>
      </c>
      <c r="BB45" s="363">
        <v>60.42</v>
      </c>
      <c r="BC45" s="364"/>
      <c r="BD45" s="364"/>
      <c r="BE45" s="364"/>
      <c r="BF45" s="364"/>
      <c r="BG45" s="361" t="s">
        <v>42</v>
      </c>
      <c r="BH45" s="363">
        <v>63.97</v>
      </c>
      <c r="BI45" s="365" t="s">
        <v>2646</v>
      </c>
      <c r="BJ45" s="361" t="s">
        <v>46</v>
      </c>
    </row>
    <row r="46" spans="1:62" s="290" customFormat="1" ht="11.25" customHeight="1" x14ac:dyDescent="0.15">
      <c r="A46" s="187" t="s">
        <v>356</v>
      </c>
      <c r="B46" s="355"/>
      <c r="C46" s="366"/>
      <c r="D46" s="366"/>
      <c r="E46" s="366"/>
      <c r="F46" s="367"/>
      <c r="G46" s="366"/>
      <c r="H46" s="355"/>
      <c r="I46" s="355"/>
      <c r="J46" s="355"/>
      <c r="K46" s="355"/>
      <c r="L46" s="355"/>
      <c r="M46" s="355"/>
      <c r="N46" s="355"/>
      <c r="O46" s="355"/>
      <c r="P46" s="355"/>
      <c r="Q46" s="355"/>
      <c r="R46" s="355"/>
      <c r="S46" s="355"/>
      <c r="T46" s="355"/>
      <c r="U46" s="355"/>
      <c r="V46" s="355"/>
      <c r="W46" s="355"/>
      <c r="X46" s="355"/>
      <c r="Y46" s="355"/>
      <c r="Z46" s="355"/>
      <c r="AA46" s="356"/>
      <c r="AB46" s="356"/>
      <c r="AC46" s="356"/>
      <c r="AD46" s="355"/>
      <c r="AE46" s="355"/>
      <c r="AF46" s="355"/>
      <c r="AG46" s="357"/>
      <c r="AH46" s="358"/>
      <c r="AI46" s="359"/>
      <c r="AJ46" s="355"/>
      <c r="AK46" s="355"/>
      <c r="AL46" s="355"/>
      <c r="AM46" s="355"/>
      <c r="AN46" s="360"/>
      <c r="AO46" s="355"/>
      <c r="AP46" s="355"/>
      <c r="AQ46" s="355"/>
      <c r="AR46" s="355"/>
      <c r="AS46" s="355"/>
      <c r="AT46" s="355"/>
      <c r="AU46" s="357"/>
      <c r="AV46" s="358"/>
      <c r="AW46" s="356"/>
      <c r="AX46" s="356"/>
      <c r="AY46" s="361"/>
      <c r="AZ46" s="362"/>
      <c r="BA46" s="358"/>
      <c r="BB46" s="363"/>
      <c r="BC46" s="364"/>
      <c r="BD46" s="364"/>
      <c r="BE46" s="364"/>
      <c r="BF46" s="364"/>
      <c r="BG46" s="361"/>
      <c r="BH46" s="363"/>
      <c r="BI46" s="365"/>
      <c r="BJ46" s="361"/>
    </row>
    <row r="47" spans="1:62" s="177" customFormat="1" ht="11.25" customHeight="1" x14ac:dyDescent="0.15">
      <c r="A47" s="186" t="s">
        <v>143</v>
      </c>
      <c r="B47" s="355" t="s">
        <v>2647</v>
      </c>
      <c r="C47" s="366" t="s">
        <v>2648</v>
      </c>
      <c r="D47" s="366" t="s">
        <v>2649</v>
      </c>
      <c r="E47" s="366" t="s">
        <v>2650</v>
      </c>
      <c r="F47" s="367"/>
      <c r="G47" s="366">
        <v>17256</v>
      </c>
      <c r="H47" s="355">
        <v>7412</v>
      </c>
      <c r="I47" s="355">
        <v>354</v>
      </c>
      <c r="J47" s="355">
        <v>21</v>
      </c>
      <c r="K47" s="355">
        <v>15</v>
      </c>
      <c r="L47" s="355">
        <v>32</v>
      </c>
      <c r="M47" s="355">
        <v>229</v>
      </c>
      <c r="N47" s="355">
        <v>240</v>
      </c>
      <c r="O47" s="355">
        <v>354</v>
      </c>
      <c r="P47" s="355">
        <v>5</v>
      </c>
      <c r="Q47" s="355">
        <v>0</v>
      </c>
      <c r="R47" s="355">
        <v>0</v>
      </c>
      <c r="S47" s="355">
        <v>0</v>
      </c>
      <c r="T47" s="355">
        <v>0</v>
      </c>
      <c r="U47" s="355">
        <v>0</v>
      </c>
      <c r="V47" s="355">
        <v>0</v>
      </c>
      <c r="W47" s="355">
        <v>0</v>
      </c>
      <c r="X47" s="355">
        <v>0</v>
      </c>
      <c r="Y47" s="355">
        <v>366</v>
      </c>
      <c r="Z47" s="355">
        <v>0</v>
      </c>
      <c r="AA47" s="356">
        <v>0.98</v>
      </c>
      <c r="AB47" s="356">
        <v>0</v>
      </c>
      <c r="AC47" s="356">
        <v>0.02</v>
      </c>
      <c r="AD47" s="355">
        <v>67</v>
      </c>
      <c r="AE47" s="355">
        <v>94150</v>
      </c>
      <c r="AF47" s="355">
        <v>88</v>
      </c>
      <c r="AG47" s="357">
        <v>1840500</v>
      </c>
      <c r="AH47" s="358"/>
      <c r="AI47" s="359">
        <v>43865</v>
      </c>
      <c r="AJ47" s="355">
        <v>0</v>
      </c>
      <c r="AK47" s="355">
        <v>0</v>
      </c>
      <c r="AL47" s="355">
        <v>20437</v>
      </c>
      <c r="AM47" s="355">
        <v>0</v>
      </c>
      <c r="AN47" s="360"/>
      <c r="AO47" s="355">
        <v>2562457</v>
      </c>
      <c r="AP47" s="355">
        <v>0</v>
      </c>
      <c r="AQ47" s="355">
        <v>0</v>
      </c>
      <c r="AR47" s="355">
        <v>4400</v>
      </c>
      <c r="AS47" s="355">
        <v>0</v>
      </c>
      <c r="AT47" s="355">
        <v>665772</v>
      </c>
      <c r="AU47" s="357">
        <v>0</v>
      </c>
      <c r="AV47" s="358"/>
      <c r="AW47" s="356">
        <v>0.8</v>
      </c>
      <c r="AX47" s="356">
        <v>0.2</v>
      </c>
      <c r="AY47" s="361" t="s">
        <v>50</v>
      </c>
      <c r="AZ47" s="362" t="s">
        <v>95</v>
      </c>
      <c r="BA47" s="358" t="s">
        <v>2651</v>
      </c>
      <c r="BB47" s="363">
        <v>81.209999999999994</v>
      </c>
      <c r="BC47" s="364">
        <v>10231764</v>
      </c>
      <c r="BD47" s="364">
        <v>8964264</v>
      </c>
      <c r="BE47" s="364">
        <v>4994937</v>
      </c>
      <c r="BF47" s="364">
        <v>23467844</v>
      </c>
      <c r="BG47" s="361" t="s">
        <v>42</v>
      </c>
      <c r="BH47" s="363">
        <v>84.91</v>
      </c>
      <c r="BI47" s="365" t="s">
        <v>2652</v>
      </c>
      <c r="BJ47" s="361" t="s">
        <v>42</v>
      </c>
    </row>
    <row r="48" spans="1:62" s="177" customFormat="1" ht="11.25" customHeight="1" x14ac:dyDescent="0.15">
      <c r="A48" s="186" t="s">
        <v>116</v>
      </c>
      <c r="B48" s="355" t="s">
        <v>2653</v>
      </c>
      <c r="C48" s="366" t="s">
        <v>1801</v>
      </c>
      <c r="D48" s="366" t="s">
        <v>117</v>
      </c>
      <c r="E48" s="366" t="s">
        <v>118</v>
      </c>
      <c r="F48" s="367"/>
      <c r="G48" s="366">
        <v>43304</v>
      </c>
      <c r="H48" s="355">
        <v>19229</v>
      </c>
      <c r="I48" s="355">
        <v>1623</v>
      </c>
      <c r="J48" s="355">
        <v>41</v>
      </c>
      <c r="K48" s="355">
        <v>9</v>
      </c>
      <c r="L48" s="355">
        <v>3</v>
      </c>
      <c r="M48" s="355">
        <v>321</v>
      </c>
      <c r="N48" s="355">
        <v>154</v>
      </c>
      <c r="O48" s="355">
        <v>1406</v>
      </c>
      <c r="P48" s="355">
        <v>2</v>
      </c>
      <c r="Q48" s="355">
        <v>12</v>
      </c>
      <c r="R48" s="355">
        <v>0</v>
      </c>
      <c r="S48" s="355">
        <v>0</v>
      </c>
      <c r="T48" s="355">
        <v>0</v>
      </c>
      <c r="U48" s="355">
        <v>0</v>
      </c>
      <c r="V48" s="355">
        <v>0</v>
      </c>
      <c r="W48" s="355">
        <v>0</v>
      </c>
      <c r="X48" s="355">
        <v>0</v>
      </c>
      <c r="Y48" s="355">
        <v>2665</v>
      </c>
      <c r="Z48" s="355">
        <v>410</v>
      </c>
      <c r="AA48" s="356">
        <v>0.88</v>
      </c>
      <c r="AB48" s="356">
        <v>0.01</v>
      </c>
      <c r="AC48" s="356">
        <v>0.11</v>
      </c>
      <c r="AD48" s="355">
        <v>231</v>
      </c>
      <c r="AE48" s="355">
        <v>777247</v>
      </c>
      <c r="AF48" s="355">
        <v>187</v>
      </c>
      <c r="AG48" s="357">
        <v>3112989</v>
      </c>
      <c r="AH48" s="358"/>
      <c r="AI48" s="359">
        <v>955051</v>
      </c>
      <c r="AJ48" s="355">
        <v>82</v>
      </c>
      <c r="AK48" s="355">
        <v>0</v>
      </c>
      <c r="AL48" s="355">
        <v>3640</v>
      </c>
      <c r="AM48" s="355">
        <v>0</v>
      </c>
      <c r="AN48" s="360"/>
      <c r="AO48" s="355">
        <v>10628625</v>
      </c>
      <c r="AP48" s="355">
        <v>928989</v>
      </c>
      <c r="AQ48" s="355">
        <v>0</v>
      </c>
      <c r="AR48" s="355">
        <v>0</v>
      </c>
      <c r="AS48" s="355">
        <v>14769</v>
      </c>
      <c r="AT48" s="355">
        <v>311163</v>
      </c>
      <c r="AU48" s="357">
        <v>1128463</v>
      </c>
      <c r="AV48" s="358" t="s">
        <v>2654</v>
      </c>
      <c r="AW48" s="356">
        <v>0.82</v>
      </c>
      <c r="AX48" s="356">
        <v>0.18</v>
      </c>
      <c r="AY48" s="361" t="s">
        <v>41</v>
      </c>
      <c r="AZ48" s="362" t="s">
        <v>41</v>
      </c>
      <c r="BA48" s="358" t="s">
        <v>2655</v>
      </c>
      <c r="BB48" s="363">
        <v>40</v>
      </c>
      <c r="BC48" s="364">
        <v>27300000</v>
      </c>
      <c r="BD48" s="364">
        <v>38200000</v>
      </c>
      <c r="BE48" s="364">
        <v>49800000</v>
      </c>
      <c r="BF48" s="364">
        <v>115563467</v>
      </c>
      <c r="BG48" s="361" t="s">
        <v>42</v>
      </c>
      <c r="BH48" s="363">
        <v>66.47</v>
      </c>
      <c r="BI48" s="365" t="s">
        <v>2656</v>
      </c>
      <c r="BJ48" s="361" t="s">
        <v>46</v>
      </c>
    </row>
    <row r="49" spans="1:62" s="290" customFormat="1" ht="11.25" customHeight="1" x14ac:dyDescent="0.15">
      <c r="A49" s="187" t="s">
        <v>357</v>
      </c>
      <c r="B49" s="355"/>
      <c r="C49" s="366"/>
      <c r="D49" s="366"/>
      <c r="E49" s="366"/>
      <c r="F49" s="367"/>
      <c r="G49" s="366"/>
      <c r="H49" s="355"/>
      <c r="I49" s="355"/>
      <c r="J49" s="355"/>
      <c r="K49" s="355"/>
      <c r="L49" s="355"/>
      <c r="M49" s="355"/>
      <c r="N49" s="355"/>
      <c r="O49" s="355"/>
      <c r="P49" s="355"/>
      <c r="Q49" s="355"/>
      <c r="R49" s="355"/>
      <c r="S49" s="355"/>
      <c r="T49" s="355"/>
      <c r="U49" s="355"/>
      <c r="V49" s="355"/>
      <c r="W49" s="355"/>
      <c r="X49" s="355"/>
      <c r="Y49" s="355"/>
      <c r="Z49" s="355"/>
      <c r="AA49" s="356"/>
      <c r="AB49" s="356"/>
      <c r="AC49" s="356"/>
      <c r="AD49" s="355"/>
      <c r="AE49" s="355"/>
      <c r="AF49" s="355"/>
      <c r="AG49" s="357"/>
      <c r="AH49" s="358"/>
      <c r="AI49" s="359"/>
      <c r="AJ49" s="355"/>
      <c r="AK49" s="355"/>
      <c r="AL49" s="355"/>
      <c r="AM49" s="355"/>
      <c r="AN49" s="360"/>
      <c r="AO49" s="355"/>
      <c r="AP49" s="355"/>
      <c r="AQ49" s="355"/>
      <c r="AR49" s="355"/>
      <c r="AS49" s="355"/>
      <c r="AT49" s="355"/>
      <c r="AU49" s="357"/>
      <c r="AV49" s="358"/>
      <c r="AW49" s="356"/>
      <c r="AX49" s="356"/>
      <c r="AY49" s="361"/>
      <c r="AZ49" s="362"/>
      <c r="BA49" s="358"/>
      <c r="BB49" s="363"/>
      <c r="BC49" s="364"/>
      <c r="BD49" s="364"/>
      <c r="BE49" s="364"/>
      <c r="BF49" s="364"/>
      <c r="BG49" s="361"/>
      <c r="BH49" s="363"/>
      <c r="BI49" s="365"/>
      <c r="BJ49" s="361"/>
    </row>
    <row r="50" spans="1:62" s="177" customFormat="1" ht="11.25" customHeight="1" x14ac:dyDescent="0.15">
      <c r="A50" s="186" t="s">
        <v>144</v>
      </c>
      <c r="B50" s="355" t="s">
        <v>1805</v>
      </c>
      <c r="C50" s="366" t="s">
        <v>1806</v>
      </c>
      <c r="D50" s="366" t="s">
        <v>1807</v>
      </c>
      <c r="E50" s="366" t="s">
        <v>1808</v>
      </c>
      <c r="F50" s="367"/>
      <c r="G50" s="366">
        <v>19090</v>
      </c>
      <c r="H50" s="355">
        <v>8029</v>
      </c>
      <c r="I50" s="355">
        <v>510</v>
      </c>
      <c r="J50" s="355">
        <v>59</v>
      </c>
      <c r="K50" s="355">
        <v>29</v>
      </c>
      <c r="L50" s="355">
        <v>5</v>
      </c>
      <c r="M50" s="355">
        <v>347</v>
      </c>
      <c r="N50" s="355">
        <v>85</v>
      </c>
      <c r="O50" s="355">
        <v>240</v>
      </c>
      <c r="P50" s="355">
        <v>0</v>
      </c>
      <c r="Q50" s="355">
        <v>0</v>
      </c>
      <c r="R50" s="355">
        <v>0</v>
      </c>
      <c r="S50" s="355">
        <v>0</v>
      </c>
      <c r="T50" s="355">
        <v>0</v>
      </c>
      <c r="U50" s="355">
        <v>0</v>
      </c>
      <c r="V50" s="355">
        <v>0</v>
      </c>
      <c r="W50" s="355">
        <v>0</v>
      </c>
      <c r="X50" s="355">
        <v>0</v>
      </c>
      <c r="Y50" s="355">
        <v>950</v>
      </c>
      <c r="Z50" s="355">
        <v>85</v>
      </c>
      <c r="AA50" s="356">
        <v>1</v>
      </c>
      <c r="AB50" s="356">
        <v>0</v>
      </c>
      <c r="AC50" s="356">
        <v>0</v>
      </c>
      <c r="AD50" s="355">
        <v>9</v>
      </c>
      <c r="AE50" s="355">
        <v>13600</v>
      </c>
      <c r="AF50" s="355">
        <v>106</v>
      </c>
      <c r="AG50" s="357">
        <v>2043000</v>
      </c>
      <c r="AH50" s="358"/>
      <c r="AI50" s="359">
        <v>4558</v>
      </c>
      <c r="AJ50" s="355">
        <v>0</v>
      </c>
      <c r="AK50" s="355">
        <v>0</v>
      </c>
      <c r="AL50" s="355">
        <v>0</v>
      </c>
      <c r="AM50" s="355">
        <v>0</v>
      </c>
      <c r="AN50" s="360"/>
      <c r="AO50" s="355">
        <v>0</v>
      </c>
      <c r="AP50" s="355">
        <v>0</v>
      </c>
      <c r="AQ50" s="355">
        <v>7600000</v>
      </c>
      <c r="AR50" s="355">
        <v>0</v>
      </c>
      <c r="AS50" s="355">
        <v>0</v>
      </c>
      <c r="AT50" s="355">
        <v>0</v>
      </c>
      <c r="AU50" s="357">
        <v>0</v>
      </c>
      <c r="AV50" s="358"/>
      <c r="AW50" s="356">
        <v>0</v>
      </c>
      <c r="AX50" s="356">
        <v>1</v>
      </c>
      <c r="AY50" s="361" t="s">
        <v>95</v>
      </c>
      <c r="AZ50" s="362" t="s">
        <v>95</v>
      </c>
      <c r="BA50" s="358" t="s">
        <v>2657</v>
      </c>
      <c r="BB50" s="363">
        <v>74</v>
      </c>
      <c r="BC50" s="364">
        <v>13159725</v>
      </c>
      <c r="BD50" s="364">
        <v>4243924</v>
      </c>
      <c r="BE50" s="364">
        <v>7987146</v>
      </c>
      <c r="BF50" s="364">
        <v>25390795</v>
      </c>
      <c r="BG50" s="361" t="s">
        <v>42</v>
      </c>
      <c r="BH50" s="363">
        <v>74</v>
      </c>
      <c r="BI50" s="365" t="s">
        <v>2658</v>
      </c>
      <c r="BJ50" s="361" t="s">
        <v>46</v>
      </c>
    </row>
    <row r="51" spans="1:62" s="177" customFormat="1" ht="11.25" customHeight="1" x14ac:dyDescent="0.15">
      <c r="A51" s="388" t="s">
        <v>145</v>
      </c>
      <c r="B51" s="355" t="s">
        <v>47</v>
      </c>
      <c r="C51" s="366" t="s">
        <v>691</v>
      </c>
      <c r="D51" s="366" t="s">
        <v>49</v>
      </c>
      <c r="E51" s="366" t="s">
        <v>1811</v>
      </c>
      <c r="F51" s="367"/>
      <c r="G51" s="366">
        <v>96000</v>
      </c>
      <c r="H51" s="355">
        <v>39739</v>
      </c>
      <c r="I51" s="355">
        <v>2300</v>
      </c>
      <c r="J51" s="355">
        <v>128</v>
      </c>
      <c r="K51" s="355">
        <v>47</v>
      </c>
      <c r="L51" s="355">
        <v>10</v>
      </c>
      <c r="M51" s="355">
        <v>2300</v>
      </c>
      <c r="N51" s="355">
        <v>0</v>
      </c>
      <c r="O51" s="355">
        <v>2300</v>
      </c>
      <c r="P51" s="355">
        <v>0</v>
      </c>
      <c r="Q51" s="355">
        <v>400</v>
      </c>
      <c r="R51" s="355">
        <v>9</v>
      </c>
      <c r="S51" s="355">
        <v>0</v>
      </c>
      <c r="T51" s="355">
        <v>0</v>
      </c>
      <c r="U51" s="355">
        <v>9</v>
      </c>
      <c r="V51" s="355">
        <v>0</v>
      </c>
      <c r="W51" s="355">
        <v>0</v>
      </c>
      <c r="X51" s="355">
        <v>0</v>
      </c>
      <c r="Y51" s="355">
        <v>3862</v>
      </c>
      <c r="Z51" s="355">
        <v>614</v>
      </c>
      <c r="AA51" s="356">
        <v>0.96</v>
      </c>
      <c r="AB51" s="356">
        <v>0</v>
      </c>
      <c r="AC51" s="356">
        <v>0.04</v>
      </c>
      <c r="AD51" s="355">
        <v>447</v>
      </c>
      <c r="AE51" s="355">
        <v>832230</v>
      </c>
      <c r="AF51" s="355">
        <v>63</v>
      </c>
      <c r="AG51" s="357">
        <v>3200000</v>
      </c>
      <c r="AH51" s="358"/>
      <c r="AI51" s="359">
        <v>1000000</v>
      </c>
      <c r="AJ51" s="355">
        <v>0</v>
      </c>
      <c r="AK51" s="355">
        <v>0</v>
      </c>
      <c r="AL51" s="355">
        <v>630000</v>
      </c>
      <c r="AM51" s="355">
        <v>0</v>
      </c>
      <c r="AN51" s="360"/>
      <c r="AO51" s="355">
        <v>11800000</v>
      </c>
      <c r="AP51" s="355">
        <v>0</v>
      </c>
      <c r="AQ51" s="355">
        <v>0</v>
      </c>
      <c r="AR51" s="355">
        <v>0</v>
      </c>
      <c r="AS51" s="355">
        <v>0</v>
      </c>
      <c r="AT51" s="355">
        <v>0</v>
      </c>
      <c r="AU51" s="357">
        <v>0</v>
      </c>
      <c r="AV51" s="358"/>
      <c r="AW51" s="356">
        <v>1</v>
      </c>
      <c r="AX51" s="356">
        <v>0</v>
      </c>
      <c r="AY51" s="361" t="s">
        <v>50</v>
      </c>
      <c r="AZ51" s="362" t="s">
        <v>50</v>
      </c>
      <c r="BA51" s="358"/>
      <c r="BB51" s="377">
        <v>59.75</v>
      </c>
      <c r="BC51" s="364">
        <v>128000000</v>
      </c>
      <c r="BD51" s="364">
        <v>69000000</v>
      </c>
      <c r="BE51" s="364">
        <v>77000000</v>
      </c>
      <c r="BF51" s="364">
        <v>303000000</v>
      </c>
      <c r="BG51" s="361" t="s">
        <v>42</v>
      </c>
      <c r="BH51" s="377">
        <v>64.48</v>
      </c>
      <c r="BI51" s="365"/>
      <c r="BJ51" s="361" t="s">
        <v>46</v>
      </c>
    </row>
    <row r="52" spans="1:62" s="290" customFormat="1" ht="11.25" customHeight="1" x14ac:dyDescent="0.15">
      <c r="A52" s="277" t="s">
        <v>322</v>
      </c>
      <c r="B52" s="355" t="s">
        <v>2659</v>
      </c>
      <c r="C52" s="366" t="s">
        <v>2660</v>
      </c>
      <c r="D52" s="366" t="s">
        <v>325</v>
      </c>
      <c r="E52" s="366" t="s">
        <v>326</v>
      </c>
      <c r="F52" s="367"/>
      <c r="G52" s="366">
        <v>3185</v>
      </c>
      <c r="H52" s="355">
        <v>1300</v>
      </c>
      <c r="I52" s="355">
        <v>135</v>
      </c>
      <c r="J52" s="355">
        <v>0</v>
      </c>
      <c r="K52" s="355">
        <v>5</v>
      </c>
      <c r="L52" s="355">
        <v>0</v>
      </c>
      <c r="M52" s="355">
        <v>120</v>
      </c>
      <c r="N52" s="355">
        <v>0</v>
      </c>
      <c r="O52" s="355">
        <v>120</v>
      </c>
      <c r="P52" s="355">
        <v>0</v>
      </c>
      <c r="Q52" s="355">
        <v>350</v>
      </c>
      <c r="R52" s="355">
        <v>0</v>
      </c>
      <c r="S52" s="355">
        <v>15</v>
      </c>
      <c r="T52" s="355">
        <v>0</v>
      </c>
      <c r="U52" s="355">
        <v>24</v>
      </c>
      <c r="V52" s="355">
        <v>0</v>
      </c>
      <c r="W52" s="355">
        <v>70</v>
      </c>
      <c r="X52" s="355">
        <v>0</v>
      </c>
      <c r="Y52" s="355">
        <v>230</v>
      </c>
      <c r="Z52" s="355">
        <v>0</v>
      </c>
      <c r="AA52" s="356">
        <v>1</v>
      </c>
      <c r="AB52" s="356">
        <v>0</v>
      </c>
      <c r="AC52" s="356">
        <v>0</v>
      </c>
      <c r="AD52" s="355">
        <v>20</v>
      </c>
      <c r="AE52" s="355">
        <v>50000</v>
      </c>
      <c r="AF52" s="355">
        <v>15</v>
      </c>
      <c r="AG52" s="357">
        <v>80000</v>
      </c>
      <c r="AH52" s="358" t="s">
        <v>2661</v>
      </c>
      <c r="AI52" s="359">
        <v>154000</v>
      </c>
      <c r="AJ52" s="355">
        <v>0</v>
      </c>
      <c r="AK52" s="355">
        <v>0</v>
      </c>
      <c r="AL52" s="355">
        <v>16000</v>
      </c>
      <c r="AM52" s="355">
        <v>0</v>
      </c>
      <c r="AN52" s="360"/>
      <c r="AO52" s="355">
        <v>14000</v>
      </c>
      <c r="AP52" s="355">
        <v>0</v>
      </c>
      <c r="AQ52" s="355">
        <v>800</v>
      </c>
      <c r="AR52" s="355">
        <v>0</v>
      </c>
      <c r="AS52" s="355">
        <v>0</v>
      </c>
      <c r="AT52" s="355">
        <v>0</v>
      </c>
      <c r="AU52" s="357">
        <v>0</v>
      </c>
      <c r="AV52" s="358"/>
      <c r="AW52" s="356">
        <v>0.95</v>
      </c>
      <c r="AX52" s="356">
        <v>0.05</v>
      </c>
      <c r="AY52" s="361" t="s">
        <v>41</v>
      </c>
      <c r="AZ52" s="362" t="s">
        <v>41</v>
      </c>
      <c r="BA52" s="358"/>
      <c r="BB52" s="363">
        <v>56.25</v>
      </c>
      <c r="BC52" s="364">
        <v>1770000</v>
      </c>
      <c r="BD52" s="364">
        <v>6000000</v>
      </c>
      <c r="BE52" s="364">
        <v>9700000</v>
      </c>
      <c r="BF52" s="364">
        <v>17500000</v>
      </c>
      <c r="BG52" s="361" t="s">
        <v>42</v>
      </c>
      <c r="BH52" s="363">
        <v>55</v>
      </c>
      <c r="BI52" s="365"/>
      <c r="BJ52" s="361" t="s">
        <v>42</v>
      </c>
    </row>
    <row r="53" spans="1:62" s="177" customFormat="1" ht="11.25" customHeight="1" x14ac:dyDescent="0.15">
      <c r="A53" s="291" t="s">
        <v>70</v>
      </c>
      <c r="B53" s="355"/>
      <c r="C53" s="366"/>
      <c r="D53" s="366"/>
      <c r="E53" s="366"/>
      <c r="F53" s="367"/>
      <c r="G53" s="366"/>
      <c r="H53" s="355"/>
      <c r="I53" s="355"/>
      <c r="J53" s="355"/>
      <c r="K53" s="355"/>
      <c r="L53" s="355"/>
      <c r="M53" s="355"/>
      <c r="N53" s="355"/>
      <c r="O53" s="355"/>
      <c r="P53" s="355"/>
      <c r="Q53" s="355"/>
      <c r="R53" s="355"/>
      <c r="S53" s="355"/>
      <c r="T53" s="355"/>
      <c r="U53" s="355"/>
      <c r="V53" s="355"/>
      <c r="W53" s="355"/>
      <c r="X53" s="355"/>
      <c r="Y53" s="355"/>
      <c r="Z53" s="355"/>
      <c r="AA53" s="356"/>
      <c r="AB53" s="356"/>
      <c r="AC53" s="356"/>
      <c r="AD53" s="355"/>
      <c r="AE53" s="355"/>
      <c r="AF53" s="355"/>
      <c r="AG53" s="357"/>
      <c r="AH53" s="358"/>
      <c r="AI53" s="359"/>
      <c r="AJ53" s="355"/>
      <c r="AK53" s="355"/>
      <c r="AL53" s="355"/>
      <c r="AM53" s="355"/>
      <c r="AN53" s="360"/>
      <c r="AO53" s="355"/>
      <c r="AP53" s="355"/>
      <c r="AQ53" s="355"/>
      <c r="AR53" s="355"/>
      <c r="AS53" s="355"/>
      <c r="AT53" s="355"/>
      <c r="AU53" s="357"/>
      <c r="AV53" s="358"/>
      <c r="AW53" s="356"/>
      <c r="AX53" s="356"/>
      <c r="AY53" s="361"/>
      <c r="AZ53" s="362"/>
      <c r="BA53" s="358"/>
      <c r="BB53" s="363"/>
      <c r="BC53" s="364"/>
      <c r="BD53" s="364"/>
      <c r="BE53" s="364"/>
      <c r="BF53" s="364"/>
      <c r="BG53" s="361"/>
      <c r="BH53" s="363"/>
      <c r="BI53" s="365"/>
      <c r="BJ53" s="361"/>
    </row>
    <row r="54" spans="1:62" s="177" customFormat="1" ht="11.25" customHeight="1" x14ac:dyDescent="0.15">
      <c r="A54" s="186" t="s">
        <v>146</v>
      </c>
      <c r="B54" s="355" t="s">
        <v>2662</v>
      </c>
      <c r="C54" s="366" t="s">
        <v>2663</v>
      </c>
      <c r="D54" s="366" t="s">
        <v>2664</v>
      </c>
      <c r="E54" s="366" t="s">
        <v>2665</v>
      </c>
      <c r="F54" s="367"/>
      <c r="G54" s="366">
        <v>18612</v>
      </c>
      <c r="H54" s="355">
        <v>8350</v>
      </c>
      <c r="I54" s="355">
        <v>483</v>
      </c>
      <c r="J54" s="355">
        <v>23</v>
      </c>
      <c r="K54" s="355">
        <v>14</v>
      </c>
      <c r="L54" s="355">
        <v>4</v>
      </c>
      <c r="M54" s="355">
        <v>515</v>
      </c>
      <c r="N54" s="355">
        <v>251</v>
      </c>
      <c r="O54" s="355">
        <v>475</v>
      </c>
      <c r="P54" s="355">
        <v>0</v>
      </c>
      <c r="Q54" s="355"/>
      <c r="R54" s="355"/>
      <c r="S54" s="355"/>
      <c r="T54" s="355"/>
      <c r="U54" s="355"/>
      <c r="V54" s="355"/>
      <c r="W54" s="355"/>
      <c r="X54" s="355"/>
      <c r="Y54" s="355">
        <v>335</v>
      </c>
      <c r="Z54" s="355">
        <v>60</v>
      </c>
      <c r="AA54" s="356">
        <v>0.98</v>
      </c>
      <c r="AB54" s="356">
        <v>0.01</v>
      </c>
      <c r="AC54" s="370">
        <v>0.01</v>
      </c>
      <c r="AD54" s="355">
        <v>72</v>
      </c>
      <c r="AE54" s="355">
        <v>93600</v>
      </c>
      <c r="AF54" s="355">
        <v>134</v>
      </c>
      <c r="AG54" s="357">
        <v>927150</v>
      </c>
      <c r="AH54" s="358" t="s">
        <v>2666</v>
      </c>
      <c r="AI54" s="359">
        <v>63558</v>
      </c>
      <c r="AJ54" s="355"/>
      <c r="AK54" s="355"/>
      <c r="AL54" s="355">
        <v>7426</v>
      </c>
      <c r="AM54" s="355"/>
      <c r="AN54" s="360" t="s">
        <v>2667</v>
      </c>
      <c r="AO54" s="355">
        <v>1575146</v>
      </c>
      <c r="AP54" s="355"/>
      <c r="AQ54" s="355">
        <v>416894</v>
      </c>
      <c r="AR54" s="355"/>
      <c r="AS54" s="355"/>
      <c r="AT54" s="355"/>
      <c r="AU54" s="357"/>
      <c r="AV54" s="358"/>
      <c r="AW54" s="356">
        <v>1</v>
      </c>
      <c r="AX54" s="356">
        <v>0</v>
      </c>
      <c r="AY54" s="361" t="s">
        <v>50</v>
      </c>
      <c r="AZ54" s="362" t="s">
        <v>95</v>
      </c>
      <c r="BA54" s="358" t="s">
        <v>2668</v>
      </c>
      <c r="BB54" s="363">
        <v>66.25</v>
      </c>
      <c r="BC54" s="364">
        <v>3939972.37</v>
      </c>
      <c r="BD54" s="364">
        <v>9638740.7300000004</v>
      </c>
      <c r="BE54" s="364">
        <v>6118631.21</v>
      </c>
      <c r="BF54" s="364">
        <v>19228004</v>
      </c>
      <c r="BG54" s="361" t="s">
        <v>42</v>
      </c>
      <c r="BH54" s="363">
        <v>70</v>
      </c>
      <c r="BI54" s="365"/>
      <c r="BJ54" s="361" t="s">
        <v>42</v>
      </c>
    </row>
    <row r="55" spans="1:62" s="290" customFormat="1" ht="11.25" customHeight="1" x14ac:dyDescent="0.15">
      <c r="A55" s="291" t="s">
        <v>158</v>
      </c>
      <c r="B55" s="355"/>
      <c r="C55" s="366"/>
      <c r="D55" s="366"/>
      <c r="E55" s="366"/>
      <c r="F55" s="367"/>
      <c r="G55" s="366"/>
      <c r="H55" s="355"/>
      <c r="I55" s="355"/>
      <c r="J55" s="355"/>
      <c r="K55" s="355"/>
      <c r="L55" s="355"/>
      <c r="M55" s="355"/>
      <c r="N55" s="355"/>
      <c r="O55" s="355"/>
      <c r="P55" s="355"/>
      <c r="Q55" s="355"/>
      <c r="R55" s="355"/>
      <c r="S55" s="355"/>
      <c r="T55" s="355"/>
      <c r="U55" s="355"/>
      <c r="V55" s="355"/>
      <c r="W55" s="355"/>
      <c r="X55" s="355"/>
      <c r="Y55" s="355"/>
      <c r="Z55" s="355"/>
      <c r="AA55" s="356"/>
      <c r="AB55" s="356"/>
      <c r="AC55" s="356"/>
      <c r="AD55" s="355"/>
      <c r="AE55" s="355"/>
      <c r="AF55" s="355"/>
      <c r="AG55" s="357"/>
      <c r="AH55" s="358"/>
      <c r="AI55" s="359"/>
      <c r="AJ55" s="355"/>
      <c r="AK55" s="355"/>
      <c r="AL55" s="355"/>
      <c r="AM55" s="355"/>
      <c r="AN55" s="360"/>
      <c r="AO55" s="355"/>
      <c r="AP55" s="355"/>
      <c r="AQ55" s="355"/>
      <c r="AR55" s="355"/>
      <c r="AS55" s="355"/>
      <c r="AT55" s="355"/>
      <c r="AU55" s="357"/>
      <c r="AV55" s="358"/>
      <c r="AW55" s="356"/>
      <c r="AX55" s="356"/>
      <c r="AY55" s="361"/>
      <c r="AZ55" s="362"/>
      <c r="BA55" s="358"/>
      <c r="BB55" s="363"/>
      <c r="BC55" s="364"/>
      <c r="BD55" s="364"/>
      <c r="BE55" s="364"/>
      <c r="BF55" s="364"/>
      <c r="BG55" s="361"/>
      <c r="BH55" s="363"/>
      <c r="BI55" s="365"/>
      <c r="BJ55" s="361"/>
    </row>
    <row r="56" spans="1:62" s="177" customFormat="1" ht="11.25" customHeight="1" x14ac:dyDescent="0.15">
      <c r="A56" s="186" t="s">
        <v>358</v>
      </c>
      <c r="B56" s="355" t="s">
        <v>2669</v>
      </c>
      <c r="C56" s="366" t="s">
        <v>2670</v>
      </c>
      <c r="D56" s="366" t="s">
        <v>2671</v>
      </c>
      <c r="E56" s="366" t="s">
        <v>2672</v>
      </c>
      <c r="F56" s="367"/>
      <c r="G56" s="366">
        <v>188128</v>
      </c>
      <c r="H56" s="355">
        <v>80483</v>
      </c>
      <c r="I56" s="355">
        <v>625</v>
      </c>
      <c r="J56" s="355">
        <v>392</v>
      </c>
      <c r="K56" s="355">
        <v>4</v>
      </c>
      <c r="L56" s="355">
        <v>0</v>
      </c>
      <c r="M56" s="355">
        <v>48</v>
      </c>
      <c r="N56" s="355">
        <v>9</v>
      </c>
      <c r="O56" s="355">
        <v>358</v>
      </c>
      <c r="P56" s="355">
        <v>98</v>
      </c>
      <c r="Q56" s="355">
        <v>0</v>
      </c>
      <c r="R56" s="355">
        <v>0</v>
      </c>
      <c r="S56" s="355">
        <v>0</v>
      </c>
      <c r="T56" s="355">
        <v>0</v>
      </c>
      <c r="U56" s="355">
        <v>0</v>
      </c>
      <c r="V56" s="355">
        <v>0</v>
      </c>
      <c r="W56" s="355">
        <v>0</v>
      </c>
      <c r="X56" s="355">
        <v>0</v>
      </c>
      <c r="Y56" s="355"/>
      <c r="Z56" s="355"/>
      <c r="AA56" s="356">
        <v>0.96</v>
      </c>
      <c r="AB56" s="356">
        <v>0.04</v>
      </c>
      <c r="AC56" s="356">
        <v>0</v>
      </c>
      <c r="AD56" s="355">
        <v>110</v>
      </c>
      <c r="AE56" s="355"/>
      <c r="AF56" s="355">
        <v>105</v>
      </c>
      <c r="AG56" s="357">
        <v>800000</v>
      </c>
      <c r="AH56" s="358"/>
      <c r="AI56" s="359">
        <v>20944</v>
      </c>
      <c r="AJ56" s="355">
        <v>30</v>
      </c>
      <c r="AK56" s="355">
        <v>1256</v>
      </c>
      <c r="AL56" s="355"/>
      <c r="AM56" s="355"/>
      <c r="AN56" s="360"/>
      <c r="AO56" s="355">
        <v>5815454</v>
      </c>
      <c r="AP56" s="355">
        <v>0</v>
      </c>
      <c r="AQ56" s="355">
        <v>0</v>
      </c>
      <c r="AR56" s="355">
        <v>0</v>
      </c>
      <c r="AS56" s="355">
        <v>0</v>
      </c>
      <c r="AT56" s="355">
        <v>0</v>
      </c>
      <c r="AU56" s="357"/>
      <c r="AV56" s="358"/>
      <c r="AW56" s="356">
        <v>0.75</v>
      </c>
      <c r="AX56" s="356">
        <v>0.25</v>
      </c>
      <c r="AY56" s="361" t="s">
        <v>50</v>
      </c>
      <c r="AZ56" s="362" t="s">
        <v>50</v>
      </c>
      <c r="BA56" s="358"/>
      <c r="BB56" s="389">
        <v>88.74</v>
      </c>
      <c r="BC56" s="364">
        <v>6194920.4800000004</v>
      </c>
      <c r="BD56" s="364">
        <v>3312012.84</v>
      </c>
      <c r="BE56" s="364">
        <v>5737958.6200000001</v>
      </c>
      <c r="BF56" s="364">
        <v>17150969.07</v>
      </c>
      <c r="BG56" s="361" t="s">
        <v>42</v>
      </c>
      <c r="BH56" s="363">
        <v>97</v>
      </c>
      <c r="BI56" s="365"/>
      <c r="BJ56" s="361" t="s">
        <v>46</v>
      </c>
    </row>
    <row r="57" spans="1:62" s="177" customFormat="1" ht="11.25" customHeight="1" x14ac:dyDescent="0.15">
      <c r="A57" s="186" t="s">
        <v>359</v>
      </c>
      <c r="B57" s="355" t="s">
        <v>2673</v>
      </c>
      <c r="C57" s="366" t="s">
        <v>2674</v>
      </c>
      <c r="D57" s="366" t="s">
        <v>2675</v>
      </c>
      <c r="E57" s="366" t="s">
        <v>2676</v>
      </c>
      <c r="F57" s="367"/>
      <c r="G57" s="366">
        <v>24500</v>
      </c>
      <c r="H57" s="355">
        <v>5900</v>
      </c>
      <c r="I57" s="355">
        <v>535</v>
      </c>
      <c r="J57" s="355">
        <v>36</v>
      </c>
      <c r="K57" s="355">
        <v>4</v>
      </c>
      <c r="L57" s="355">
        <v>14</v>
      </c>
      <c r="M57" s="355">
        <v>776</v>
      </c>
      <c r="N57" s="355">
        <v>0</v>
      </c>
      <c r="O57" s="355">
        <v>2624</v>
      </c>
      <c r="P57" s="355">
        <v>0</v>
      </c>
      <c r="Q57" s="355">
        <v>0</v>
      </c>
      <c r="R57" s="355">
        <v>0</v>
      </c>
      <c r="S57" s="355">
        <v>0</v>
      </c>
      <c r="T57" s="355">
        <v>0</v>
      </c>
      <c r="U57" s="355">
        <v>0</v>
      </c>
      <c r="V57" s="355">
        <v>0</v>
      </c>
      <c r="W57" s="355">
        <v>0</v>
      </c>
      <c r="X57" s="355">
        <v>0</v>
      </c>
      <c r="Y57" s="355">
        <v>641</v>
      </c>
      <c r="Z57" s="355">
        <v>80</v>
      </c>
      <c r="AA57" s="356">
        <v>1</v>
      </c>
      <c r="AB57" s="356">
        <v>0</v>
      </c>
      <c r="AC57" s="356">
        <v>0</v>
      </c>
      <c r="AD57" s="355">
        <v>128</v>
      </c>
      <c r="AE57" s="355">
        <v>216000</v>
      </c>
      <c r="AF57" s="355">
        <v>88</v>
      </c>
      <c r="AG57" s="357">
        <v>1320000</v>
      </c>
      <c r="AH57" s="358"/>
      <c r="AI57" s="359">
        <v>260105</v>
      </c>
      <c r="AJ57" s="355">
        <v>0</v>
      </c>
      <c r="AK57" s="355">
        <v>0</v>
      </c>
      <c r="AL57" s="355">
        <v>26351</v>
      </c>
      <c r="AM57" s="355">
        <v>0</v>
      </c>
      <c r="AN57" s="360"/>
      <c r="AO57" s="355">
        <v>0</v>
      </c>
      <c r="AP57" s="355">
        <v>4971</v>
      </c>
      <c r="AQ57" s="355">
        <v>268451</v>
      </c>
      <c r="AR57" s="355">
        <v>8655</v>
      </c>
      <c r="AS57" s="355">
        <v>0</v>
      </c>
      <c r="AT57" s="355">
        <v>0</v>
      </c>
      <c r="AU57" s="357">
        <v>0</v>
      </c>
      <c r="AV57" s="358"/>
      <c r="AW57" s="356">
        <v>0.8</v>
      </c>
      <c r="AX57" s="356">
        <v>0.2</v>
      </c>
      <c r="AY57" s="361" t="s">
        <v>50</v>
      </c>
      <c r="AZ57" s="362" t="s">
        <v>41</v>
      </c>
      <c r="BA57" s="358"/>
      <c r="BB57" s="363">
        <v>33.65</v>
      </c>
      <c r="BC57" s="364">
        <v>9713405</v>
      </c>
      <c r="BD57" s="364">
        <v>8445692</v>
      </c>
      <c r="BE57" s="364">
        <v>9457872</v>
      </c>
      <c r="BF57" s="364">
        <v>27616969</v>
      </c>
      <c r="BG57" s="361" t="s">
        <v>46</v>
      </c>
      <c r="BH57" s="363"/>
      <c r="BI57" s="365"/>
      <c r="BJ57" s="361" t="s">
        <v>42</v>
      </c>
    </row>
    <row r="58" spans="1:62" s="177" customFormat="1" ht="11.25" customHeight="1" x14ac:dyDescent="0.15">
      <c r="A58" s="186" t="s">
        <v>147</v>
      </c>
      <c r="B58" s="355" t="s">
        <v>701</v>
      </c>
      <c r="C58" s="366" t="s">
        <v>184</v>
      </c>
      <c r="D58" s="366" t="s">
        <v>702</v>
      </c>
      <c r="E58" s="366" t="s">
        <v>703</v>
      </c>
      <c r="F58" s="367"/>
      <c r="G58" s="366">
        <v>6511</v>
      </c>
      <c r="H58" s="355">
        <v>3068</v>
      </c>
      <c r="I58" s="355">
        <v>275</v>
      </c>
      <c r="J58" s="355">
        <v>8</v>
      </c>
      <c r="K58" s="355">
        <v>0</v>
      </c>
      <c r="L58" s="355">
        <v>0</v>
      </c>
      <c r="M58" s="355">
        <v>275</v>
      </c>
      <c r="N58" s="355">
        <v>3</v>
      </c>
      <c r="O58" s="355">
        <v>275</v>
      </c>
      <c r="P58" s="355">
        <v>0</v>
      </c>
      <c r="Q58" s="355">
        <v>1</v>
      </c>
      <c r="R58" s="355">
        <v>1</v>
      </c>
      <c r="S58" s="355">
        <v>0</v>
      </c>
      <c r="T58" s="355">
        <v>0</v>
      </c>
      <c r="U58" s="355">
        <v>1</v>
      </c>
      <c r="V58" s="355">
        <v>0</v>
      </c>
      <c r="W58" s="355">
        <v>0</v>
      </c>
      <c r="X58" s="355">
        <v>0</v>
      </c>
      <c r="Y58" s="355">
        <v>300</v>
      </c>
      <c r="Z58" s="355">
        <v>50</v>
      </c>
      <c r="AA58" s="356">
        <v>0.99</v>
      </c>
      <c r="AB58" s="356">
        <v>0</v>
      </c>
      <c r="AC58" s="370">
        <v>0.01</v>
      </c>
      <c r="AD58" s="355">
        <v>65</v>
      </c>
      <c r="AE58" s="355">
        <v>130000</v>
      </c>
      <c r="AF58" s="355">
        <v>63</v>
      </c>
      <c r="AG58" s="357">
        <v>180000</v>
      </c>
      <c r="AH58" s="358"/>
      <c r="AI58" s="359">
        <v>173365</v>
      </c>
      <c r="AJ58" s="355">
        <v>0</v>
      </c>
      <c r="AK58" s="355">
        <v>0</v>
      </c>
      <c r="AL58" s="355">
        <v>8565</v>
      </c>
      <c r="AM58" s="355"/>
      <c r="AN58" s="360"/>
      <c r="AO58" s="355">
        <v>2639940</v>
      </c>
      <c r="AP58" s="355">
        <v>0</v>
      </c>
      <c r="AQ58" s="355">
        <v>214034</v>
      </c>
      <c r="AR58" s="355">
        <v>0</v>
      </c>
      <c r="AS58" s="355">
        <v>0</v>
      </c>
      <c r="AT58" s="355">
        <v>0</v>
      </c>
      <c r="AU58" s="357"/>
      <c r="AV58" s="358" t="s">
        <v>2677</v>
      </c>
      <c r="AW58" s="356">
        <v>0.92</v>
      </c>
      <c r="AX58" s="356">
        <v>0.08</v>
      </c>
      <c r="AY58" s="361" t="s">
        <v>50</v>
      </c>
      <c r="AZ58" s="362" t="s">
        <v>41</v>
      </c>
      <c r="BA58" s="358" t="s">
        <v>2678</v>
      </c>
      <c r="BB58" s="363">
        <v>68.760000000000005</v>
      </c>
      <c r="BC58" s="364">
        <v>11321183</v>
      </c>
      <c r="BD58" s="364">
        <v>15407599</v>
      </c>
      <c r="BE58" s="364">
        <v>13819332</v>
      </c>
      <c r="BF58" s="364">
        <v>40548114</v>
      </c>
      <c r="BG58" s="361" t="s">
        <v>42</v>
      </c>
      <c r="BH58" s="363">
        <v>78.23</v>
      </c>
      <c r="BI58" s="365"/>
      <c r="BJ58" s="361" t="s">
        <v>46</v>
      </c>
    </row>
    <row r="59" spans="1:62" s="177" customFormat="1" ht="11.25" customHeight="1" x14ac:dyDescent="0.15">
      <c r="A59" s="291" t="s">
        <v>360</v>
      </c>
      <c r="B59" s="355"/>
      <c r="C59" s="366"/>
      <c r="D59" s="366"/>
      <c r="E59" s="366"/>
      <c r="F59" s="367"/>
      <c r="G59" s="366"/>
      <c r="H59" s="355"/>
      <c r="I59" s="355"/>
      <c r="J59" s="355"/>
      <c r="K59" s="355"/>
      <c r="L59" s="355"/>
      <c r="M59" s="355"/>
      <c r="N59" s="355"/>
      <c r="O59" s="355"/>
      <c r="P59" s="355"/>
      <c r="Q59" s="355"/>
      <c r="R59" s="355"/>
      <c r="S59" s="355"/>
      <c r="T59" s="355"/>
      <c r="U59" s="355"/>
      <c r="V59" s="355"/>
      <c r="W59" s="355"/>
      <c r="X59" s="355"/>
      <c r="Y59" s="355"/>
      <c r="Z59" s="355"/>
      <c r="AA59" s="356"/>
      <c r="AB59" s="356"/>
      <c r="AC59" s="356"/>
      <c r="AD59" s="355"/>
      <c r="AE59" s="355"/>
      <c r="AF59" s="355"/>
      <c r="AG59" s="357"/>
      <c r="AH59" s="358"/>
      <c r="AI59" s="359"/>
      <c r="AJ59" s="355"/>
      <c r="AK59" s="355"/>
      <c r="AL59" s="355"/>
      <c r="AM59" s="355"/>
      <c r="AN59" s="360"/>
      <c r="AO59" s="355"/>
      <c r="AP59" s="355"/>
      <c r="AQ59" s="355"/>
      <c r="AR59" s="355"/>
      <c r="AS59" s="355"/>
      <c r="AT59" s="355"/>
      <c r="AU59" s="357"/>
      <c r="AV59" s="358"/>
      <c r="AW59" s="356"/>
      <c r="AX59" s="356"/>
      <c r="AY59" s="361"/>
      <c r="AZ59" s="362"/>
      <c r="BA59" s="358"/>
      <c r="BB59" s="363"/>
      <c r="BC59" s="364"/>
      <c r="BD59" s="364"/>
      <c r="BE59" s="364"/>
      <c r="BF59" s="364"/>
      <c r="BG59" s="361"/>
      <c r="BH59" s="363"/>
      <c r="BI59" s="365"/>
      <c r="BJ59" s="361"/>
    </row>
    <row r="60" spans="1:62" s="177" customFormat="1" ht="11.25" customHeight="1" x14ac:dyDescent="0.15">
      <c r="A60" s="186" t="s">
        <v>148</v>
      </c>
      <c r="B60" s="355" t="s">
        <v>2679</v>
      </c>
      <c r="C60" s="366" t="s">
        <v>2680</v>
      </c>
      <c r="D60" s="366" t="s">
        <v>2681</v>
      </c>
      <c r="E60" s="366" t="s">
        <v>2682</v>
      </c>
      <c r="F60" s="367"/>
      <c r="G60" s="366">
        <v>18900</v>
      </c>
      <c r="H60" s="355">
        <v>7069</v>
      </c>
      <c r="I60" s="355">
        <v>500</v>
      </c>
      <c r="J60" s="355">
        <v>35</v>
      </c>
      <c r="K60" s="355">
        <v>20</v>
      </c>
      <c r="L60" s="355">
        <v>1</v>
      </c>
      <c r="M60" s="355">
        <v>129</v>
      </c>
      <c r="N60" s="355">
        <v>19</v>
      </c>
      <c r="O60" s="355">
        <v>480</v>
      </c>
      <c r="P60" s="355">
        <v>20</v>
      </c>
      <c r="Q60" s="355">
        <v>0</v>
      </c>
      <c r="R60" s="355">
        <v>0</v>
      </c>
      <c r="S60" s="355">
        <v>0</v>
      </c>
      <c r="T60" s="355">
        <v>0</v>
      </c>
      <c r="U60" s="355">
        <v>0</v>
      </c>
      <c r="V60" s="355">
        <v>0</v>
      </c>
      <c r="W60" s="355">
        <v>0</v>
      </c>
      <c r="X60" s="355">
        <v>0</v>
      </c>
      <c r="Y60" s="355">
        <v>1110</v>
      </c>
      <c r="Z60" s="355">
        <v>166</v>
      </c>
      <c r="AA60" s="356">
        <v>1</v>
      </c>
      <c r="AB60" s="356">
        <v>0</v>
      </c>
      <c r="AC60" s="356">
        <v>0</v>
      </c>
      <c r="AD60" s="355">
        <v>139</v>
      </c>
      <c r="AE60" s="355">
        <v>90800</v>
      </c>
      <c r="AF60" s="355">
        <v>127</v>
      </c>
      <c r="AG60" s="357">
        <v>1858000</v>
      </c>
      <c r="AH60" s="358"/>
      <c r="AI60" s="359">
        <v>68800</v>
      </c>
      <c r="AJ60" s="355"/>
      <c r="AK60" s="355"/>
      <c r="AL60" s="355"/>
      <c r="AM60" s="355">
        <v>22613</v>
      </c>
      <c r="AN60" s="360"/>
      <c r="AO60" s="355"/>
      <c r="AP60" s="355">
        <v>781300</v>
      </c>
      <c r="AQ60" s="355">
        <v>529300</v>
      </c>
      <c r="AR60" s="355">
        <v>5200</v>
      </c>
      <c r="AS60" s="355">
        <v>431000</v>
      </c>
      <c r="AT60" s="355"/>
      <c r="AU60" s="357"/>
      <c r="AV60" s="358"/>
      <c r="AW60" s="356">
        <v>0.32</v>
      </c>
      <c r="AX60" s="356">
        <v>0.68</v>
      </c>
      <c r="AY60" s="361" t="s">
        <v>95</v>
      </c>
      <c r="AZ60" s="362" t="s">
        <v>95</v>
      </c>
      <c r="BA60" s="358"/>
      <c r="BB60" s="363">
        <v>124</v>
      </c>
      <c r="BC60" s="364">
        <v>19600000</v>
      </c>
      <c r="BD60" s="364">
        <v>13400000</v>
      </c>
      <c r="BE60" s="364">
        <v>13700000</v>
      </c>
      <c r="BF60" s="364">
        <v>48700000</v>
      </c>
      <c r="BG60" s="361" t="s">
        <v>46</v>
      </c>
      <c r="BH60" s="363">
        <v>124</v>
      </c>
      <c r="BI60" s="365"/>
      <c r="BJ60" s="361" t="s">
        <v>42</v>
      </c>
    </row>
    <row r="61" spans="1:62" s="177" customFormat="1" ht="11.25" customHeight="1" x14ac:dyDescent="0.15">
      <c r="A61" s="186" t="s">
        <v>149</v>
      </c>
      <c r="B61" s="390" t="s">
        <v>179</v>
      </c>
      <c r="C61" s="368" t="s">
        <v>2683</v>
      </c>
      <c r="D61" s="368" t="s">
        <v>214</v>
      </c>
      <c r="E61" s="368" t="s">
        <v>2684</v>
      </c>
      <c r="F61" s="391"/>
      <c r="G61" s="368">
        <v>75000</v>
      </c>
      <c r="H61" s="390">
        <v>36000</v>
      </c>
      <c r="I61" s="390">
        <v>1464</v>
      </c>
      <c r="J61" s="390">
        <v>218</v>
      </c>
      <c r="K61" s="390">
        <v>29</v>
      </c>
      <c r="L61" s="390">
        <v>0</v>
      </c>
      <c r="M61" s="390">
        <v>23</v>
      </c>
      <c r="N61" s="390">
        <v>0</v>
      </c>
      <c r="O61" s="390">
        <v>82</v>
      </c>
      <c r="P61" s="390">
        <v>32</v>
      </c>
      <c r="Q61" s="390">
        <v>0</v>
      </c>
      <c r="R61" s="390">
        <v>0</v>
      </c>
      <c r="S61" s="390">
        <v>0</v>
      </c>
      <c r="T61" s="390">
        <v>0</v>
      </c>
      <c r="U61" s="390">
        <v>0</v>
      </c>
      <c r="V61" s="390">
        <v>0</v>
      </c>
      <c r="W61" s="390">
        <v>0</v>
      </c>
      <c r="X61" s="390">
        <v>0</v>
      </c>
      <c r="Y61" s="390">
        <v>4500</v>
      </c>
      <c r="Z61" s="390">
        <v>150</v>
      </c>
      <c r="AA61" s="356">
        <v>1</v>
      </c>
      <c r="AB61" s="356">
        <v>0</v>
      </c>
      <c r="AC61" s="356">
        <v>0</v>
      </c>
      <c r="AD61" s="390">
        <v>158</v>
      </c>
      <c r="AE61" s="390">
        <v>177000</v>
      </c>
      <c r="AF61" s="390">
        <v>111</v>
      </c>
      <c r="AG61" s="392">
        <v>962000</v>
      </c>
      <c r="AH61" s="277"/>
      <c r="AI61" s="393">
        <v>281118</v>
      </c>
      <c r="AJ61" s="390">
        <v>169</v>
      </c>
      <c r="AK61" s="390">
        <v>55</v>
      </c>
      <c r="AL61" s="390">
        <v>81546</v>
      </c>
      <c r="AM61" s="390"/>
      <c r="AN61" s="394"/>
      <c r="AO61" s="390">
        <v>982730</v>
      </c>
      <c r="AP61" s="390">
        <v>110421</v>
      </c>
      <c r="AQ61" s="390">
        <v>0</v>
      </c>
      <c r="AR61" s="390">
        <v>0</v>
      </c>
      <c r="AS61" s="390">
        <v>0</v>
      </c>
      <c r="AT61" s="390">
        <v>0</v>
      </c>
      <c r="AU61" s="392"/>
      <c r="AV61" s="277"/>
      <c r="AW61" s="356">
        <v>0.9</v>
      </c>
      <c r="AX61" s="356">
        <v>0.1</v>
      </c>
      <c r="AY61" s="395" t="s">
        <v>50</v>
      </c>
      <c r="AZ61" s="396" t="s">
        <v>50</v>
      </c>
      <c r="BA61" s="277"/>
      <c r="BB61" s="397">
        <v>65.349999999999994</v>
      </c>
      <c r="BC61" s="398">
        <v>24361290</v>
      </c>
      <c r="BD61" s="398">
        <v>7250323</v>
      </c>
      <c r="BE61" s="398">
        <v>24361290</v>
      </c>
      <c r="BF61" s="398">
        <v>55630318</v>
      </c>
      <c r="BG61" s="395" t="s">
        <v>42</v>
      </c>
      <c r="BH61" s="363">
        <v>88.46</v>
      </c>
      <c r="BI61" s="399" t="s">
        <v>2685</v>
      </c>
      <c r="BJ61" s="395" t="s">
        <v>46</v>
      </c>
    </row>
    <row r="62" spans="1:62" s="177" customFormat="1" ht="11.25" customHeight="1" x14ac:dyDescent="0.15">
      <c r="A62" s="186" t="s">
        <v>75</v>
      </c>
      <c r="B62" s="390" t="s">
        <v>1829</v>
      </c>
      <c r="C62" s="368" t="s">
        <v>1830</v>
      </c>
      <c r="D62" s="368" t="s">
        <v>1831</v>
      </c>
      <c r="E62" s="368" t="s">
        <v>1832</v>
      </c>
      <c r="F62" s="391"/>
      <c r="G62" s="368">
        <v>34678</v>
      </c>
      <c r="H62" s="390">
        <v>11437</v>
      </c>
      <c r="I62" s="390">
        <v>0</v>
      </c>
      <c r="J62" s="390">
        <v>0</v>
      </c>
      <c r="K62" s="390">
        <v>0</v>
      </c>
      <c r="L62" s="390">
        <v>2</v>
      </c>
      <c r="M62" s="390">
        <v>0</v>
      </c>
      <c r="N62" s="390">
        <v>0</v>
      </c>
      <c r="O62" s="390">
        <v>0</v>
      </c>
      <c r="P62" s="390">
        <v>0</v>
      </c>
      <c r="Q62" s="390">
        <v>3052</v>
      </c>
      <c r="R62" s="390">
        <v>360</v>
      </c>
      <c r="S62" s="390">
        <v>33</v>
      </c>
      <c r="T62" s="390">
        <v>0</v>
      </c>
      <c r="U62" s="390">
        <v>3287</v>
      </c>
      <c r="V62" s="390">
        <v>753</v>
      </c>
      <c r="W62" s="390">
        <v>1352</v>
      </c>
      <c r="X62" s="390">
        <v>0</v>
      </c>
      <c r="Y62" s="390">
        <v>0</v>
      </c>
      <c r="Z62" s="390">
        <v>0</v>
      </c>
      <c r="AA62" s="400">
        <v>0</v>
      </c>
      <c r="AB62" s="400">
        <v>0</v>
      </c>
      <c r="AC62" s="400">
        <v>1</v>
      </c>
      <c r="AD62" s="390">
        <v>269</v>
      </c>
      <c r="AE62" s="390">
        <v>545496</v>
      </c>
      <c r="AF62" s="390">
        <v>310</v>
      </c>
      <c r="AG62" s="392">
        <v>1147952</v>
      </c>
      <c r="AH62" s="277"/>
      <c r="AI62" s="393">
        <v>567600</v>
      </c>
      <c r="AJ62" s="390">
        <v>96</v>
      </c>
      <c r="AK62" s="390">
        <v>0</v>
      </c>
      <c r="AL62" s="390">
        <v>19955</v>
      </c>
      <c r="AM62" s="390">
        <v>0</v>
      </c>
      <c r="AN62" s="394"/>
      <c r="AO62" s="390">
        <v>5742575</v>
      </c>
      <c r="AP62" s="390">
        <v>164695</v>
      </c>
      <c r="AQ62" s="390">
        <v>146059</v>
      </c>
      <c r="AR62" s="390">
        <v>0</v>
      </c>
      <c r="AS62" s="390">
        <v>0</v>
      </c>
      <c r="AT62" s="390">
        <v>427338</v>
      </c>
      <c r="AU62" s="392">
        <v>0</v>
      </c>
      <c r="AV62" s="277" t="s">
        <v>2686</v>
      </c>
      <c r="AW62" s="400">
        <v>0.9</v>
      </c>
      <c r="AX62" s="400">
        <v>0.1</v>
      </c>
      <c r="AY62" s="395" t="s">
        <v>41</v>
      </c>
      <c r="AZ62" s="396" t="s">
        <v>41</v>
      </c>
      <c r="BA62" s="277" t="s">
        <v>2687</v>
      </c>
      <c r="BB62" s="397">
        <v>67.599999999999994</v>
      </c>
      <c r="BC62" s="398">
        <v>26868058</v>
      </c>
      <c r="BD62" s="398">
        <v>29216884</v>
      </c>
      <c r="BE62" s="398">
        <v>41746145</v>
      </c>
      <c r="BF62" s="398">
        <v>97831087</v>
      </c>
      <c r="BG62" s="395" t="s">
        <v>42</v>
      </c>
      <c r="BH62" s="397">
        <v>73.510000000000005</v>
      </c>
      <c r="BI62" s="399" t="s">
        <v>2688</v>
      </c>
      <c r="BJ62" s="395" t="s">
        <v>42</v>
      </c>
    </row>
    <row r="63" spans="1:62" s="290" customFormat="1" ht="11.25" customHeight="1" x14ac:dyDescent="0.15">
      <c r="A63" s="187" t="s">
        <v>361</v>
      </c>
      <c r="B63" s="368"/>
      <c r="C63" s="368"/>
      <c r="D63" s="368"/>
      <c r="E63" s="368"/>
      <c r="F63" s="401"/>
      <c r="G63" s="368"/>
      <c r="H63" s="390"/>
      <c r="I63" s="390"/>
      <c r="J63" s="390"/>
      <c r="K63" s="390"/>
      <c r="L63" s="390"/>
      <c r="M63" s="390"/>
      <c r="N63" s="390"/>
      <c r="O63" s="390"/>
      <c r="P63" s="390"/>
      <c r="Q63" s="390"/>
      <c r="R63" s="390"/>
      <c r="S63" s="390"/>
      <c r="T63" s="390"/>
      <c r="U63" s="390"/>
      <c r="V63" s="390"/>
      <c r="W63" s="390"/>
      <c r="X63" s="390"/>
      <c r="Y63" s="390"/>
      <c r="Z63" s="390"/>
      <c r="AA63" s="400"/>
      <c r="AB63" s="400"/>
      <c r="AC63" s="400"/>
      <c r="AD63" s="390"/>
      <c r="AE63" s="390"/>
      <c r="AF63" s="390"/>
      <c r="AG63" s="392"/>
      <c r="AH63" s="277"/>
      <c r="AI63" s="393"/>
      <c r="AJ63" s="390"/>
      <c r="AK63" s="390"/>
      <c r="AL63" s="390"/>
      <c r="AM63" s="390"/>
      <c r="AN63" s="394"/>
      <c r="AO63" s="390"/>
      <c r="AP63" s="390"/>
      <c r="AQ63" s="390"/>
      <c r="AR63" s="390"/>
      <c r="AS63" s="390"/>
      <c r="AT63" s="390"/>
      <c r="AU63" s="392"/>
      <c r="AV63" s="277"/>
      <c r="AW63" s="400"/>
      <c r="AX63" s="400"/>
      <c r="AY63" s="395"/>
      <c r="AZ63" s="396"/>
      <c r="BA63" s="277"/>
      <c r="BB63" s="397"/>
      <c r="BC63" s="398"/>
      <c r="BD63" s="398"/>
      <c r="BE63" s="398"/>
      <c r="BF63" s="398"/>
      <c r="BG63" s="395"/>
      <c r="BH63" s="397"/>
      <c r="BI63" s="399"/>
      <c r="BJ63" s="395"/>
    </row>
    <row r="64" spans="1:62" s="51" customFormat="1" ht="11.25" customHeight="1" x14ac:dyDescent="0.15">
      <c r="A64" s="215"/>
      <c r="B64" s="327"/>
      <c r="C64" s="327"/>
      <c r="D64" s="327"/>
      <c r="E64" s="327"/>
      <c r="F64" s="60"/>
      <c r="G64" s="3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328"/>
      <c r="AH64" s="90"/>
      <c r="AI64" s="126"/>
      <c r="AJ64" s="127"/>
      <c r="AK64" s="127"/>
      <c r="AL64" s="127"/>
      <c r="AM64" s="127"/>
      <c r="AN64" s="128"/>
      <c r="AO64" s="127"/>
      <c r="AP64" s="127"/>
      <c r="AQ64" s="127"/>
      <c r="AR64" s="127"/>
      <c r="AS64" s="127"/>
      <c r="AT64" s="127"/>
      <c r="AU64" s="328"/>
      <c r="AV64" s="90"/>
      <c r="AW64" s="127"/>
      <c r="AX64" s="127"/>
      <c r="AY64" s="329"/>
      <c r="AZ64" s="338"/>
      <c r="BA64" s="90"/>
      <c r="BB64" s="331"/>
      <c r="BC64" s="331"/>
      <c r="BD64" s="331"/>
      <c r="BE64" s="331"/>
      <c r="BF64" s="331"/>
      <c r="BG64" s="329"/>
      <c r="BH64" s="77"/>
      <c r="BI64" s="127"/>
      <c r="BJ64" s="332"/>
    </row>
    <row r="65" spans="1:21" s="51" customFormat="1" ht="11.25" customHeight="1" x14ac:dyDescent="0.15">
      <c r="A65" s="57" t="s">
        <v>250</v>
      </c>
      <c r="B65" s="56"/>
      <c r="C65" s="56"/>
      <c r="D65" s="56"/>
      <c r="E65" s="56"/>
      <c r="F65" s="56"/>
      <c r="G65" s="56"/>
      <c r="H65" s="56"/>
      <c r="I65" s="56"/>
      <c r="J65" s="56"/>
      <c r="K65" s="56"/>
      <c r="L65" s="56"/>
      <c r="M65" s="56"/>
      <c r="N65" s="56"/>
      <c r="O65" s="56"/>
      <c r="P65" s="56"/>
      <c r="Q65" s="56"/>
      <c r="R65" s="56"/>
      <c r="S65" s="56"/>
      <c r="T65" s="56"/>
      <c r="U65" s="56"/>
    </row>
    <row r="66" spans="1:21" s="51" customFormat="1" ht="11.25" customHeight="1" x14ac:dyDescent="0.15">
      <c r="A66" s="58" t="s">
        <v>249</v>
      </c>
      <c r="B66" s="56"/>
      <c r="C66" s="56"/>
      <c r="D66" s="56"/>
      <c r="E66" s="56"/>
      <c r="F66" s="56"/>
      <c r="G66" s="56"/>
      <c r="H66" s="56"/>
      <c r="I66" s="56"/>
      <c r="J66" s="56"/>
      <c r="K66" s="56"/>
      <c r="L66" s="56"/>
      <c r="M66" s="56"/>
      <c r="N66" s="56"/>
      <c r="O66" s="56"/>
      <c r="P66" s="56"/>
      <c r="Q66" s="56"/>
      <c r="R66" s="56"/>
      <c r="S66" s="56"/>
      <c r="T66" s="56"/>
      <c r="U66" s="56"/>
    </row>
    <row r="67" spans="1:21" ht="11.25" customHeight="1" x14ac:dyDescent="0.2">
      <c r="A67" s="58" t="s">
        <v>251</v>
      </c>
      <c r="B67" s="28"/>
      <c r="C67" s="28"/>
      <c r="D67" s="31"/>
      <c r="E67" s="28"/>
      <c r="F67" s="28"/>
      <c r="G67" s="28"/>
      <c r="H67" s="28"/>
      <c r="I67" s="28"/>
      <c r="J67" s="28"/>
      <c r="K67" s="28"/>
      <c r="L67" s="28"/>
      <c r="M67" s="28"/>
      <c r="N67" s="28"/>
      <c r="O67" s="28"/>
      <c r="P67" s="28"/>
      <c r="Q67" s="28"/>
      <c r="R67" s="28"/>
      <c r="S67" s="28"/>
      <c r="T67" s="28"/>
      <c r="U67" s="28"/>
    </row>
    <row r="68" spans="1:21" ht="11.25" customHeight="1" x14ac:dyDescent="0.2">
      <c r="A68" s="58" t="s">
        <v>289</v>
      </c>
      <c r="B68" s="28"/>
      <c r="C68" s="28"/>
      <c r="D68" s="31"/>
      <c r="E68" s="28"/>
      <c r="F68" s="28"/>
      <c r="G68" s="28"/>
      <c r="H68" s="28"/>
      <c r="I68" s="28"/>
      <c r="J68" s="28"/>
      <c r="K68" s="28"/>
      <c r="L68" s="28"/>
      <c r="M68" s="28"/>
      <c r="N68" s="28"/>
      <c r="O68" s="28"/>
      <c r="P68" s="28"/>
      <c r="Q68" s="28"/>
      <c r="R68" s="28"/>
      <c r="S68" s="28"/>
      <c r="T68" s="28"/>
      <c r="U68" s="28"/>
    </row>
    <row r="69" spans="1:21" ht="11.25" customHeight="1" x14ac:dyDescent="0.2">
      <c r="A69" s="58" t="s">
        <v>288</v>
      </c>
      <c r="B69" s="28"/>
      <c r="C69" s="28"/>
      <c r="D69" s="31"/>
      <c r="E69" s="28"/>
      <c r="F69" s="28"/>
      <c r="G69" s="28"/>
      <c r="H69" s="28"/>
      <c r="I69" s="28"/>
      <c r="J69" s="28"/>
      <c r="K69" s="28"/>
      <c r="L69" s="28"/>
      <c r="M69" s="28"/>
      <c r="N69" s="28"/>
      <c r="O69" s="28"/>
      <c r="P69" s="28"/>
      <c r="Q69" s="28"/>
      <c r="R69" s="28"/>
      <c r="S69" s="28"/>
      <c r="T69" s="28"/>
      <c r="U69" s="28"/>
    </row>
    <row r="70" spans="1:21" ht="12" customHeight="1" x14ac:dyDescent="0.2">
      <c r="A70" s="33"/>
      <c r="C70" s="28"/>
      <c r="D70" s="31"/>
      <c r="E70" s="28"/>
      <c r="F70" s="28"/>
      <c r="G70" s="34"/>
      <c r="H70" s="34"/>
      <c r="I70" s="28"/>
      <c r="J70" s="28"/>
      <c r="K70" s="28"/>
      <c r="L70" s="28"/>
      <c r="M70" s="28"/>
      <c r="N70" s="28"/>
      <c r="O70" s="28"/>
      <c r="P70" s="28"/>
      <c r="Q70" s="28"/>
      <c r="R70" s="28"/>
      <c r="S70" s="28"/>
      <c r="T70" s="28"/>
      <c r="U70" s="28"/>
    </row>
    <row r="71" spans="1:21" ht="12" hidden="1" customHeight="1" x14ac:dyDescent="0.2">
      <c r="A71" s="33"/>
      <c r="C71" s="28"/>
      <c r="D71" s="31"/>
      <c r="E71" s="28"/>
      <c r="F71" s="28"/>
      <c r="G71" s="34"/>
      <c r="H71" s="34"/>
      <c r="I71" s="28"/>
      <c r="J71" s="28"/>
      <c r="K71" s="28"/>
      <c r="L71" s="28"/>
      <c r="M71" s="28"/>
      <c r="N71" s="28"/>
      <c r="O71" s="28"/>
      <c r="P71" s="28"/>
      <c r="Q71" s="28"/>
      <c r="R71" s="28"/>
      <c r="S71" s="28"/>
      <c r="T71" s="28"/>
      <c r="U71" s="28"/>
    </row>
    <row r="72" spans="1:21" ht="12" hidden="1" customHeight="1" x14ac:dyDescent="0.2">
      <c r="A72" s="33"/>
      <c r="C72" s="28"/>
      <c r="D72" s="31"/>
      <c r="E72" s="28"/>
      <c r="F72" s="28"/>
      <c r="G72" s="34"/>
      <c r="H72" s="34"/>
      <c r="I72" s="28"/>
      <c r="J72" s="28"/>
      <c r="K72" s="28"/>
      <c r="L72" s="28"/>
      <c r="M72" s="28"/>
      <c r="N72" s="28"/>
      <c r="O72" s="28"/>
      <c r="P72" s="28"/>
      <c r="Q72" s="28"/>
      <c r="R72" s="28"/>
      <c r="S72" s="28"/>
      <c r="T72" s="28"/>
      <c r="U72" s="28"/>
    </row>
    <row r="73" spans="1:21" ht="12" hidden="1" customHeight="1" x14ac:dyDescent="0.2">
      <c r="A73" s="33"/>
      <c r="C73" s="28"/>
      <c r="D73" s="31"/>
      <c r="E73" s="28"/>
      <c r="F73" s="28"/>
      <c r="G73" s="34"/>
      <c r="H73" s="34"/>
      <c r="I73" s="28"/>
      <c r="J73" s="28"/>
      <c r="K73" s="28"/>
      <c r="L73" s="28"/>
      <c r="M73" s="28"/>
      <c r="N73" s="28"/>
      <c r="O73" s="28"/>
      <c r="P73" s="28"/>
      <c r="Q73" s="28"/>
      <c r="R73" s="28"/>
      <c r="S73" s="28"/>
      <c r="T73" s="28"/>
      <c r="U73" s="28"/>
    </row>
    <row r="74" spans="1:21" ht="12" hidden="1" customHeight="1" x14ac:dyDescent="0.2">
      <c r="A74" s="33"/>
      <c r="C74" s="28"/>
      <c r="D74" s="31"/>
      <c r="E74" s="28"/>
      <c r="F74" s="28"/>
      <c r="G74" s="34"/>
      <c r="H74" s="34"/>
      <c r="I74" s="28"/>
      <c r="J74" s="28"/>
      <c r="K74" s="28"/>
      <c r="L74" s="28"/>
      <c r="M74" s="28"/>
      <c r="N74" s="28"/>
      <c r="O74" s="28"/>
      <c r="P74" s="28"/>
      <c r="Q74" s="28"/>
      <c r="R74" s="28"/>
      <c r="S74" s="28"/>
      <c r="T74" s="28"/>
      <c r="U74" s="28"/>
    </row>
    <row r="75" spans="1:21" ht="12" hidden="1" customHeight="1" x14ac:dyDescent="0.2">
      <c r="A75" s="33"/>
      <c r="C75" s="28"/>
      <c r="D75" s="31"/>
      <c r="E75" s="28"/>
      <c r="F75" s="28"/>
      <c r="G75" s="34"/>
      <c r="H75" s="34"/>
      <c r="I75" s="28"/>
      <c r="J75" s="28"/>
      <c r="K75" s="28"/>
      <c r="L75" s="28"/>
      <c r="M75" s="28"/>
      <c r="N75" s="28"/>
      <c r="O75" s="28"/>
      <c r="P75" s="28"/>
      <c r="Q75" s="28"/>
      <c r="R75" s="28"/>
      <c r="S75" s="28"/>
      <c r="T75" s="28"/>
      <c r="U75" s="28"/>
    </row>
    <row r="76" spans="1:21" ht="12" hidden="1" customHeight="1" x14ac:dyDescent="0.2">
      <c r="A76" s="33"/>
      <c r="C76" s="28"/>
      <c r="D76" s="31"/>
      <c r="E76" s="28"/>
      <c r="F76" s="28"/>
      <c r="G76" s="34"/>
      <c r="H76" s="34"/>
      <c r="I76" s="28"/>
      <c r="J76" s="28"/>
      <c r="K76" s="28"/>
      <c r="L76" s="28"/>
      <c r="M76" s="28"/>
      <c r="N76" s="28"/>
      <c r="O76" s="28"/>
      <c r="P76" s="28"/>
      <c r="Q76" s="28"/>
      <c r="R76" s="28"/>
      <c r="S76" s="28"/>
      <c r="T76" s="28"/>
      <c r="U76" s="28"/>
    </row>
    <row r="77" spans="1:21" ht="12" hidden="1" customHeight="1" x14ac:dyDescent="0.2">
      <c r="A77" s="33"/>
      <c r="C77" s="28"/>
      <c r="D77" s="31"/>
      <c r="E77" s="28"/>
      <c r="F77" s="28"/>
      <c r="G77" s="34"/>
      <c r="H77" s="34"/>
      <c r="I77" s="28"/>
      <c r="J77" s="28"/>
      <c r="K77" s="28"/>
      <c r="L77" s="28"/>
      <c r="M77" s="28"/>
      <c r="N77" s="28"/>
      <c r="O77" s="28"/>
      <c r="P77" s="28"/>
      <c r="Q77" s="28"/>
      <c r="R77" s="28"/>
      <c r="S77" s="28"/>
      <c r="T77" s="28"/>
      <c r="U77" s="28"/>
    </row>
    <row r="78" spans="1:21" ht="12" hidden="1" customHeight="1" x14ac:dyDescent="0.2">
      <c r="A78" s="33"/>
      <c r="C78" s="28"/>
      <c r="D78" s="31"/>
      <c r="E78" s="28"/>
      <c r="F78" s="28"/>
      <c r="G78" s="34"/>
      <c r="H78" s="34"/>
      <c r="I78" s="28"/>
      <c r="J78" s="28"/>
      <c r="K78" s="28"/>
      <c r="L78" s="28"/>
      <c r="M78" s="28"/>
      <c r="N78" s="28"/>
      <c r="O78" s="28"/>
      <c r="P78" s="28"/>
      <c r="Q78" s="28"/>
      <c r="R78" s="28"/>
      <c r="S78" s="28"/>
      <c r="T78" s="28"/>
      <c r="U78" s="28"/>
    </row>
    <row r="79" spans="1:21" ht="12" hidden="1" customHeight="1" x14ac:dyDescent="0.2">
      <c r="A79" s="33"/>
      <c r="C79" s="28"/>
      <c r="D79" s="31"/>
      <c r="E79" s="28"/>
      <c r="F79" s="28"/>
      <c r="G79" s="34"/>
      <c r="H79" s="34"/>
      <c r="I79" s="28"/>
      <c r="J79" s="28"/>
      <c r="K79" s="28"/>
      <c r="L79" s="28"/>
      <c r="M79" s="28"/>
      <c r="N79" s="28"/>
      <c r="O79" s="28"/>
      <c r="P79" s="28"/>
      <c r="Q79" s="28"/>
      <c r="R79" s="28"/>
      <c r="S79" s="28"/>
      <c r="T79" s="28"/>
      <c r="U79" s="28"/>
    </row>
    <row r="80" spans="1:21" ht="12" hidden="1" customHeight="1" x14ac:dyDescent="0.2">
      <c r="A80" s="33"/>
      <c r="C80" s="28"/>
      <c r="D80" s="31"/>
      <c r="E80" s="28"/>
      <c r="F80" s="28"/>
      <c r="G80" s="34"/>
      <c r="H80" s="34"/>
      <c r="I80" s="28"/>
      <c r="J80" s="28"/>
      <c r="K80" s="28"/>
      <c r="L80" s="28"/>
      <c r="M80" s="28"/>
      <c r="N80" s="28"/>
      <c r="O80" s="28"/>
      <c r="P80" s="28"/>
      <c r="Q80" s="28"/>
      <c r="R80" s="28"/>
      <c r="S80" s="28"/>
      <c r="T80" s="28"/>
      <c r="U80" s="28"/>
    </row>
    <row r="81" spans="1:21" ht="12" hidden="1" customHeight="1" x14ac:dyDescent="0.2">
      <c r="A81" s="33"/>
      <c r="C81" s="28"/>
      <c r="D81" s="31"/>
      <c r="E81" s="28"/>
      <c r="F81" s="28"/>
      <c r="G81" s="34"/>
      <c r="H81" s="34"/>
      <c r="I81" s="28"/>
      <c r="J81" s="28"/>
      <c r="K81" s="28"/>
      <c r="L81" s="28"/>
      <c r="M81" s="28"/>
      <c r="N81" s="28"/>
      <c r="O81" s="28"/>
      <c r="P81" s="28"/>
      <c r="Q81" s="28"/>
      <c r="R81" s="28"/>
      <c r="S81" s="28"/>
      <c r="T81" s="28"/>
      <c r="U81" s="28"/>
    </row>
    <row r="82" spans="1:21" ht="12" hidden="1" customHeight="1" x14ac:dyDescent="0.2">
      <c r="A82" s="33"/>
      <c r="C82" s="28"/>
      <c r="D82" s="31"/>
      <c r="E82" s="28"/>
      <c r="F82" s="28"/>
      <c r="G82" s="34"/>
      <c r="H82" s="34"/>
      <c r="I82" s="28"/>
      <c r="J82" s="28"/>
      <c r="K82" s="28"/>
      <c r="L82" s="28"/>
      <c r="M82" s="28"/>
      <c r="N82" s="28"/>
      <c r="O82" s="28"/>
      <c r="P82" s="28"/>
      <c r="Q82" s="28"/>
      <c r="R82" s="28"/>
      <c r="S82" s="28"/>
      <c r="T82" s="28"/>
      <c r="U82" s="28"/>
    </row>
    <row r="83" spans="1:21" ht="12" hidden="1" customHeight="1" x14ac:dyDescent="0.2">
      <c r="A83" s="33"/>
      <c r="C83" s="28"/>
      <c r="D83" s="31"/>
      <c r="E83" s="28"/>
      <c r="F83" s="28"/>
      <c r="G83" s="34"/>
      <c r="H83" s="34"/>
      <c r="I83" s="28"/>
      <c r="J83" s="28"/>
      <c r="K83" s="28"/>
      <c r="L83" s="28"/>
      <c r="M83" s="28"/>
      <c r="N83" s="28"/>
      <c r="O83" s="28"/>
      <c r="P83" s="28"/>
      <c r="Q83" s="28"/>
      <c r="R83" s="28"/>
      <c r="S83" s="28"/>
      <c r="T83" s="28"/>
      <c r="U83" s="28"/>
    </row>
    <row r="84" spans="1:21" ht="12" hidden="1" customHeight="1" x14ac:dyDescent="0.2">
      <c r="A84" s="33"/>
      <c r="C84" s="28"/>
      <c r="D84" s="31"/>
      <c r="E84" s="28"/>
      <c r="F84" s="28"/>
      <c r="G84" s="34"/>
      <c r="H84" s="34"/>
      <c r="I84" s="28"/>
      <c r="J84" s="28"/>
      <c r="K84" s="28"/>
      <c r="L84" s="28"/>
      <c r="M84" s="28"/>
      <c r="N84" s="28"/>
      <c r="O84" s="28"/>
      <c r="P84" s="28"/>
      <c r="Q84" s="28"/>
      <c r="R84" s="28"/>
      <c r="S84" s="28"/>
      <c r="T84" s="28"/>
      <c r="U84" s="28"/>
    </row>
    <row r="85" spans="1:21" ht="12" hidden="1" customHeight="1" x14ac:dyDescent="0.2">
      <c r="A85" s="33"/>
      <c r="C85" s="28"/>
      <c r="D85" s="31"/>
      <c r="E85" s="28"/>
      <c r="F85" s="28"/>
      <c r="G85" s="34"/>
      <c r="H85" s="34"/>
      <c r="I85" s="28"/>
      <c r="J85" s="28"/>
      <c r="K85" s="28"/>
      <c r="L85" s="28"/>
      <c r="M85" s="28"/>
      <c r="N85" s="28"/>
      <c r="O85" s="28"/>
      <c r="P85" s="28"/>
      <c r="Q85" s="28"/>
      <c r="R85" s="28"/>
      <c r="S85" s="28"/>
      <c r="T85" s="28"/>
      <c r="U85" s="28"/>
    </row>
    <row r="86" spans="1:21" ht="12" hidden="1" customHeight="1" x14ac:dyDescent="0.2">
      <c r="A86" s="33"/>
      <c r="C86" s="28"/>
      <c r="D86" s="31"/>
      <c r="E86" s="28"/>
      <c r="F86" s="28"/>
      <c r="G86" s="34"/>
      <c r="H86" s="34"/>
      <c r="I86" s="28"/>
      <c r="J86" s="28"/>
      <c r="K86" s="28"/>
      <c r="L86" s="28"/>
      <c r="M86" s="28"/>
      <c r="N86" s="28"/>
      <c r="O86" s="28"/>
      <c r="P86" s="28"/>
      <c r="Q86" s="28"/>
      <c r="R86" s="28"/>
      <c r="S86" s="28"/>
      <c r="T86" s="28"/>
      <c r="U86" s="28"/>
    </row>
    <row r="87" spans="1:21" ht="12" hidden="1" customHeight="1" x14ac:dyDescent="0.2">
      <c r="A87" s="33"/>
      <c r="C87" s="28"/>
      <c r="D87" s="31"/>
      <c r="E87" s="28"/>
      <c r="F87" s="28"/>
      <c r="G87" s="34"/>
      <c r="H87" s="34"/>
      <c r="I87" s="28"/>
      <c r="J87" s="28"/>
      <c r="K87" s="28"/>
      <c r="L87" s="28"/>
      <c r="M87" s="28"/>
      <c r="N87" s="28"/>
      <c r="O87" s="28"/>
      <c r="P87" s="28"/>
      <c r="Q87" s="28"/>
      <c r="R87" s="28"/>
      <c r="S87" s="28"/>
      <c r="T87" s="28"/>
      <c r="U87" s="28"/>
    </row>
    <row r="88" spans="1:21" ht="12" hidden="1" customHeight="1" x14ac:dyDescent="0.2">
      <c r="A88" s="33"/>
      <c r="C88" s="28"/>
      <c r="D88" s="31"/>
      <c r="E88" s="28"/>
      <c r="F88" s="28"/>
      <c r="G88" s="34"/>
      <c r="H88" s="34"/>
      <c r="I88" s="28"/>
      <c r="J88" s="28"/>
      <c r="K88" s="28"/>
      <c r="L88" s="28"/>
      <c r="M88" s="28"/>
      <c r="N88" s="28"/>
      <c r="O88" s="28"/>
      <c r="P88" s="28"/>
      <c r="Q88" s="28"/>
      <c r="R88" s="28"/>
      <c r="S88" s="28"/>
      <c r="T88" s="28"/>
      <c r="U88" s="28"/>
    </row>
    <row r="89" spans="1:21" ht="12" hidden="1" customHeight="1" x14ac:dyDescent="0.2">
      <c r="A89" s="33"/>
      <c r="C89" s="28"/>
      <c r="D89" s="31"/>
      <c r="E89" s="28"/>
      <c r="F89" s="28"/>
      <c r="G89" s="34"/>
      <c r="H89" s="34"/>
      <c r="I89" s="28"/>
      <c r="J89" s="28"/>
      <c r="K89" s="28"/>
      <c r="L89" s="28"/>
      <c r="M89" s="28"/>
      <c r="N89" s="28"/>
      <c r="O89" s="28"/>
      <c r="P89" s="28"/>
      <c r="Q89" s="28"/>
      <c r="R89" s="28"/>
      <c r="S89" s="28"/>
      <c r="T89" s="28"/>
      <c r="U89" s="28"/>
    </row>
    <row r="90" spans="1:21" ht="12" hidden="1" customHeight="1" x14ac:dyDescent="0.2">
      <c r="A90" s="33"/>
      <c r="C90" s="28"/>
      <c r="D90" s="31"/>
      <c r="E90" s="28"/>
      <c r="F90" s="28"/>
      <c r="G90" s="34"/>
      <c r="H90" s="34"/>
      <c r="I90" s="28"/>
      <c r="J90" s="28"/>
      <c r="K90" s="28"/>
      <c r="L90" s="28"/>
      <c r="M90" s="28"/>
      <c r="N90" s="28"/>
      <c r="O90" s="28"/>
      <c r="P90" s="28"/>
      <c r="Q90" s="28"/>
      <c r="R90" s="28"/>
      <c r="S90" s="28"/>
      <c r="T90" s="28"/>
      <c r="U90" s="28"/>
    </row>
    <row r="91" spans="1:21" ht="12" hidden="1" customHeight="1" x14ac:dyDescent="0.2">
      <c r="A91" s="33"/>
      <c r="C91" s="28"/>
      <c r="D91" s="31"/>
      <c r="E91" s="28"/>
      <c r="F91" s="28"/>
      <c r="G91" s="34"/>
      <c r="H91" s="34"/>
      <c r="I91" s="28"/>
      <c r="J91" s="28"/>
      <c r="K91" s="28"/>
      <c r="L91" s="28"/>
      <c r="M91" s="28"/>
      <c r="N91" s="28"/>
      <c r="O91" s="28"/>
      <c r="P91" s="28"/>
      <c r="Q91" s="28"/>
      <c r="R91" s="28"/>
      <c r="S91" s="28"/>
      <c r="T91" s="28"/>
      <c r="U91" s="28"/>
    </row>
    <row r="92" spans="1:21" ht="12" hidden="1" customHeight="1" x14ac:dyDescent="0.2">
      <c r="A92" s="33"/>
      <c r="C92" s="28"/>
      <c r="D92" s="31"/>
      <c r="E92" s="28"/>
      <c r="F92" s="28"/>
      <c r="G92" s="34"/>
      <c r="H92" s="34"/>
      <c r="I92" s="28"/>
      <c r="J92" s="28"/>
      <c r="K92" s="28"/>
      <c r="L92" s="28"/>
      <c r="M92" s="28"/>
      <c r="N92" s="28"/>
      <c r="O92" s="28"/>
      <c r="P92" s="28"/>
      <c r="Q92" s="28"/>
      <c r="R92" s="28"/>
      <c r="S92" s="28"/>
      <c r="T92" s="28"/>
      <c r="U92" s="28"/>
    </row>
    <row r="93" spans="1:21" ht="12" hidden="1" customHeight="1" x14ac:dyDescent="0.2">
      <c r="A93" s="33"/>
      <c r="C93" s="28"/>
      <c r="D93" s="31"/>
      <c r="E93" s="28"/>
      <c r="F93" s="28"/>
      <c r="G93" s="34"/>
      <c r="H93" s="34"/>
      <c r="I93" s="28"/>
      <c r="J93" s="28"/>
      <c r="K93" s="28"/>
      <c r="L93" s="28"/>
      <c r="M93" s="28"/>
      <c r="N93" s="28"/>
      <c r="O93" s="28"/>
      <c r="P93" s="28"/>
      <c r="Q93" s="28"/>
      <c r="R93" s="28"/>
      <c r="S93" s="28"/>
      <c r="T93" s="28"/>
      <c r="U93" s="28"/>
    </row>
    <row r="94" spans="1:21" ht="12" hidden="1" customHeight="1" x14ac:dyDescent="0.2">
      <c r="A94" s="33"/>
      <c r="C94" s="28"/>
      <c r="D94" s="31"/>
      <c r="E94" s="28"/>
      <c r="F94" s="28"/>
      <c r="G94" s="34"/>
      <c r="H94" s="34"/>
      <c r="I94" s="28"/>
      <c r="J94" s="28"/>
      <c r="K94" s="28"/>
      <c r="L94" s="28"/>
      <c r="M94" s="28"/>
      <c r="N94" s="28"/>
      <c r="O94" s="28"/>
      <c r="P94" s="28"/>
      <c r="Q94" s="28"/>
      <c r="R94" s="28"/>
      <c r="S94" s="28"/>
      <c r="T94" s="28"/>
      <c r="U94" s="28"/>
    </row>
    <row r="95" spans="1:21" ht="12" hidden="1" customHeight="1" x14ac:dyDescent="0.2">
      <c r="A95" s="33"/>
      <c r="C95" s="28"/>
      <c r="D95" s="31"/>
      <c r="E95" s="28"/>
      <c r="F95" s="28"/>
      <c r="G95" s="34"/>
      <c r="H95" s="34"/>
      <c r="I95" s="28"/>
      <c r="J95" s="28"/>
      <c r="K95" s="28"/>
      <c r="L95" s="28"/>
      <c r="M95" s="28"/>
      <c r="N95" s="28"/>
      <c r="O95" s="28"/>
      <c r="P95" s="28"/>
      <c r="Q95" s="28"/>
      <c r="R95" s="28"/>
      <c r="S95" s="28"/>
      <c r="T95" s="28"/>
      <c r="U95" s="28"/>
    </row>
    <row r="96" spans="1:21" ht="12" hidden="1" customHeight="1" x14ac:dyDescent="0.2">
      <c r="A96" s="33"/>
      <c r="C96" s="28"/>
      <c r="D96" s="31"/>
      <c r="E96" s="28"/>
      <c r="F96" s="28"/>
      <c r="G96" s="34"/>
      <c r="H96" s="34"/>
      <c r="I96" s="28"/>
      <c r="J96" s="28"/>
      <c r="K96" s="28"/>
      <c r="L96" s="28"/>
      <c r="M96" s="28"/>
      <c r="N96" s="28"/>
      <c r="O96" s="28"/>
      <c r="P96" s="28"/>
      <c r="Q96" s="28"/>
      <c r="R96" s="28"/>
      <c r="S96" s="28"/>
      <c r="T96" s="28"/>
      <c r="U96" s="28"/>
    </row>
    <row r="97" spans="1:62" ht="12" hidden="1" customHeight="1" x14ac:dyDescent="0.2">
      <c r="A97" s="33"/>
      <c r="C97" s="28"/>
      <c r="D97" s="31"/>
      <c r="E97" s="28"/>
      <c r="F97" s="28"/>
      <c r="G97" s="34"/>
      <c r="H97" s="34"/>
      <c r="I97" s="28"/>
      <c r="J97" s="28"/>
      <c r="K97" s="28"/>
      <c r="L97" s="28"/>
      <c r="M97" s="28"/>
      <c r="N97" s="28"/>
      <c r="O97" s="28"/>
      <c r="P97" s="28"/>
      <c r="Q97" s="28"/>
      <c r="R97" s="28"/>
      <c r="S97" s="28"/>
      <c r="T97" s="28"/>
      <c r="U97" s="28"/>
    </row>
    <row r="98" spans="1:62" ht="12" hidden="1" customHeight="1" x14ac:dyDescent="0.2">
      <c r="A98" s="33"/>
      <c r="C98" s="28"/>
      <c r="D98" s="31"/>
      <c r="E98" s="28"/>
      <c r="F98" s="28"/>
      <c r="G98" s="34"/>
      <c r="H98" s="34"/>
      <c r="I98" s="28"/>
      <c r="J98" s="28"/>
      <c r="K98" s="28"/>
      <c r="L98" s="28"/>
      <c r="M98" s="28"/>
      <c r="N98" s="28"/>
      <c r="O98" s="28"/>
      <c r="P98" s="28"/>
      <c r="Q98" s="28"/>
      <c r="R98" s="28"/>
      <c r="S98" s="28"/>
      <c r="T98" s="28"/>
      <c r="U98" s="28"/>
    </row>
    <row r="99" spans="1:62" ht="12" hidden="1" customHeight="1" x14ac:dyDescent="0.2">
      <c r="A99" s="33"/>
      <c r="C99" s="28"/>
      <c r="D99" s="31"/>
      <c r="E99" s="28"/>
      <c r="F99" s="28"/>
      <c r="G99" s="34"/>
      <c r="H99" s="34"/>
      <c r="I99" s="28"/>
      <c r="J99" s="28"/>
      <c r="K99" s="28"/>
      <c r="L99" s="28"/>
      <c r="M99" s="28"/>
      <c r="N99" s="28"/>
      <c r="O99" s="28"/>
      <c r="P99" s="28"/>
      <c r="Q99" s="28"/>
      <c r="R99" s="28"/>
      <c r="S99" s="28"/>
      <c r="T99" s="28"/>
      <c r="U99" s="28"/>
    </row>
    <row r="100" spans="1:62" ht="12" hidden="1" customHeight="1" x14ac:dyDescent="0.2">
      <c r="A100" s="33"/>
      <c r="C100" s="28"/>
      <c r="D100" s="31"/>
      <c r="E100" s="28"/>
      <c r="F100" s="28"/>
      <c r="G100" s="34"/>
      <c r="H100" s="34"/>
      <c r="I100" s="28"/>
      <c r="J100" s="28"/>
      <c r="K100" s="28"/>
      <c r="L100" s="28"/>
      <c r="M100" s="28"/>
      <c r="N100" s="28"/>
      <c r="O100" s="28"/>
      <c r="P100" s="28"/>
      <c r="Q100" s="28"/>
      <c r="R100" s="28"/>
      <c r="S100" s="28"/>
      <c r="T100" s="28"/>
      <c r="U100" s="28"/>
    </row>
    <row r="101" spans="1:62" ht="12" hidden="1" customHeight="1" x14ac:dyDescent="0.2">
      <c r="A101" s="33"/>
      <c r="C101" s="28"/>
      <c r="D101" s="31"/>
      <c r="E101" s="28"/>
      <c r="F101" s="28"/>
      <c r="G101" s="34"/>
      <c r="H101" s="34"/>
      <c r="I101" s="28"/>
      <c r="J101" s="28"/>
      <c r="K101" s="28"/>
      <c r="L101" s="28"/>
      <c r="M101" s="28"/>
      <c r="N101" s="28"/>
      <c r="O101" s="28"/>
      <c r="P101" s="28"/>
      <c r="Q101" s="28"/>
      <c r="R101" s="28"/>
      <c r="S101" s="28"/>
      <c r="T101" s="28"/>
      <c r="U101" s="28"/>
    </row>
    <row r="102" spans="1:62" ht="12" hidden="1" customHeight="1" x14ac:dyDescent="0.2">
      <c r="A102" s="33"/>
      <c r="C102" s="28"/>
      <c r="D102" s="31"/>
      <c r="E102" s="28"/>
      <c r="F102" s="28"/>
      <c r="G102" s="34"/>
      <c r="H102" s="34"/>
      <c r="I102" s="28"/>
      <c r="J102" s="28"/>
      <c r="K102" s="28"/>
      <c r="L102" s="28"/>
      <c r="M102" s="28"/>
      <c r="N102" s="28"/>
      <c r="O102" s="28"/>
      <c r="P102" s="28"/>
      <c r="Q102" s="28"/>
      <c r="R102" s="28"/>
      <c r="S102" s="28"/>
      <c r="T102" s="28"/>
      <c r="U102" s="28"/>
    </row>
    <row r="103" spans="1:62" ht="12" hidden="1" customHeight="1" x14ac:dyDescent="0.2">
      <c r="A103" s="33"/>
      <c r="C103" s="28"/>
      <c r="D103" s="31"/>
      <c r="E103" s="28"/>
      <c r="F103" s="28"/>
      <c r="G103" s="34"/>
      <c r="H103" s="34"/>
      <c r="I103" s="28"/>
      <c r="J103" s="28"/>
      <c r="K103" s="28"/>
      <c r="L103" s="28"/>
      <c r="M103" s="28"/>
      <c r="N103" s="28"/>
      <c r="O103" s="28"/>
      <c r="P103" s="28"/>
      <c r="Q103" s="28"/>
      <c r="R103" s="28"/>
      <c r="S103" s="28"/>
      <c r="T103" s="28"/>
      <c r="U103" s="28"/>
    </row>
    <row r="104" spans="1:62" ht="12" hidden="1" customHeight="1" x14ac:dyDescent="0.2">
      <c r="A104" s="33"/>
      <c r="C104" s="28"/>
      <c r="D104" s="31"/>
      <c r="E104" s="28"/>
      <c r="F104" s="28"/>
      <c r="G104" s="34"/>
      <c r="H104" s="34"/>
      <c r="I104" s="28"/>
      <c r="J104" s="28"/>
      <c r="K104" s="28"/>
      <c r="L104" s="28"/>
      <c r="M104" s="28"/>
      <c r="N104" s="28"/>
      <c r="O104" s="28"/>
      <c r="P104" s="28"/>
      <c r="Q104" s="28"/>
      <c r="R104" s="28"/>
      <c r="S104" s="28"/>
      <c r="T104" s="28"/>
      <c r="U104" s="28"/>
    </row>
    <row r="105" spans="1:62" ht="12" hidden="1" customHeight="1" x14ac:dyDescent="0.2">
      <c r="A105" s="33"/>
      <c r="C105" s="28"/>
      <c r="D105" s="31"/>
      <c r="E105" s="28"/>
      <c r="F105" s="28"/>
      <c r="G105" s="34"/>
      <c r="H105" s="34"/>
      <c r="I105" s="28"/>
      <c r="J105" s="28"/>
      <c r="K105" s="28"/>
      <c r="L105" s="28"/>
      <c r="M105" s="28"/>
      <c r="N105" s="28"/>
      <c r="O105" s="28"/>
      <c r="P105" s="28"/>
      <c r="Q105" s="28"/>
      <c r="R105" s="28"/>
      <c r="S105" s="28"/>
      <c r="T105" s="28"/>
      <c r="U105" s="28"/>
    </row>
    <row r="106" spans="1:62" ht="12" hidden="1" customHeight="1" x14ac:dyDescent="0.2">
      <c r="A106" s="33"/>
      <c r="C106" s="28"/>
      <c r="D106" s="31"/>
      <c r="E106" s="28"/>
      <c r="F106" s="28"/>
      <c r="G106" s="34"/>
      <c r="H106" s="34"/>
      <c r="I106" s="28"/>
      <c r="J106" s="28"/>
      <c r="K106" s="28"/>
      <c r="L106" s="28"/>
      <c r="M106" s="28"/>
      <c r="N106" s="28"/>
      <c r="O106" s="28"/>
      <c r="P106" s="28"/>
      <c r="Q106" s="28"/>
      <c r="R106" s="28"/>
      <c r="S106" s="28"/>
      <c r="T106" s="28"/>
      <c r="U106" s="28"/>
    </row>
    <row r="107" spans="1:62" ht="15" customHeight="1" x14ac:dyDescent="0.2">
      <c r="A107" s="272"/>
      <c r="B107" s="28"/>
      <c r="C107" s="28"/>
      <c r="D107" s="31"/>
      <c r="E107" s="28"/>
      <c r="F107" s="28"/>
      <c r="G107" s="34"/>
      <c r="H107" s="34"/>
      <c r="I107" s="28"/>
      <c r="J107" s="28"/>
      <c r="K107" s="28"/>
      <c r="L107" s="28"/>
      <c r="M107" s="28"/>
      <c r="N107" s="28"/>
      <c r="O107" s="28"/>
      <c r="P107" s="28"/>
      <c r="Q107" s="28"/>
      <c r="R107" s="28"/>
      <c r="S107" s="28"/>
      <c r="T107" s="28"/>
      <c r="U107" s="28"/>
    </row>
    <row r="108" spans="1:62" s="35" customFormat="1" ht="21" x14ac:dyDescent="0.25">
      <c r="A108" s="179" t="s">
        <v>1835</v>
      </c>
      <c r="B108" s="418"/>
      <c r="C108" s="419"/>
      <c r="D108" s="420"/>
      <c r="E108" s="421"/>
      <c r="F108" s="94" t="s">
        <v>247</v>
      </c>
      <c r="G108" s="416" t="s">
        <v>246</v>
      </c>
      <c r="H108" s="417"/>
      <c r="I108" s="443" t="s">
        <v>1836</v>
      </c>
      <c r="J108" s="431"/>
      <c r="K108" s="431"/>
      <c r="L108" s="431"/>
      <c r="M108" s="274"/>
      <c r="N108" s="274"/>
      <c r="O108" s="274"/>
      <c r="P108" s="274"/>
      <c r="Q108" s="274"/>
      <c r="R108" s="274"/>
      <c r="S108" s="274"/>
      <c r="T108" s="274"/>
      <c r="U108" s="274"/>
      <c r="V108" s="274"/>
      <c r="W108" s="274"/>
      <c r="X108" s="274"/>
      <c r="Y108" s="274"/>
      <c r="Z108" s="274"/>
      <c r="AA108" s="274"/>
      <c r="AB108" s="274"/>
      <c r="AC108" s="274"/>
      <c r="AD108" s="274"/>
      <c r="AE108" s="274"/>
      <c r="AF108" s="274"/>
      <c r="AG108" s="274"/>
      <c r="AH108" s="95"/>
      <c r="AI108" s="443" t="s">
        <v>1837</v>
      </c>
      <c r="AJ108" s="445"/>
      <c r="AK108" s="445"/>
      <c r="AL108" s="445"/>
      <c r="AM108" s="445"/>
      <c r="AN108" s="445"/>
      <c r="AO108" s="445"/>
      <c r="AP108" s="274"/>
      <c r="AQ108" s="274"/>
      <c r="AR108" s="274"/>
      <c r="AS108" s="274"/>
      <c r="AT108" s="274"/>
      <c r="AU108" s="96"/>
      <c r="AV108" s="274"/>
      <c r="AW108" s="274"/>
      <c r="AX108" s="274"/>
      <c r="AY108" s="274"/>
      <c r="AZ108" s="274"/>
      <c r="BA108" s="95"/>
      <c r="BB108" s="430" t="s">
        <v>296</v>
      </c>
      <c r="BC108" s="431"/>
      <c r="BD108" s="431"/>
      <c r="BE108" s="431"/>
      <c r="BF108" s="431"/>
      <c r="BG108" s="431"/>
      <c r="BH108" s="431"/>
      <c r="BI108" s="432"/>
      <c r="BJ108" s="97" t="s">
        <v>291</v>
      </c>
    </row>
    <row r="109" spans="1:62" s="36" customFormat="1" ht="42.75" customHeight="1" x14ac:dyDescent="0.25">
      <c r="A109" s="180" t="s">
        <v>236</v>
      </c>
      <c r="B109" s="412" t="s">
        <v>161</v>
      </c>
      <c r="C109" s="413"/>
      <c r="D109" s="414"/>
      <c r="E109" s="415"/>
      <c r="F109" s="94" t="s">
        <v>245</v>
      </c>
      <c r="G109" s="411" t="s">
        <v>248</v>
      </c>
      <c r="H109" s="411"/>
      <c r="I109" s="99" t="s">
        <v>6</v>
      </c>
      <c r="J109" s="100"/>
      <c r="K109" s="100"/>
      <c r="L109" s="100"/>
      <c r="M109" s="100"/>
      <c r="N109" s="100"/>
      <c r="O109" s="100"/>
      <c r="P109" s="101"/>
      <c r="Q109" s="102" t="s">
        <v>7</v>
      </c>
      <c r="R109" s="100"/>
      <c r="S109" s="100"/>
      <c r="T109" s="100"/>
      <c r="U109" s="100"/>
      <c r="V109" s="100"/>
      <c r="W109" s="100"/>
      <c r="X109" s="101"/>
      <c r="Y109" s="437" t="s">
        <v>8</v>
      </c>
      <c r="Z109" s="429"/>
      <c r="AA109" s="437" t="s">
        <v>9</v>
      </c>
      <c r="AB109" s="429"/>
      <c r="AC109" s="444"/>
      <c r="AD109" s="437" t="s">
        <v>10</v>
      </c>
      <c r="AE109" s="444"/>
      <c r="AF109" s="437" t="s">
        <v>11</v>
      </c>
      <c r="AG109" s="429"/>
      <c r="AH109" s="433" t="s">
        <v>259</v>
      </c>
      <c r="AI109" s="442" t="s">
        <v>260</v>
      </c>
      <c r="AJ109" s="442"/>
      <c r="AK109" s="442"/>
      <c r="AL109" s="442"/>
      <c r="AM109" s="442"/>
      <c r="AN109" s="442"/>
      <c r="AO109" s="440" t="s">
        <v>276</v>
      </c>
      <c r="AP109" s="442"/>
      <c r="AQ109" s="442"/>
      <c r="AR109" s="442"/>
      <c r="AS109" s="442"/>
      <c r="AT109" s="442"/>
      <c r="AU109" s="442"/>
      <c r="AV109" s="442"/>
      <c r="AW109" s="440" t="s">
        <v>13</v>
      </c>
      <c r="AX109" s="442"/>
      <c r="AY109" s="437" t="s">
        <v>14</v>
      </c>
      <c r="AZ109" s="429"/>
      <c r="BA109" s="438" t="s">
        <v>279</v>
      </c>
      <c r="BB109" s="435" t="s">
        <v>1838</v>
      </c>
      <c r="BC109" s="436"/>
      <c r="BD109" s="436"/>
      <c r="BE109" s="436"/>
      <c r="BF109" s="436"/>
      <c r="BG109" s="428" t="s">
        <v>1839</v>
      </c>
      <c r="BH109" s="429"/>
      <c r="BI109" s="433" t="s">
        <v>294</v>
      </c>
      <c r="BJ109" s="426" t="s">
        <v>293</v>
      </c>
    </row>
    <row r="110" spans="1:62" s="37" customFormat="1" ht="63" x14ac:dyDescent="0.25">
      <c r="A110" s="103"/>
      <c r="B110" s="422" t="s">
        <v>15</v>
      </c>
      <c r="C110" s="424" t="s">
        <v>16</v>
      </c>
      <c r="D110" s="424" t="s">
        <v>159</v>
      </c>
      <c r="E110" s="409" t="s">
        <v>160</v>
      </c>
      <c r="F110" s="104" t="s">
        <v>125</v>
      </c>
      <c r="G110" s="105" t="s">
        <v>17</v>
      </c>
      <c r="H110" s="105" t="s">
        <v>18</v>
      </c>
      <c r="I110" s="106" t="s">
        <v>19</v>
      </c>
      <c r="J110" s="107" t="s">
        <v>20</v>
      </c>
      <c r="K110" s="107" t="s">
        <v>21</v>
      </c>
      <c r="L110" s="107" t="s">
        <v>22</v>
      </c>
      <c r="M110" s="107" t="s">
        <v>23</v>
      </c>
      <c r="N110" s="107" t="s">
        <v>24</v>
      </c>
      <c r="O110" s="107" t="s">
        <v>25</v>
      </c>
      <c r="P110" s="107" t="s">
        <v>26</v>
      </c>
      <c r="Q110" s="107" t="s">
        <v>19</v>
      </c>
      <c r="R110" s="107" t="s">
        <v>20</v>
      </c>
      <c r="S110" s="107" t="s">
        <v>21</v>
      </c>
      <c r="T110" s="107" t="s">
        <v>22</v>
      </c>
      <c r="U110" s="107" t="s">
        <v>23</v>
      </c>
      <c r="V110" s="107" t="s">
        <v>24</v>
      </c>
      <c r="W110" s="107" t="s">
        <v>25</v>
      </c>
      <c r="X110" s="107" t="s">
        <v>26</v>
      </c>
      <c r="Y110" s="106" t="s">
        <v>343</v>
      </c>
      <c r="Z110" s="108" t="s">
        <v>344</v>
      </c>
      <c r="AA110" s="106" t="s">
        <v>256</v>
      </c>
      <c r="AB110" s="107" t="s">
        <v>257</v>
      </c>
      <c r="AC110" s="107" t="s">
        <v>258</v>
      </c>
      <c r="AD110" s="107" t="s">
        <v>27</v>
      </c>
      <c r="AE110" s="107" t="s">
        <v>254</v>
      </c>
      <c r="AF110" s="107" t="s">
        <v>28</v>
      </c>
      <c r="AG110" s="109" t="s">
        <v>255</v>
      </c>
      <c r="AH110" s="426"/>
      <c r="AI110" s="118" t="s">
        <v>261</v>
      </c>
      <c r="AJ110" s="119" t="s">
        <v>262</v>
      </c>
      <c r="AK110" s="119" t="s">
        <v>263</v>
      </c>
      <c r="AL110" s="119" t="s">
        <v>264</v>
      </c>
      <c r="AM110" s="119" t="s">
        <v>29</v>
      </c>
      <c r="AN110" s="441" t="s">
        <v>3378</v>
      </c>
      <c r="AO110" s="110" t="s">
        <v>30</v>
      </c>
      <c r="AP110" s="109" t="s">
        <v>31</v>
      </c>
      <c r="AQ110" s="109" t="s">
        <v>32</v>
      </c>
      <c r="AR110" s="109" t="s">
        <v>33</v>
      </c>
      <c r="AS110" s="109" t="s">
        <v>34</v>
      </c>
      <c r="AT110" s="109" t="s">
        <v>35</v>
      </c>
      <c r="AU110" s="108" t="s">
        <v>29</v>
      </c>
      <c r="AV110" s="433" t="s">
        <v>12</v>
      </c>
      <c r="AW110" s="111" t="s">
        <v>277</v>
      </c>
      <c r="AX110" s="109" t="s">
        <v>278</v>
      </c>
      <c r="AY110" s="107" t="s">
        <v>36</v>
      </c>
      <c r="AZ110" s="109" t="s">
        <v>37</v>
      </c>
      <c r="BA110" s="439"/>
      <c r="BB110" s="108" t="s">
        <v>1842</v>
      </c>
      <c r="BC110" s="108" t="s">
        <v>341</v>
      </c>
      <c r="BD110" s="109" t="s">
        <v>287</v>
      </c>
      <c r="BE110" s="109" t="s">
        <v>290</v>
      </c>
      <c r="BF110" s="108" t="s">
        <v>342</v>
      </c>
      <c r="BG110" s="109" t="s">
        <v>299</v>
      </c>
      <c r="BH110" s="108" t="s">
        <v>1840</v>
      </c>
      <c r="BI110" s="426"/>
      <c r="BJ110" s="427"/>
    </row>
    <row r="111" spans="1:62" s="38" customFormat="1" ht="12.75" x14ac:dyDescent="0.25">
      <c r="A111" s="112"/>
      <c r="B111" s="423"/>
      <c r="C111" s="425"/>
      <c r="D111" s="425"/>
      <c r="E111" s="410"/>
      <c r="F111" s="312" t="s">
        <v>126</v>
      </c>
      <c r="G111" s="313" t="s">
        <v>127</v>
      </c>
      <c r="H111" s="314" t="s">
        <v>127</v>
      </c>
      <c r="I111" s="314" t="s">
        <v>128</v>
      </c>
      <c r="J111" s="314" t="s">
        <v>128</v>
      </c>
      <c r="K111" s="314" t="s">
        <v>128</v>
      </c>
      <c r="L111" s="314" t="s">
        <v>128</v>
      </c>
      <c r="M111" s="314" t="s">
        <v>128</v>
      </c>
      <c r="N111" s="314" t="s">
        <v>128</v>
      </c>
      <c r="O111" s="314" t="s">
        <v>128</v>
      </c>
      <c r="P111" s="314" t="s">
        <v>128</v>
      </c>
      <c r="Q111" s="314" t="s">
        <v>128</v>
      </c>
      <c r="R111" s="314" t="s">
        <v>128</v>
      </c>
      <c r="S111" s="314" t="s">
        <v>128</v>
      </c>
      <c r="T111" s="314" t="s">
        <v>128</v>
      </c>
      <c r="U111" s="314" t="s">
        <v>128</v>
      </c>
      <c r="V111" s="314" t="s">
        <v>128</v>
      </c>
      <c r="W111" s="314" t="s">
        <v>128</v>
      </c>
      <c r="X111" s="314" t="s">
        <v>128</v>
      </c>
      <c r="Y111" s="314" t="s">
        <v>128</v>
      </c>
      <c r="Z111" s="314" t="s">
        <v>128</v>
      </c>
      <c r="AA111" s="314" t="s">
        <v>252</v>
      </c>
      <c r="AB111" s="314" t="s">
        <v>252</v>
      </c>
      <c r="AC111" s="314" t="s">
        <v>252</v>
      </c>
      <c r="AD111" s="314" t="s">
        <v>128</v>
      </c>
      <c r="AE111" s="314" t="s">
        <v>129</v>
      </c>
      <c r="AF111" s="314" t="s">
        <v>128</v>
      </c>
      <c r="AG111" s="315" t="s">
        <v>253</v>
      </c>
      <c r="AH111" s="434"/>
      <c r="AI111" s="316" t="s">
        <v>129</v>
      </c>
      <c r="AJ111" s="315" t="s">
        <v>129</v>
      </c>
      <c r="AK111" s="315" t="s">
        <v>129</v>
      </c>
      <c r="AL111" s="315" t="s">
        <v>129</v>
      </c>
      <c r="AM111" s="315" t="s">
        <v>129</v>
      </c>
      <c r="AN111" s="434"/>
      <c r="AO111" s="317" t="s">
        <v>253</v>
      </c>
      <c r="AP111" s="315" t="s">
        <v>253</v>
      </c>
      <c r="AQ111" s="315" t="s">
        <v>253</v>
      </c>
      <c r="AR111" s="315" t="s">
        <v>253</v>
      </c>
      <c r="AS111" s="315" t="s">
        <v>253</v>
      </c>
      <c r="AT111" s="315" t="s">
        <v>253</v>
      </c>
      <c r="AU111" s="315" t="s">
        <v>253</v>
      </c>
      <c r="AV111" s="434"/>
      <c r="AW111" s="318" t="s">
        <v>252</v>
      </c>
      <c r="AX111" s="315" t="s">
        <v>252</v>
      </c>
      <c r="AY111" s="314"/>
      <c r="AZ111" s="315"/>
      <c r="BA111" s="440"/>
      <c r="BB111" s="315" t="s">
        <v>286</v>
      </c>
      <c r="BC111" s="315" t="s">
        <v>130</v>
      </c>
      <c r="BD111" s="315" t="s">
        <v>130</v>
      </c>
      <c r="BE111" s="315" t="s">
        <v>130</v>
      </c>
      <c r="BF111" s="315" t="s">
        <v>130</v>
      </c>
      <c r="BG111" s="315"/>
      <c r="BH111" s="315" t="s">
        <v>130</v>
      </c>
      <c r="BI111" s="434"/>
      <c r="BJ111" s="115"/>
    </row>
    <row r="112" spans="1:62" ht="11.25" customHeight="1" x14ac:dyDescent="0.2">
      <c r="A112" s="181"/>
      <c r="B112" s="25"/>
      <c r="C112" s="39"/>
      <c r="D112" s="39"/>
      <c r="E112" s="39"/>
      <c r="F112" s="40"/>
      <c r="G112" s="39"/>
      <c r="H112" s="25"/>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309"/>
      <c r="AH112" s="93"/>
      <c r="AI112" s="310"/>
      <c r="AJ112" s="42"/>
      <c r="AK112" s="42"/>
      <c r="AL112" s="42"/>
      <c r="AM112" s="42"/>
      <c r="AN112" s="120"/>
      <c r="AO112" s="42"/>
      <c r="AP112" s="42"/>
      <c r="AQ112" s="42"/>
      <c r="AR112" s="42"/>
      <c r="AS112" s="42"/>
      <c r="AT112" s="42"/>
      <c r="AU112" s="309"/>
      <c r="AV112" s="93"/>
      <c r="AW112" s="42"/>
      <c r="AX112" s="42"/>
      <c r="AY112" s="42"/>
      <c r="AZ112" s="311"/>
      <c r="BA112" s="93"/>
      <c r="BB112" s="42"/>
      <c r="BC112" s="42"/>
      <c r="BD112" s="42"/>
      <c r="BE112" s="42"/>
      <c r="BF112" s="42"/>
      <c r="BG112" s="43"/>
      <c r="BH112" s="42"/>
      <c r="BI112" s="142"/>
      <c r="BJ112" s="319"/>
    </row>
    <row r="113" spans="1:62" s="177" customFormat="1" ht="11.25" customHeight="1" x14ac:dyDescent="0.15">
      <c r="A113" s="333" t="s">
        <v>346</v>
      </c>
      <c r="B113" s="41" t="s">
        <v>1722</v>
      </c>
      <c r="C113" s="45" t="s">
        <v>1723</v>
      </c>
      <c r="D113" s="45" t="s">
        <v>1724</v>
      </c>
      <c r="E113" s="45" t="s">
        <v>1725</v>
      </c>
      <c r="F113" s="171"/>
      <c r="G113" s="45">
        <v>29273</v>
      </c>
      <c r="H113" s="41">
        <v>10891</v>
      </c>
      <c r="I113" s="47">
        <v>102</v>
      </c>
      <c r="J113" s="47">
        <v>34</v>
      </c>
      <c r="K113" s="47">
        <v>0</v>
      </c>
      <c r="L113" s="47">
        <v>0</v>
      </c>
      <c r="M113" s="47">
        <v>0</v>
      </c>
      <c r="N113" s="47">
        <v>0</v>
      </c>
      <c r="O113" s="47">
        <v>26</v>
      </c>
      <c r="P113" s="47">
        <v>2</v>
      </c>
      <c r="Q113" s="47">
        <v>0</v>
      </c>
      <c r="R113" s="47">
        <v>11</v>
      </c>
      <c r="S113" s="47">
        <v>0</v>
      </c>
      <c r="T113" s="47">
        <v>0</v>
      </c>
      <c r="U113" s="47">
        <v>0</v>
      </c>
      <c r="V113" s="47">
        <v>0</v>
      </c>
      <c r="W113" s="47">
        <v>0</v>
      </c>
      <c r="X113" s="47">
        <v>0</v>
      </c>
      <c r="Y113" s="47">
        <v>825</v>
      </c>
      <c r="Z113" s="47">
        <v>0</v>
      </c>
      <c r="AA113" s="80">
        <v>1</v>
      </c>
      <c r="AB113" s="80">
        <v>0</v>
      </c>
      <c r="AC113" s="80">
        <v>0</v>
      </c>
      <c r="AD113" s="47">
        <v>26</v>
      </c>
      <c r="AE113" s="47">
        <v>18300</v>
      </c>
      <c r="AF113" s="47">
        <v>23</v>
      </c>
      <c r="AG113" s="85">
        <v>742300</v>
      </c>
      <c r="AH113" s="88"/>
      <c r="AI113" s="121">
        <v>7720</v>
      </c>
      <c r="AJ113" s="47">
        <v>17515</v>
      </c>
      <c r="AK113" s="47">
        <v>0</v>
      </c>
      <c r="AL113" s="47">
        <v>584</v>
      </c>
      <c r="AM113" s="47">
        <v>93</v>
      </c>
      <c r="AN113" s="122" t="s">
        <v>1726</v>
      </c>
      <c r="AO113" s="47">
        <v>232650</v>
      </c>
      <c r="AP113" s="47">
        <v>26940</v>
      </c>
      <c r="AQ113" s="47">
        <v>0</v>
      </c>
      <c r="AR113" s="47">
        <v>0</v>
      </c>
      <c r="AS113" s="47">
        <v>0</v>
      </c>
      <c r="AT113" s="47">
        <v>0</v>
      </c>
      <c r="AU113" s="85">
        <v>21000</v>
      </c>
      <c r="AV113" s="88" t="s">
        <v>1727</v>
      </c>
      <c r="AW113" s="80">
        <v>1</v>
      </c>
      <c r="AX113" s="80">
        <v>0</v>
      </c>
      <c r="AY113" s="50" t="s">
        <v>41</v>
      </c>
      <c r="AZ113" s="304" t="s">
        <v>41</v>
      </c>
      <c r="BA113" s="88" t="s">
        <v>1728</v>
      </c>
      <c r="BB113" s="78">
        <v>133.87</v>
      </c>
      <c r="BC113" s="75">
        <v>1467504</v>
      </c>
      <c r="BD113" s="75">
        <v>302174</v>
      </c>
      <c r="BE113" s="75">
        <v>579474</v>
      </c>
      <c r="BF113" s="75">
        <v>2349152</v>
      </c>
      <c r="BG113" s="50" t="s">
        <v>42</v>
      </c>
      <c r="BH113" s="78">
        <v>118.85</v>
      </c>
      <c r="BI113" s="130" t="s">
        <v>1729</v>
      </c>
      <c r="BJ113" s="211" t="s">
        <v>46</v>
      </c>
    </row>
    <row r="114" spans="1:62" s="177" customFormat="1" ht="11.25" customHeight="1" x14ac:dyDescent="0.15">
      <c r="A114" s="333" t="s">
        <v>345</v>
      </c>
      <c r="B114" s="41" t="s">
        <v>62</v>
      </c>
      <c r="C114" s="45" t="s">
        <v>1730</v>
      </c>
      <c r="D114" s="45" t="s">
        <v>1731</v>
      </c>
      <c r="E114" s="45" t="s">
        <v>1732</v>
      </c>
      <c r="F114" s="171"/>
      <c r="G114" s="45">
        <v>11766</v>
      </c>
      <c r="H114" s="41">
        <v>5612</v>
      </c>
      <c r="I114" s="47">
        <v>279</v>
      </c>
      <c r="J114" s="47">
        <v>300</v>
      </c>
      <c r="K114" s="47">
        <v>86</v>
      </c>
      <c r="L114" s="47">
        <v>9</v>
      </c>
      <c r="M114" s="47">
        <v>205</v>
      </c>
      <c r="N114" s="47">
        <v>235</v>
      </c>
      <c r="O114" s="47">
        <v>24</v>
      </c>
      <c r="P114" s="47">
        <v>0</v>
      </c>
      <c r="Q114" s="47">
        <v>0</v>
      </c>
      <c r="R114" s="47">
        <v>0</v>
      </c>
      <c r="S114" s="47">
        <v>0</v>
      </c>
      <c r="T114" s="47">
        <v>0</v>
      </c>
      <c r="U114" s="47">
        <v>0</v>
      </c>
      <c r="V114" s="47">
        <v>0</v>
      </c>
      <c r="W114" s="47">
        <v>0</v>
      </c>
      <c r="X114" s="47">
        <v>0</v>
      </c>
      <c r="Y114" s="47">
        <v>194</v>
      </c>
      <c r="Z114" s="47">
        <v>14</v>
      </c>
      <c r="AA114" s="80">
        <v>1</v>
      </c>
      <c r="AB114" s="80">
        <v>0</v>
      </c>
      <c r="AC114" s="80">
        <v>0</v>
      </c>
      <c r="AD114" s="47">
        <v>14</v>
      </c>
      <c r="AE114" s="47">
        <v>8814</v>
      </c>
      <c r="AF114" s="47">
        <v>9</v>
      </c>
      <c r="AG114" s="85">
        <v>127000</v>
      </c>
      <c r="AH114" s="88"/>
      <c r="AI114" s="121"/>
      <c r="AJ114" s="47"/>
      <c r="AK114" s="47"/>
      <c r="AL114" s="47"/>
      <c r="AM114" s="47"/>
      <c r="AN114" s="122" t="s">
        <v>1733</v>
      </c>
      <c r="AO114" s="49"/>
      <c r="AP114" s="47"/>
      <c r="AQ114" s="47"/>
      <c r="AR114" s="47"/>
      <c r="AS114" s="47"/>
      <c r="AT114" s="47"/>
      <c r="AU114" s="85"/>
      <c r="AV114" s="88" t="s">
        <v>1733</v>
      </c>
      <c r="AW114" s="80">
        <v>1</v>
      </c>
      <c r="AX114" s="80">
        <v>0</v>
      </c>
      <c r="AY114" s="50" t="s">
        <v>41</v>
      </c>
      <c r="AZ114" s="304" t="s">
        <v>41</v>
      </c>
      <c r="BA114" s="88"/>
      <c r="BB114" s="78">
        <v>160</v>
      </c>
      <c r="BC114" s="75">
        <v>0</v>
      </c>
      <c r="BD114" s="75">
        <v>0</v>
      </c>
      <c r="BE114" s="75">
        <v>0</v>
      </c>
      <c r="BF114" s="75">
        <v>0</v>
      </c>
      <c r="BG114" s="50" t="s">
        <v>42</v>
      </c>
      <c r="BH114" s="78">
        <v>160</v>
      </c>
      <c r="BI114" s="130"/>
      <c r="BJ114" s="211" t="s">
        <v>46</v>
      </c>
    </row>
    <row r="115" spans="1:62" s="177" customFormat="1" ht="11.25" customHeight="1" x14ac:dyDescent="0.15">
      <c r="A115" s="333" t="s">
        <v>153</v>
      </c>
      <c r="B115" s="41" t="s">
        <v>162</v>
      </c>
      <c r="C115" s="45" t="s">
        <v>653</v>
      </c>
      <c r="D115" s="45" t="s">
        <v>197</v>
      </c>
      <c r="E115" s="45" t="s">
        <v>1734</v>
      </c>
      <c r="F115" s="171"/>
      <c r="G115" s="45">
        <v>14000</v>
      </c>
      <c r="H115" s="41"/>
      <c r="I115" s="47">
        <v>195</v>
      </c>
      <c r="J115" s="47">
        <v>7</v>
      </c>
      <c r="K115" s="47">
        <v>3</v>
      </c>
      <c r="L115" s="47">
        <v>2</v>
      </c>
      <c r="M115" s="47">
        <v>45</v>
      </c>
      <c r="N115" s="47"/>
      <c r="O115" s="47">
        <v>195</v>
      </c>
      <c r="P115" s="47"/>
      <c r="Q115" s="47"/>
      <c r="R115" s="47"/>
      <c r="S115" s="47"/>
      <c r="T115" s="47"/>
      <c r="U115" s="47"/>
      <c r="V115" s="47"/>
      <c r="W115" s="47"/>
      <c r="X115" s="47"/>
      <c r="Y115" s="47">
        <v>395</v>
      </c>
      <c r="Z115" s="47"/>
      <c r="AA115" s="80">
        <v>1</v>
      </c>
      <c r="AB115" s="80">
        <v>0</v>
      </c>
      <c r="AC115" s="80">
        <v>0</v>
      </c>
      <c r="AD115" s="47">
        <v>32</v>
      </c>
      <c r="AE115" s="47">
        <v>79000</v>
      </c>
      <c r="AF115" s="47">
        <v>34</v>
      </c>
      <c r="AG115" s="85">
        <v>381000</v>
      </c>
      <c r="AH115" s="88"/>
      <c r="AI115" s="121">
        <v>49000</v>
      </c>
      <c r="AJ115" s="47">
        <v>5</v>
      </c>
      <c r="AK115" s="47"/>
      <c r="AL115" s="47">
        <v>20</v>
      </c>
      <c r="AM115" s="47"/>
      <c r="AN115" s="122"/>
      <c r="AO115" s="47">
        <v>210000</v>
      </c>
      <c r="AP115" s="47"/>
      <c r="AQ115" s="47">
        <v>192000</v>
      </c>
      <c r="AR115" s="47"/>
      <c r="AS115" s="47"/>
      <c r="AT115" s="47"/>
      <c r="AU115" s="85"/>
      <c r="AV115" s="88"/>
      <c r="AW115" s="80">
        <v>0.52</v>
      </c>
      <c r="AX115" s="80">
        <v>0.48</v>
      </c>
      <c r="AY115" s="50" t="s">
        <v>50</v>
      </c>
      <c r="AZ115" s="304" t="s">
        <v>50</v>
      </c>
      <c r="BA115" s="88"/>
      <c r="BB115" s="78">
        <v>125</v>
      </c>
      <c r="BC115" s="75">
        <v>2500000</v>
      </c>
      <c r="BD115" s="75">
        <v>3157000</v>
      </c>
      <c r="BE115" s="75">
        <v>3022000</v>
      </c>
      <c r="BF115" s="75">
        <v>8679000</v>
      </c>
      <c r="BG115" s="50" t="s">
        <v>42</v>
      </c>
      <c r="BH115" s="78">
        <v>125</v>
      </c>
      <c r="BI115" s="130"/>
      <c r="BJ115" s="211" t="s">
        <v>46</v>
      </c>
    </row>
    <row r="116" spans="1:62" s="290" customFormat="1" ht="11.25" customHeight="1" x14ac:dyDescent="0.15">
      <c r="A116" s="334" t="s">
        <v>154</v>
      </c>
      <c r="B116" s="292"/>
      <c r="C116" s="293"/>
      <c r="D116" s="293"/>
      <c r="E116" s="293"/>
      <c r="F116" s="294"/>
      <c r="G116" s="293"/>
      <c r="H116" s="292"/>
      <c r="I116" s="292"/>
      <c r="J116" s="292"/>
      <c r="K116" s="292"/>
      <c r="L116" s="292"/>
      <c r="M116" s="292"/>
      <c r="N116" s="292"/>
      <c r="O116" s="292"/>
      <c r="P116" s="292"/>
      <c r="Q116" s="292"/>
      <c r="R116" s="292"/>
      <c r="S116" s="292"/>
      <c r="T116" s="292"/>
      <c r="U116" s="292"/>
      <c r="V116" s="292"/>
      <c r="W116" s="292"/>
      <c r="X116" s="292"/>
      <c r="Y116" s="292"/>
      <c r="Z116" s="292"/>
      <c r="AA116" s="295"/>
      <c r="AB116" s="295"/>
      <c r="AC116" s="295"/>
      <c r="AD116" s="292"/>
      <c r="AE116" s="292"/>
      <c r="AF116" s="292"/>
      <c r="AG116" s="296"/>
      <c r="AH116" s="297"/>
      <c r="AI116" s="298"/>
      <c r="AJ116" s="292"/>
      <c r="AK116" s="292"/>
      <c r="AL116" s="292"/>
      <c r="AM116" s="292"/>
      <c r="AN116" s="299"/>
      <c r="AO116" s="292"/>
      <c r="AP116" s="292"/>
      <c r="AQ116" s="292"/>
      <c r="AR116" s="292"/>
      <c r="AS116" s="292"/>
      <c r="AT116" s="292"/>
      <c r="AU116" s="296"/>
      <c r="AV116" s="297"/>
      <c r="AW116" s="295"/>
      <c r="AX116" s="295"/>
      <c r="AY116" s="300"/>
      <c r="AZ116" s="305"/>
      <c r="BA116" s="297"/>
      <c r="BB116" s="301"/>
      <c r="BC116" s="302"/>
      <c r="BD116" s="302"/>
      <c r="BE116" s="302"/>
      <c r="BF116" s="302"/>
      <c r="BG116" s="300"/>
      <c r="BH116" s="301"/>
      <c r="BI116" s="303"/>
      <c r="BJ116" s="335"/>
    </row>
    <row r="117" spans="1:62" s="177" customFormat="1" ht="11.25" customHeight="1" x14ac:dyDescent="0.15">
      <c r="A117" s="333" t="s">
        <v>131</v>
      </c>
      <c r="B117" s="47" t="s">
        <v>1735</v>
      </c>
      <c r="C117" s="52" t="s">
        <v>1736</v>
      </c>
      <c r="D117" s="52" t="s">
        <v>1737</v>
      </c>
      <c r="E117" s="52" t="s">
        <v>1738</v>
      </c>
      <c r="F117" s="172"/>
      <c r="G117" s="52">
        <v>9060</v>
      </c>
      <c r="H117" s="47">
        <v>2718</v>
      </c>
      <c r="I117" s="47">
        <v>1025</v>
      </c>
      <c r="J117" s="47">
        <v>193</v>
      </c>
      <c r="K117" s="47">
        <v>77</v>
      </c>
      <c r="L117" s="47">
        <v>2</v>
      </c>
      <c r="M117" s="47">
        <v>238</v>
      </c>
      <c r="N117" s="47">
        <v>0</v>
      </c>
      <c r="O117" s="47">
        <v>12</v>
      </c>
      <c r="P117" s="47">
        <v>0</v>
      </c>
      <c r="Q117" s="47">
        <v>0</v>
      </c>
      <c r="R117" s="47">
        <v>0</v>
      </c>
      <c r="S117" s="47">
        <v>0</v>
      </c>
      <c r="T117" s="47">
        <v>0</v>
      </c>
      <c r="U117" s="47">
        <v>0</v>
      </c>
      <c r="V117" s="47">
        <v>0</v>
      </c>
      <c r="W117" s="47">
        <v>0</v>
      </c>
      <c r="X117" s="47">
        <v>0</v>
      </c>
      <c r="Y117" s="47">
        <v>1945</v>
      </c>
      <c r="Z117" s="47">
        <v>600</v>
      </c>
      <c r="AA117" s="80">
        <v>1</v>
      </c>
      <c r="AB117" s="80">
        <v>0</v>
      </c>
      <c r="AC117" s="80">
        <v>0</v>
      </c>
      <c r="AD117" s="47">
        <v>250</v>
      </c>
      <c r="AE117" s="47">
        <v>10000</v>
      </c>
      <c r="AF117" s="47">
        <v>12</v>
      </c>
      <c r="AG117" s="85">
        <v>60000</v>
      </c>
      <c r="AH117" s="88"/>
      <c r="AI117" s="121">
        <v>20636</v>
      </c>
      <c r="AJ117" s="47">
        <v>0</v>
      </c>
      <c r="AK117" s="47">
        <v>20101</v>
      </c>
      <c r="AL117" s="47">
        <v>111922</v>
      </c>
      <c r="AM117" s="47"/>
      <c r="AN117" s="122"/>
      <c r="AO117" s="47">
        <v>845276</v>
      </c>
      <c r="AP117" s="47">
        <v>0</v>
      </c>
      <c r="AQ117" s="47">
        <v>0</v>
      </c>
      <c r="AR117" s="47">
        <v>0</v>
      </c>
      <c r="AS117" s="47">
        <v>0</v>
      </c>
      <c r="AT117" s="47">
        <v>0</v>
      </c>
      <c r="AU117" s="85">
        <v>0</v>
      </c>
      <c r="AV117" s="88"/>
      <c r="AW117" s="80">
        <v>0.5</v>
      </c>
      <c r="AX117" s="80">
        <v>0.5</v>
      </c>
      <c r="AY117" s="50" t="s">
        <v>50</v>
      </c>
      <c r="AZ117" s="304" t="s">
        <v>50</v>
      </c>
      <c r="BA117" s="88"/>
      <c r="BB117" s="78"/>
      <c r="BC117" s="75">
        <v>49295797</v>
      </c>
      <c r="BD117" s="75">
        <v>8352501</v>
      </c>
      <c r="BE117" s="75">
        <v>6239395</v>
      </c>
      <c r="BF117" s="75">
        <v>63887693</v>
      </c>
      <c r="BG117" s="50" t="s">
        <v>46</v>
      </c>
      <c r="BH117" s="78"/>
      <c r="BI117" s="130"/>
      <c r="BJ117" s="211" t="s">
        <v>46</v>
      </c>
    </row>
    <row r="118" spans="1:62" s="177" customFormat="1" ht="11.25" customHeight="1" x14ac:dyDescent="0.15">
      <c r="A118" s="333" t="s">
        <v>132</v>
      </c>
      <c r="B118" s="47" t="s">
        <v>1739</v>
      </c>
      <c r="C118" s="52" t="s">
        <v>1740</v>
      </c>
      <c r="D118" s="52" t="s">
        <v>1741</v>
      </c>
      <c r="E118" s="52" t="s">
        <v>1742</v>
      </c>
      <c r="F118" s="172"/>
      <c r="G118" s="52">
        <v>23000</v>
      </c>
      <c r="H118" s="47">
        <v>9134</v>
      </c>
      <c r="I118" s="47">
        <v>892</v>
      </c>
      <c r="J118" s="47">
        <v>91</v>
      </c>
      <c r="K118" s="47">
        <v>42</v>
      </c>
      <c r="L118" s="47">
        <v>24</v>
      </c>
      <c r="M118" s="47">
        <v>370</v>
      </c>
      <c r="N118" s="47">
        <v>0</v>
      </c>
      <c r="O118" s="47">
        <v>207</v>
      </c>
      <c r="P118" s="47"/>
      <c r="Q118" s="47"/>
      <c r="R118" s="47"/>
      <c r="S118" s="47"/>
      <c r="T118" s="47"/>
      <c r="U118" s="47"/>
      <c r="V118" s="47"/>
      <c r="W118" s="47"/>
      <c r="X118" s="47"/>
      <c r="Y118" s="47">
        <v>1865</v>
      </c>
      <c r="Z118" s="47">
        <v>140</v>
      </c>
      <c r="AA118" s="80">
        <v>0.98</v>
      </c>
      <c r="AB118" s="80">
        <v>0.01</v>
      </c>
      <c r="AC118" s="80">
        <v>0.01</v>
      </c>
      <c r="AD118" s="47">
        <v>194</v>
      </c>
      <c r="AE118" s="47">
        <v>203050</v>
      </c>
      <c r="AF118" s="47">
        <v>529</v>
      </c>
      <c r="AG118" s="85">
        <v>7395642</v>
      </c>
      <c r="AH118" s="88" t="s">
        <v>1743</v>
      </c>
      <c r="AI118" s="121">
        <v>200047</v>
      </c>
      <c r="AJ118" s="47">
        <v>6144</v>
      </c>
      <c r="AK118" s="47">
        <v>1423</v>
      </c>
      <c r="AL118" s="47">
        <v>1186</v>
      </c>
      <c r="AM118" s="47">
        <v>0</v>
      </c>
      <c r="AN118" s="122"/>
      <c r="AO118" s="47">
        <v>11010607</v>
      </c>
      <c r="AP118" s="47">
        <v>1333948</v>
      </c>
      <c r="AQ118" s="47">
        <v>0</v>
      </c>
      <c r="AR118" s="47">
        <v>0</v>
      </c>
      <c r="AS118" s="47">
        <v>0</v>
      </c>
      <c r="AT118" s="47">
        <v>0</v>
      </c>
      <c r="AU118" s="85">
        <v>0</v>
      </c>
      <c r="AV118" s="88"/>
      <c r="AW118" s="80">
        <v>0.18</v>
      </c>
      <c r="AX118" s="80">
        <v>0.82</v>
      </c>
      <c r="AY118" s="50" t="s">
        <v>41</v>
      </c>
      <c r="AZ118" s="304" t="s">
        <v>95</v>
      </c>
      <c r="BA118" s="88"/>
      <c r="BB118" s="78">
        <v>69.31</v>
      </c>
      <c r="BC118" s="75">
        <v>18894220.149999999</v>
      </c>
      <c r="BD118" s="75">
        <v>15345582.09</v>
      </c>
      <c r="BE118" s="75">
        <v>22873182.449999999</v>
      </c>
      <c r="BF118" s="75">
        <v>57956993.539999999</v>
      </c>
      <c r="BG118" s="50" t="s">
        <v>42</v>
      </c>
      <c r="BH118" s="78">
        <v>125.5</v>
      </c>
      <c r="BI118" s="130"/>
      <c r="BJ118" s="211" t="s">
        <v>42</v>
      </c>
    </row>
    <row r="119" spans="1:62" s="177" customFormat="1" ht="11.25" customHeight="1" x14ac:dyDescent="0.15">
      <c r="A119" s="333" t="s">
        <v>133</v>
      </c>
      <c r="B119" s="47" t="s">
        <v>166</v>
      </c>
      <c r="C119" s="52" t="s">
        <v>183</v>
      </c>
      <c r="D119" s="52" t="s">
        <v>201</v>
      </c>
      <c r="E119" s="52" t="s">
        <v>219</v>
      </c>
      <c r="F119" s="172"/>
      <c r="G119" s="52">
        <v>10870</v>
      </c>
      <c r="H119" s="47">
        <v>4135</v>
      </c>
      <c r="I119" s="47">
        <v>634</v>
      </c>
      <c r="J119" s="47">
        <v>2</v>
      </c>
      <c r="K119" s="47">
        <v>15</v>
      </c>
      <c r="L119" s="47">
        <v>3</v>
      </c>
      <c r="M119" s="47">
        <v>163</v>
      </c>
      <c r="N119" s="47">
        <v>6</v>
      </c>
      <c r="O119" s="47">
        <v>634</v>
      </c>
      <c r="P119" s="47">
        <v>3</v>
      </c>
      <c r="Q119" s="47">
        <v>250</v>
      </c>
      <c r="R119" s="47">
        <v>0</v>
      </c>
      <c r="S119" s="47">
        <v>0</v>
      </c>
      <c r="T119" s="47">
        <v>0</v>
      </c>
      <c r="U119" s="47">
        <v>0</v>
      </c>
      <c r="V119" s="47">
        <v>0</v>
      </c>
      <c r="W119" s="47">
        <v>0</v>
      </c>
      <c r="X119" s="47">
        <v>0</v>
      </c>
      <c r="Y119" s="47">
        <v>1445</v>
      </c>
      <c r="Z119" s="47">
        <v>0</v>
      </c>
      <c r="AA119" s="80">
        <v>1</v>
      </c>
      <c r="AB119" s="80">
        <v>0</v>
      </c>
      <c r="AC119" s="80">
        <v>0</v>
      </c>
      <c r="AD119" s="47">
        <v>99</v>
      </c>
      <c r="AE119" s="47">
        <v>150000</v>
      </c>
      <c r="AF119" s="47">
        <v>88</v>
      </c>
      <c r="AG119" s="85">
        <v>595000</v>
      </c>
      <c r="AH119" s="88"/>
      <c r="AI119" s="121">
        <v>188610</v>
      </c>
      <c r="AJ119" s="47">
        <v>0</v>
      </c>
      <c r="AK119" s="47">
        <v>0</v>
      </c>
      <c r="AL119" s="47">
        <v>0</v>
      </c>
      <c r="AM119" s="47">
        <v>0</v>
      </c>
      <c r="AN119" s="122"/>
      <c r="AO119" s="47">
        <v>442900</v>
      </c>
      <c r="AP119" s="47">
        <v>0</v>
      </c>
      <c r="AQ119" s="47">
        <v>1163270</v>
      </c>
      <c r="AR119" s="47">
        <v>0</v>
      </c>
      <c r="AS119" s="47">
        <v>0</v>
      </c>
      <c r="AT119" s="47">
        <v>0</v>
      </c>
      <c r="AU119" s="85">
        <v>0</v>
      </c>
      <c r="AV119" s="88"/>
      <c r="AW119" s="80">
        <v>0.28999999999999998</v>
      </c>
      <c r="AX119" s="80">
        <v>0.71</v>
      </c>
      <c r="AY119" s="50" t="s">
        <v>50</v>
      </c>
      <c r="AZ119" s="304" t="s">
        <v>50</v>
      </c>
      <c r="BA119" s="88"/>
      <c r="BB119" s="78">
        <v>76</v>
      </c>
      <c r="BC119" s="75">
        <v>19022000</v>
      </c>
      <c r="BD119" s="75">
        <v>2443900</v>
      </c>
      <c r="BE119" s="75">
        <v>14073000</v>
      </c>
      <c r="BF119" s="75">
        <v>36320000</v>
      </c>
      <c r="BG119" s="50" t="s">
        <v>46</v>
      </c>
      <c r="BH119" s="78"/>
      <c r="BI119" s="130"/>
      <c r="BJ119" s="211" t="s">
        <v>46</v>
      </c>
    </row>
    <row r="120" spans="1:62" s="177" customFormat="1" ht="11.25" customHeight="1" x14ac:dyDescent="0.15">
      <c r="A120" s="333" t="s">
        <v>134</v>
      </c>
      <c r="B120" s="47" t="s">
        <v>167</v>
      </c>
      <c r="C120" s="52" t="s">
        <v>656</v>
      </c>
      <c r="D120" s="52" t="s">
        <v>202</v>
      </c>
      <c r="E120" s="52" t="s">
        <v>1744</v>
      </c>
      <c r="F120" s="172"/>
      <c r="G120" s="52">
        <v>13472</v>
      </c>
      <c r="H120" s="47"/>
      <c r="I120" s="47">
        <v>347</v>
      </c>
      <c r="J120" s="47">
        <v>11</v>
      </c>
      <c r="K120" s="47"/>
      <c r="L120" s="47">
        <v>1</v>
      </c>
      <c r="M120" s="47">
        <v>25</v>
      </c>
      <c r="N120" s="47">
        <v>4</v>
      </c>
      <c r="O120" s="47">
        <v>288</v>
      </c>
      <c r="P120" s="47"/>
      <c r="Q120" s="47"/>
      <c r="R120" s="47"/>
      <c r="S120" s="47"/>
      <c r="T120" s="47"/>
      <c r="U120" s="47"/>
      <c r="V120" s="47"/>
      <c r="W120" s="47"/>
      <c r="X120" s="47"/>
      <c r="Y120" s="47">
        <v>285</v>
      </c>
      <c r="Z120" s="47">
        <v>44</v>
      </c>
      <c r="AA120" s="80">
        <v>1</v>
      </c>
      <c r="AB120" s="80">
        <v>0</v>
      </c>
      <c r="AC120" s="80">
        <v>0</v>
      </c>
      <c r="AD120" s="47">
        <v>21</v>
      </c>
      <c r="AE120" s="47">
        <v>52000</v>
      </c>
      <c r="AF120" s="47">
        <v>14</v>
      </c>
      <c r="AG120" s="85">
        <v>275700</v>
      </c>
      <c r="AH120" s="88"/>
      <c r="AI120" s="121">
        <v>21730</v>
      </c>
      <c r="AJ120" s="47"/>
      <c r="AK120" s="47"/>
      <c r="AL120" s="47">
        <v>0</v>
      </c>
      <c r="AM120" s="47"/>
      <c r="AN120" s="122"/>
      <c r="AO120" s="47">
        <v>320000</v>
      </c>
      <c r="AP120" s="47"/>
      <c r="AQ120" s="47"/>
      <c r="AR120" s="47"/>
      <c r="AS120" s="47"/>
      <c r="AT120" s="47"/>
      <c r="AU120" s="85"/>
      <c r="AV120" s="88"/>
      <c r="AW120" s="80">
        <v>1</v>
      </c>
      <c r="AX120" s="80">
        <v>0</v>
      </c>
      <c r="AY120" s="50" t="s">
        <v>50</v>
      </c>
      <c r="AZ120" s="304" t="s">
        <v>50</v>
      </c>
      <c r="BA120" s="88"/>
      <c r="BB120" s="78">
        <v>61</v>
      </c>
      <c r="BC120" s="75">
        <v>1854000</v>
      </c>
      <c r="BD120" s="75">
        <v>2600000</v>
      </c>
      <c r="BE120" s="75">
        <v>2347000</v>
      </c>
      <c r="BF120" s="75">
        <v>5274000</v>
      </c>
      <c r="BG120" s="50" t="s">
        <v>42</v>
      </c>
      <c r="BH120" s="78">
        <v>61</v>
      </c>
      <c r="BI120" s="130"/>
      <c r="BJ120" s="211" t="s">
        <v>42</v>
      </c>
    </row>
    <row r="121" spans="1:62" s="290" customFormat="1" ht="11.25" customHeight="1" x14ac:dyDescent="0.15">
      <c r="A121" s="334" t="s">
        <v>347</v>
      </c>
      <c r="B121" s="292"/>
      <c r="C121" s="278"/>
      <c r="D121" s="293"/>
      <c r="E121" s="293"/>
      <c r="F121" s="294"/>
      <c r="G121" s="293"/>
      <c r="H121" s="292"/>
      <c r="I121" s="292"/>
      <c r="J121" s="292"/>
      <c r="K121" s="292"/>
      <c r="L121" s="292"/>
      <c r="M121" s="292"/>
      <c r="N121" s="292"/>
      <c r="O121" s="292"/>
      <c r="P121" s="292"/>
      <c r="Q121" s="292"/>
      <c r="R121" s="292"/>
      <c r="S121" s="292"/>
      <c r="T121" s="292"/>
      <c r="U121" s="292"/>
      <c r="V121" s="292"/>
      <c r="W121" s="292"/>
      <c r="X121" s="292"/>
      <c r="Y121" s="292"/>
      <c r="Z121" s="292"/>
      <c r="AA121" s="295"/>
      <c r="AB121" s="295"/>
      <c r="AC121" s="295"/>
      <c r="AD121" s="292"/>
      <c r="AE121" s="292"/>
      <c r="AF121" s="292"/>
      <c r="AG121" s="296"/>
      <c r="AH121" s="297"/>
      <c r="AI121" s="298"/>
      <c r="AJ121" s="292"/>
      <c r="AK121" s="292"/>
      <c r="AL121" s="292"/>
      <c r="AM121" s="292"/>
      <c r="AN121" s="299"/>
      <c r="AO121" s="292"/>
      <c r="AP121" s="292"/>
      <c r="AQ121" s="292"/>
      <c r="AR121" s="292"/>
      <c r="AS121" s="292"/>
      <c r="AT121" s="292"/>
      <c r="AU121" s="296"/>
      <c r="AV121" s="297"/>
      <c r="AW121" s="295"/>
      <c r="AX121" s="295"/>
      <c r="AY121" s="300"/>
      <c r="AZ121" s="305"/>
      <c r="BA121" s="297"/>
      <c r="BB121" s="301"/>
      <c r="BC121" s="302"/>
      <c r="BD121" s="302"/>
      <c r="BE121" s="302"/>
      <c r="BF121" s="302"/>
      <c r="BG121" s="300"/>
      <c r="BH121" s="301"/>
      <c r="BI121" s="303"/>
      <c r="BJ121" s="335"/>
    </row>
    <row r="122" spans="1:62" s="290" customFormat="1" ht="11.25" customHeight="1" x14ac:dyDescent="0.15">
      <c r="A122" s="334" t="s">
        <v>348</v>
      </c>
      <c r="B122" s="292"/>
      <c r="C122" s="293"/>
      <c r="D122" s="293"/>
      <c r="E122" s="293"/>
      <c r="F122" s="294"/>
      <c r="G122" s="293"/>
      <c r="H122" s="292"/>
      <c r="I122" s="292"/>
      <c r="J122" s="292"/>
      <c r="K122" s="292"/>
      <c r="L122" s="292"/>
      <c r="M122" s="292"/>
      <c r="N122" s="292"/>
      <c r="O122" s="292"/>
      <c r="P122" s="292"/>
      <c r="Q122" s="292"/>
      <c r="R122" s="292"/>
      <c r="S122" s="292"/>
      <c r="T122" s="292"/>
      <c r="U122" s="292"/>
      <c r="V122" s="292"/>
      <c r="W122" s="292"/>
      <c r="X122" s="292"/>
      <c r="Y122" s="292"/>
      <c r="Z122" s="292"/>
      <c r="AA122" s="295"/>
      <c r="AB122" s="295"/>
      <c r="AC122" s="295"/>
      <c r="AD122" s="292"/>
      <c r="AE122" s="292"/>
      <c r="AF122" s="292"/>
      <c r="AG122" s="296"/>
      <c r="AH122" s="297"/>
      <c r="AI122" s="298"/>
      <c r="AJ122" s="292"/>
      <c r="AK122" s="292"/>
      <c r="AL122" s="292"/>
      <c r="AM122" s="292"/>
      <c r="AN122" s="299"/>
      <c r="AO122" s="292"/>
      <c r="AP122" s="292"/>
      <c r="AQ122" s="292"/>
      <c r="AR122" s="292"/>
      <c r="AS122" s="292"/>
      <c r="AT122" s="292"/>
      <c r="AU122" s="296"/>
      <c r="AV122" s="297"/>
      <c r="AW122" s="295"/>
      <c r="AX122" s="295"/>
      <c r="AY122" s="300"/>
      <c r="AZ122" s="305"/>
      <c r="BA122" s="297"/>
      <c r="BB122" s="301"/>
      <c r="BC122" s="302"/>
      <c r="BD122" s="302"/>
      <c r="BE122" s="302"/>
      <c r="BF122" s="302"/>
      <c r="BG122" s="300"/>
      <c r="BH122" s="301"/>
      <c r="BI122" s="303"/>
      <c r="BJ122" s="335"/>
    </row>
    <row r="123" spans="1:62" s="290" customFormat="1" ht="11.25" customHeight="1" x14ac:dyDescent="0.15">
      <c r="A123" s="334" t="s">
        <v>349</v>
      </c>
      <c r="B123" s="292"/>
      <c r="C123" s="293"/>
      <c r="D123" s="293"/>
      <c r="E123" s="293"/>
      <c r="F123" s="294"/>
      <c r="G123" s="293"/>
      <c r="H123" s="292"/>
      <c r="I123" s="292"/>
      <c r="J123" s="292"/>
      <c r="K123" s="292"/>
      <c r="L123" s="292"/>
      <c r="M123" s="292"/>
      <c r="N123" s="292"/>
      <c r="O123" s="292"/>
      <c r="P123" s="292"/>
      <c r="Q123" s="292"/>
      <c r="R123" s="292"/>
      <c r="S123" s="292"/>
      <c r="T123" s="292"/>
      <c r="U123" s="292"/>
      <c r="V123" s="292"/>
      <c r="W123" s="292"/>
      <c r="X123" s="292"/>
      <c r="Y123" s="292"/>
      <c r="Z123" s="292"/>
      <c r="AA123" s="295"/>
      <c r="AB123" s="295"/>
      <c r="AC123" s="295"/>
      <c r="AD123" s="292"/>
      <c r="AE123" s="292"/>
      <c r="AF123" s="292"/>
      <c r="AG123" s="296"/>
      <c r="AH123" s="297"/>
      <c r="AI123" s="298"/>
      <c r="AJ123" s="292"/>
      <c r="AK123" s="292"/>
      <c r="AL123" s="292"/>
      <c r="AM123" s="292"/>
      <c r="AN123" s="299"/>
      <c r="AO123" s="292"/>
      <c r="AP123" s="292"/>
      <c r="AQ123" s="292"/>
      <c r="AR123" s="292"/>
      <c r="AS123" s="292"/>
      <c r="AT123" s="292"/>
      <c r="AU123" s="296"/>
      <c r="AV123" s="297"/>
      <c r="AW123" s="295"/>
      <c r="AX123" s="295"/>
      <c r="AY123" s="300"/>
      <c r="AZ123" s="305"/>
      <c r="BA123" s="297"/>
      <c r="BB123" s="301"/>
      <c r="BC123" s="302"/>
      <c r="BD123" s="302"/>
      <c r="BE123" s="302"/>
      <c r="BF123" s="302"/>
      <c r="BG123" s="300"/>
      <c r="BH123" s="301"/>
      <c r="BI123" s="303"/>
      <c r="BJ123" s="335"/>
    </row>
    <row r="124" spans="1:62" s="290" customFormat="1" ht="11.25" customHeight="1" x14ac:dyDescent="0.15">
      <c r="A124" s="334" t="s">
        <v>350</v>
      </c>
      <c r="B124" s="292"/>
      <c r="C124" s="293"/>
      <c r="D124" s="293"/>
      <c r="E124" s="293"/>
      <c r="F124" s="294"/>
      <c r="G124" s="293"/>
      <c r="H124" s="292"/>
      <c r="I124" s="292"/>
      <c r="J124" s="292"/>
      <c r="K124" s="292"/>
      <c r="L124" s="292"/>
      <c r="M124" s="292"/>
      <c r="N124" s="292"/>
      <c r="O124" s="292"/>
      <c r="P124" s="292"/>
      <c r="Q124" s="292"/>
      <c r="R124" s="292"/>
      <c r="S124" s="292"/>
      <c r="T124" s="292"/>
      <c r="U124" s="292"/>
      <c r="V124" s="292"/>
      <c r="W124" s="292"/>
      <c r="X124" s="292"/>
      <c r="Y124" s="292"/>
      <c r="Z124" s="292"/>
      <c r="AA124" s="295"/>
      <c r="AB124" s="295"/>
      <c r="AC124" s="295"/>
      <c r="AD124" s="292"/>
      <c r="AE124" s="292"/>
      <c r="AF124" s="292"/>
      <c r="AG124" s="296"/>
      <c r="AH124" s="297"/>
      <c r="AI124" s="298"/>
      <c r="AJ124" s="292"/>
      <c r="AK124" s="292"/>
      <c r="AL124" s="292"/>
      <c r="AM124" s="292"/>
      <c r="AN124" s="299"/>
      <c r="AO124" s="292"/>
      <c r="AP124" s="292"/>
      <c r="AQ124" s="292"/>
      <c r="AR124" s="292"/>
      <c r="AS124" s="292"/>
      <c r="AT124" s="292"/>
      <c r="AU124" s="296"/>
      <c r="AV124" s="297"/>
      <c r="AW124" s="295"/>
      <c r="AX124" s="295"/>
      <c r="AY124" s="300"/>
      <c r="AZ124" s="305"/>
      <c r="BA124" s="297"/>
      <c r="BB124" s="301"/>
      <c r="BC124" s="302"/>
      <c r="BD124" s="302"/>
      <c r="BE124" s="302"/>
      <c r="BF124" s="302"/>
      <c r="BG124" s="300"/>
      <c r="BH124" s="301"/>
      <c r="BI124" s="303"/>
      <c r="BJ124" s="335"/>
    </row>
    <row r="125" spans="1:62" s="178" customFormat="1" ht="11.25" customHeight="1" x14ac:dyDescent="0.15">
      <c r="A125" s="336" t="s">
        <v>351</v>
      </c>
      <c r="B125" s="130" t="s">
        <v>630</v>
      </c>
      <c r="C125" s="129" t="s">
        <v>631</v>
      </c>
      <c r="D125" s="129" t="s">
        <v>632</v>
      </c>
      <c r="E125" s="129" t="s">
        <v>633</v>
      </c>
      <c r="F125" s="172"/>
      <c r="G125" s="129">
        <v>12320</v>
      </c>
      <c r="H125" s="130">
        <v>4992</v>
      </c>
      <c r="I125" s="130">
        <v>409</v>
      </c>
      <c r="J125" s="130">
        <v>39</v>
      </c>
      <c r="K125" s="130">
        <v>22</v>
      </c>
      <c r="L125" s="130">
        <v>2</v>
      </c>
      <c r="M125" s="130">
        <v>185</v>
      </c>
      <c r="N125" s="130">
        <v>3</v>
      </c>
      <c r="O125" s="130">
        <v>409</v>
      </c>
      <c r="P125" s="130">
        <v>0</v>
      </c>
      <c r="Q125" s="130">
        <v>0</v>
      </c>
      <c r="R125" s="130">
        <v>0</v>
      </c>
      <c r="S125" s="130">
        <v>0</v>
      </c>
      <c r="T125" s="130">
        <v>0</v>
      </c>
      <c r="U125" s="130">
        <v>0</v>
      </c>
      <c r="V125" s="130">
        <v>0</v>
      </c>
      <c r="W125" s="130">
        <v>0</v>
      </c>
      <c r="X125" s="130">
        <v>0</v>
      </c>
      <c r="Y125" s="130">
        <v>454</v>
      </c>
      <c r="Z125" s="130">
        <v>5</v>
      </c>
      <c r="AA125" s="131">
        <v>1</v>
      </c>
      <c r="AB125" s="131">
        <v>0</v>
      </c>
      <c r="AC125" s="131">
        <v>0</v>
      </c>
      <c r="AD125" s="130">
        <v>133</v>
      </c>
      <c r="AE125" s="130"/>
      <c r="AF125" s="130">
        <v>175</v>
      </c>
      <c r="AG125" s="132"/>
      <c r="AH125" s="133"/>
      <c r="AI125" s="134">
        <v>111469</v>
      </c>
      <c r="AJ125" s="130">
        <v>0</v>
      </c>
      <c r="AK125" s="130">
        <v>0</v>
      </c>
      <c r="AL125" s="130">
        <v>27802</v>
      </c>
      <c r="AM125" s="130">
        <v>86960</v>
      </c>
      <c r="AN125" s="135" t="s">
        <v>1745</v>
      </c>
      <c r="AO125" s="130">
        <v>14006746</v>
      </c>
      <c r="AP125" s="130">
        <v>0</v>
      </c>
      <c r="AQ125" s="130">
        <v>2277407</v>
      </c>
      <c r="AR125" s="130">
        <v>0</v>
      </c>
      <c r="AS125" s="130">
        <v>20599</v>
      </c>
      <c r="AT125" s="130">
        <v>0</v>
      </c>
      <c r="AU125" s="132">
        <v>0</v>
      </c>
      <c r="AV125" s="133"/>
      <c r="AW125" s="131">
        <v>0.86</v>
      </c>
      <c r="AX125" s="131">
        <v>0.14000000000000001</v>
      </c>
      <c r="AY125" s="136" t="s">
        <v>50</v>
      </c>
      <c r="AZ125" s="306" t="s">
        <v>41</v>
      </c>
      <c r="BA125" s="133"/>
      <c r="BB125" s="138">
        <v>65</v>
      </c>
      <c r="BC125" s="139"/>
      <c r="BD125" s="139"/>
      <c r="BE125" s="139"/>
      <c r="BF125" s="139"/>
      <c r="BG125" s="136" t="s">
        <v>42</v>
      </c>
      <c r="BH125" s="138">
        <v>65</v>
      </c>
      <c r="BI125" s="130"/>
      <c r="BJ125" s="212" t="s">
        <v>42</v>
      </c>
    </row>
    <row r="126" spans="1:62" s="177" customFormat="1" ht="11.25" customHeight="1" x14ac:dyDescent="0.15">
      <c r="A126" s="333" t="s">
        <v>135</v>
      </c>
      <c r="B126" s="47" t="s">
        <v>1746</v>
      </c>
      <c r="C126" s="52" t="s">
        <v>44</v>
      </c>
      <c r="D126" s="52" t="s">
        <v>1747</v>
      </c>
      <c r="E126" s="52" t="s">
        <v>221</v>
      </c>
      <c r="F126" s="172"/>
      <c r="G126" s="52">
        <v>43186</v>
      </c>
      <c r="H126" s="47">
        <v>15506</v>
      </c>
      <c r="I126" s="47">
        <v>1747</v>
      </c>
      <c r="J126" s="47">
        <v>93</v>
      </c>
      <c r="K126" s="47">
        <v>8</v>
      </c>
      <c r="L126" s="47">
        <v>0</v>
      </c>
      <c r="M126" s="47">
        <v>420</v>
      </c>
      <c r="N126" s="47">
        <v>118</v>
      </c>
      <c r="O126" s="47">
        <v>800</v>
      </c>
      <c r="P126" s="47">
        <v>4</v>
      </c>
      <c r="Q126" s="47">
        <v>0</v>
      </c>
      <c r="R126" s="47">
        <v>0</v>
      </c>
      <c r="S126" s="47">
        <v>0</v>
      </c>
      <c r="T126" s="47">
        <v>0</v>
      </c>
      <c r="U126" s="47">
        <v>0</v>
      </c>
      <c r="V126" s="47">
        <v>0</v>
      </c>
      <c r="W126" s="47">
        <v>0</v>
      </c>
      <c r="X126" s="47">
        <v>0</v>
      </c>
      <c r="Y126" s="47">
        <v>1620</v>
      </c>
      <c r="Z126" s="47">
        <v>2240</v>
      </c>
      <c r="AA126" s="80">
        <v>0.87</v>
      </c>
      <c r="AB126" s="80">
        <v>0</v>
      </c>
      <c r="AC126" s="80">
        <v>0.13</v>
      </c>
      <c r="AD126" s="47">
        <v>188</v>
      </c>
      <c r="AE126" s="47">
        <v>480000</v>
      </c>
      <c r="AF126" s="47">
        <v>245</v>
      </c>
      <c r="AG126" s="85">
        <v>500000</v>
      </c>
      <c r="AH126" s="88"/>
      <c r="AI126" s="121">
        <v>304500</v>
      </c>
      <c r="AJ126" s="47">
        <v>24120</v>
      </c>
      <c r="AK126" s="47">
        <v>0</v>
      </c>
      <c r="AL126" s="47">
        <v>1010</v>
      </c>
      <c r="AM126" s="47"/>
      <c r="AN126" s="122"/>
      <c r="AO126" s="47">
        <v>989516</v>
      </c>
      <c r="AP126" s="47">
        <v>695</v>
      </c>
      <c r="AQ126" s="47">
        <v>0</v>
      </c>
      <c r="AR126" s="47">
        <v>0</v>
      </c>
      <c r="AS126" s="47">
        <v>612000</v>
      </c>
      <c r="AT126" s="47"/>
      <c r="AU126" s="85"/>
      <c r="AV126" s="88"/>
      <c r="AW126" s="80">
        <v>0.78</v>
      </c>
      <c r="AX126" s="80">
        <v>0.22</v>
      </c>
      <c r="AY126" s="50" t="s">
        <v>50</v>
      </c>
      <c r="AZ126" s="304" t="s">
        <v>50</v>
      </c>
      <c r="BA126" s="88"/>
      <c r="BB126" s="78">
        <v>65</v>
      </c>
      <c r="BC126" s="75">
        <v>15240000</v>
      </c>
      <c r="BD126" s="75">
        <v>13213000</v>
      </c>
      <c r="BE126" s="75">
        <v>19889000</v>
      </c>
      <c r="BF126" s="75">
        <v>48342000</v>
      </c>
      <c r="BG126" s="50" t="s">
        <v>42</v>
      </c>
      <c r="BH126" s="78">
        <v>49</v>
      </c>
      <c r="BI126" s="130" t="s">
        <v>1748</v>
      </c>
      <c r="BJ126" s="211" t="s">
        <v>46</v>
      </c>
    </row>
    <row r="127" spans="1:62" s="177" customFormat="1" ht="11.25" customHeight="1" x14ac:dyDescent="0.15">
      <c r="A127" s="336" t="s">
        <v>155</v>
      </c>
      <c r="B127" s="47" t="s">
        <v>1749</v>
      </c>
      <c r="C127" s="52" t="s">
        <v>1750</v>
      </c>
      <c r="D127" s="52" t="s">
        <v>1751</v>
      </c>
      <c r="E127" s="52" t="s">
        <v>1752</v>
      </c>
      <c r="F127" s="172"/>
      <c r="G127" s="52">
        <v>26507</v>
      </c>
      <c r="H127" s="47">
        <v>11441</v>
      </c>
      <c r="I127" s="47">
        <v>1080</v>
      </c>
      <c r="J127" s="47">
        <v>18</v>
      </c>
      <c r="K127" s="47">
        <v>0</v>
      </c>
      <c r="L127" s="47">
        <v>28</v>
      </c>
      <c r="M127" s="47">
        <v>34</v>
      </c>
      <c r="N127" s="47">
        <v>150</v>
      </c>
      <c r="O127" s="47">
        <v>1010</v>
      </c>
      <c r="P127" s="47">
        <v>0</v>
      </c>
      <c r="Q127" s="47"/>
      <c r="R127" s="47"/>
      <c r="S127" s="47"/>
      <c r="T127" s="47"/>
      <c r="U127" s="47"/>
      <c r="V127" s="47"/>
      <c r="W127" s="47"/>
      <c r="X127" s="47"/>
      <c r="Y127" s="47">
        <v>1698</v>
      </c>
      <c r="Z127" s="47">
        <v>145</v>
      </c>
      <c r="AA127" s="80">
        <v>1</v>
      </c>
      <c r="AB127" s="80">
        <v>0</v>
      </c>
      <c r="AC127" s="80">
        <v>0</v>
      </c>
      <c r="AD127" s="47">
        <v>118</v>
      </c>
      <c r="AE127" s="47">
        <v>361604</v>
      </c>
      <c r="AF127" s="47">
        <v>72</v>
      </c>
      <c r="AG127" s="85">
        <v>1009156</v>
      </c>
      <c r="AH127" s="88" t="s">
        <v>1753</v>
      </c>
      <c r="AI127" s="121">
        <v>185754</v>
      </c>
      <c r="AJ127" s="47"/>
      <c r="AK127" s="47"/>
      <c r="AL127" s="47"/>
      <c r="AM127" s="47"/>
      <c r="AN127" s="122"/>
      <c r="AO127" s="47">
        <v>4224472</v>
      </c>
      <c r="AP127" s="47"/>
      <c r="AQ127" s="47"/>
      <c r="AR127" s="47"/>
      <c r="AS127" s="47">
        <v>3200000</v>
      </c>
      <c r="AT127" s="47"/>
      <c r="AU127" s="85">
        <v>800000</v>
      </c>
      <c r="AV127" s="88" t="s">
        <v>1754</v>
      </c>
      <c r="AW127" s="80">
        <v>1</v>
      </c>
      <c r="AX127" s="80">
        <v>0</v>
      </c>
      <c r="AY127" s="50" t="s">
        <v>41</v>
      </c>
      <c r="AZ127" s="304" t="s">
        <v>41</v>
      </c>
      <c r="BA127" s="88" t="s">
        <v>1755</v>
      </c>
      <c r="BB127" s="78">
        <v>71</v>
      </c>
      <c r="BC127" s="75">
        <v>2782789</v>
      </c>
      <c r="BD127" s="75">
        <v>6874513.3899999997</v>
      </c>
      <c r="BE127" s="75">
        <v>13701683</v>
      </c>
      <c r="BF127" s="75">
        <v>23358985.390000001</v>
      </c>
      <c r="BG127" s="50" t="s">
        <v>42</v>
      </c>
      <c r="BH127" s="78">
        <v>64.02</v>
      </c>
      <c r="BI127" s="130" t="s">
        <v>1756</v>
      </c>
      <c r="BJ127" s="211" t="s">
        <v>42</v>
      </c>
    </row>
    <row r="128" spans="1:62" s="178" customFormat="1" ht="11.25" customHeight="1" x14ac:dyDescent="0.15">
      <c r="A128" s="333" t="s">
        <v>136</v>
      </c>
      <c r="B128" s="130" t="s">
        <v>169</v>
      </c>
      <c r="C128" s="129" t="s">
        <v>186</v>
      </c>
      <c r="D128" s="129" t="s">
        <v>1757</v>
      </c>
      <c r="E128" s="129" t="s">
        <v>661</v>
      </c>
      <c r="F128" s="172"/>
      <c r="G128" s="129">
        <v>24243</v>
      </c>
      <c r="H128" s="130">
        <v>9593</v>
      </c>
      <c r="I128" s="130">
        <v>902</v>
      </c>
      <c r="J128" s="130">
        <v>45</v>
      </c>
      <c r="K128" s="130">
        <v>11</v>
      </c>
      <c r="L128" s="130">
        <v>22</v>
      </c>
      <c r="M128" s="130">
        <v>902</v>
      </c>
      <c r="N128" s="130">
        <v>902</v>
      </c>
      <c r="O128" s="130">
        <v>902</v>
      </c>
      <c r="P128" s="130">
        <v>0</v>
      </c>
      <c r="Q128" s="130">
        <v>0</v>
      </c>
      <c r="R128" s="130">
        <v>0</v>
      </c>
      <c r="S128" s="130">
        <v>0</v>
      </c>
      <c r="T128" s="130">
        <v>0</v>
      </c>
      <c r="U128" s="130">
        <v>0</v>
      </c>
      <c r="V128" s="130">
        <v>0</v>
      </c>
      <c r="W128" s="130">
        <v>0</v>
      </c>
      <c r="X128" s="130">
        <v>0</v>
      </c>
      <c r="Y128" s="130">
        <v>911</v>
      </c>
      <c r="Z128" s="130">
        <v>505</v>
      </c>
      <c r="AA128" s="131">
        <v>0.99</v>
      </c>
      <c r="AB128" s="131">
        <v>0</v>
      </c>
      <c r="AC128" s="131">
        <v>0.01</v>
      </c>
      <c r="AD128" s="130">
        <v>116</v>
      </c>
      <c r="AE128" s="130">
        <v>222000</v>
      </c>
      <c r="AF128" s="130">
        <v>102</v>
      </c>
      <c r="AG128" s="132">
        <v>2850000</v>
      </c>
      <c r="AH128" s="133"/>
      <c r="AI128" s="134">
        <v>121454</v>
      </c>
      <c r="AJ128" s="130">
        <v>963</v>
      </c>
      <c r="AK128" s="130">
        <v>0</v>
      </c>
      <c r="AL128" s="130">
        <v>11210</v>
      </c>
      <c r="AM128" s="130">
        <v>0</v>
      </c>
      <c r="AN128" s="135"/>
      <c r="AO128" s="130">
        <v>21780049</v>
      </c>
      <c r="AP128" s="130">
        <v>39371</v>
      </c>
      <c r="AQ128" s="130">
        <v>0</v>
      </c>
      <c r="AR128" s="130">
        <v>0</v>
      </c>
      <c r="AS128" s="130">
        <v>0</v>
      </c>
      <c r="AT128" s="130">
        <v>0</v>
      </c>
      <c r="AU128" s="132">
        <v>0</v>
      </c>
      <c r="AV128" s="133"/>
      <c r="AW128" s="131">
        <v>1</v>
      </c>
      <c r="AX128" s="131">
        <v>0</v>
      </c>
      <c r="AY128" s="136" t="s">
        <v>50</v>
      </c>
      <c r="AZ128" s="306" t="s">
        <v>50</v>
      </c>
      <c r="BA128" s="133"/>
      <c r="BB128" s="138">
        <v>67.66</v>
      </c>
      <c r="BC128" s="139">
        <v>10897258</v>
      </c>
      <c r="BD128" s="139">
        <v>4915908</v>
      </c>
      <c r="BE128" s="139">
        <v>10517472</v>
      </c>
      <c r="BF128" s="139">
        <v>26330638</v>
      </c>
      <c r="BG128" s="136" t="s">
        <v>42</v>
      </c>
      <c r="BH128" s="138">
        <v>64.77</v>
      </c>
      <c r="BI128" s="130" t="s">
        <v>1758</v>
      </c>
      <c r="BJ128" s="212" t="s">
        <v>42</v>
      </c>
    </row>
    <row r="129" spans="1:62" s="177" customFormat="1" ht="11.25" customHeight="1" x14ac:dyDescent="0.15">
      <c r="A129" s="333" t="s">
        <v>109</v>
      </c>
      <c r="B129" s="47" t="s">
        <v>107</v>
      </c>
      <c r="C129" s="52" t="s">
        <v>108</v>
      </c>
      <c r="D129" s="52" t="s">
        <v>1759</v>
      </c>
      <c r="E129" s="52" t="s">
        <v>111</v>
      </c>
      <c r="F129" s="172"/>
      <c r="G129" s="52">
        <v>25300</v>
      </c>
      <c r="H129" s="47">
        <v>10000</v>
      </c>
      <c r="I129" s="47">
        <v>591</v>
      </c>
      <c r="J129" s="47">
        <v>113</v>
      </c>
      <c r="K129" s="47">
        <v>4</v>
      </c>
      <c r="L129" s="47">
        <v>6</v>
      </c>
      <c r="M129" s="47">
        <v>300</v>
      </c>
      <c r="N129" s="47">
        <v>0</v>
      </c>
      <c r="O129" s="47">
        <v>591</v>
      </c>
      <c r="P129" s="47">
        <v>0</v>
      </c>
      <c r="Q129" s="47">
        <v>0</v>
      </c>
      <c r="R129" s="47">
        <v>0</v>
      </c>
      <c r="S129" s="47">
        <v>0</v>
      </c>
      <c r="T129" s="47">
        <v>0</v>
      </c>
      <c r="U129" s="47">
        <v>0</v>
      </c>
      <c r="V129" s="47">
        <v>0</v>
      </c>
      <c r="W129" s="47">
        <v>0</v>
      </c>
      <c r="X129" s="47">
        <v>0</v>
      </c>
      <c r="Y129" s="47">
        <v>1200</v>
      </c>
      <c r="Z129" s="47">
        <v>10</v>
      </c>
      <c r="AA129" s="80">
        <v>1</v>
      </c>
      <c r="AB129" s="80">
        <v>0</v>
      </c>
      <c r="AC129" s="80">
        <v>0</v>
      </c>
      <c r="AD129" s="47">
        <v>160</v>
      </c>
      <c r="AE129" s="47">
        <v>200000</v>
      </c>
      <c r="AF129" s="47">
        <v>120</v>
      </c>
      <c r="AG129" s="85">
        <v>1800000</v>
      </c>
      <c r="AH129" s="88"/>
      <c r="AI129" s="121">
        <v>53000</v>
      </c>
      <c r="AJ129" s="47">
        <v>0</v>
      </c>
      <c r="AK129" s="47">
        <v>0</v>
      </c>
      <c r="AL129" s="47">
        <v>16000</v>
      </c>
      <c r="AM129" s="47">
        <v>0</v>
      </c>
      <c r="AN129" s="122"/>
      <c r="AO129" s="47">
        <v>3500000</v>
      </c>
      <c r="AP129" s="47">
        <v>0</v>
      </c>
      <c r="AQ129" s="47">
        <v>18000</v>
      </c>
      <c r="AR129" s="47">
        <v>0</v>
      </c>
      <c r="AS129" s="47">
        <v>0</v>
      </c>
      <c r="AT129" s="47">
        <v>30000</v>
      </c>
      <c r="AU129" s="85"/>
      <c r="AV129" s="88"/>
      <c r="AW129" s="80">
        <v>1</v>
      </c>
      <c r="AX129" s="80">
        <v>0</v>
      </c>
      <c r="AY129" s="50" t="s">
        <v>50</v>
      </c>
      <c r="AZ129" s="304" t="s">
        <v>41</v>
      </c>
      <c r="BA129" s="88"/>
      <c r="BB129" s="78">
        <v>47.35</v>
      </c>
      <c r="BC129" s="75">
        <v>4075298</v>
      </c>
      <c r="BD129" s="75">
        <v>3304018</v>
      </c>
      <c r="BE129" s="75">
        <v>2748901</v>
      </c>
      <c r="BF129" s="75">
        <v>10246313</v>
      </c>
      <c r="BG129" s="50" t="s">
        <v>42</v>
      </c>
      <c r="BH129" s="78">
        <v>43.32</v>
      </c>
      <c r="BI129" s="130"/>
      <c r="BJ129" s="211" t="s">
        <v>46</v>
      </c>
    </row>
    <row r="130" spans="1:62" s="177" customFormat="1" ht="11.25" customHeight="1" x14ac:dyDescent="0.15">
      <c r="A130" s="333" t="s">
        <v>352</v>
      </c>
      <c r="B130" s="47" t="s">
        <v>665</v>
      </c>
      <c r="C130" s="52" t="s">
        <v>1760</v>
      </c>
      <c r="D130" s="52" t="s">
        <v>1761</v>
      </c>
      <c r="E130" s="52" t="s">
        <v>667</v>
      </c>
      <c r="F130" s="172"/>
      <c r="G130" s="52">
        <v>60000</v>
      </c>
      <c r="H130" s="47">
        <v>27500</v>
      </c>
      <c r="I130" s="47">
        <v>980</v>
      </c>
      <c r="J130" s="47">
        <v>15</v>
      </c>
      <c r="K130" s="47">
        <v>0</v>
      </c>
      <c r="L130" s="47">
        <v>2</v>
      </c>
      <c r="M130" s="47">
        <v>0</v>
      </c>
      <c r="N130" s="47">
        <v>2</v>
      </c>
      <c r="O130" s="47">
        <v>980</v>
      </c>
      <c r="P130" s="47">
        <v>0</v>
      </c>
      <c r="Q130" s="47">
        <v>450</v>
      </c>
      <c r="R130" s="47">
        <v>12</v>
      </c>
      <c r="S130" s="47">
        <v>0</v>
      </c>
      <c r="T130" s="47">
        <v>0</v>
      </c>
      <c r="U130" s="47">
        <v>0</v>
      </c>
      <c r="V130" s="47">
        <v>0</v>
      </c>
      <c r="W130" s="47">
        <v>450</v>
      </c>
      <c r="X130" s="47">
        <v>0</v>
      </c>
      <c r="Y130" s="47">
        <v>2000</v>
      </c>
      <c r="Z130" s="47">
        <v>150</v>
      </c>
      <c r="AA130" s="80">
        <v>0.99</v>
      </c>
      <c r="AB130" s="80">
        <v>0</v>
      </c>
      <c r="AC130" s="80">
        <v>0.01</v>
      </c>
      <c r="AD130" s="47">
        <v>125</v>
      </c>
      <c r="AE130" s="47">
        <v>314000</v>
      </c>
      <c r="AF130" s="47">
        <v>125</v>
      </c>
      <c r="AG130" s="85">
        <v>2000000</v>
      </c>
      <c r="AH130" s="88" t="s">
        <v>1762</v>
      </c>
      <c r="AI130" s="121">
        <v>64390</v>
      </c>
      <c r="AJ130" s="47">
        <v>0</v>
      </c>
      <c r="AK130" s="47">
        <v>0</v>
      </c>
      <c r="AL130" s="47">
        <v>0</v>
      </c>
      <c r="AM130" s="47"/>
      <c r="AN130" s="122"/>
      <c r="AO130" s="47">
        <v>1044255</v>
      </c>
      <c r="AP130" s="47">
        <v>231340</v>
      </c>
      <c r="AQ130" s="47">
        <v>0</v>
      </c>
      <c r="AR130" s="47">
        <v>0</v>
      </c>
      <c r="AS130" s="47">
        <v>500</v>
      </c>
      <c r="AT130" s="47">
        <v>0</v>
      </c>
      <c r="AU130" s="85"/>
      <c r="AV130" s="88"/>
      <c r="AW130" s="80">
        <v>0.5</v>
      </c>
      <c r="AX130" s="80">
        <v>0.5</v>
      </c>
      <c r="AY130" s="50" t="s">
        <v>50</v>
      </c>
      <c r="AZ130" s="304" t="s">
        <v>50</v>
      </c>
      <c r="BA130" s="88"/>
      <c r="BB130" s="78">
        <v>81</v>
      </c>
      <c r="BC130" s="75">
        <v>7103260</v>
      </c>
      <c r="BD130" s="75">
        <v>13834630</v>
      </c>
      <c r="BE130" s="75">
        <v>7121890</v>
      </c>
      <c r="BF130" s="75">
        <v>28570560</v>
      </c>
      <c r="BG130" s="50" t="s">
        <v>42</v>
      </c>
      <c r="BH130" s="78">
        <v>61</v>
      </c>
      <c r="BI130" s="130" t="s">
        <v>1763</v>
      </c>
      <c r="BJ130" s="211" t="s">
        <v>46</v>
      </c>
    </row>
    <row r="131" spans="1:62" s="290" customFormat="1" ht="11.25" customHeight="1" x14ac:dyDescent="0.15">
      <c r="A131" s="334" t="s">
        <v>53</v>
      </c>
      <c r="B131" s="292"/>
      <c r="C131" s="293"/>
      <c r="D131" s="293"/>
      <c r="E131" s="293"/>
      <c r="F131" s="294"/>
      <c r="G131" s="293"/>
      <c r="H131" s="292"/>
      <c r="I131" s="292"/>
      <c r="J131" s="292"/>
      <c r="K131" s="292"/>
      <c r="L131" s="292"/>
      <c r="M131" s="292"/>
      <c r="N131" s="292"/>
      <c r="O131" s="292"/>
      <c r="P131" s="292"/>
      <c r="Q131" s="292"/>
      <c r="R131" s="292"/>
      <c r="S131" s="292"/>
      <c r="T131" s="292"/>
      <c r="U131" s="292"/>
      <c r="V131" s="292"/>
      <c r="W131" s="292"/>
      <c r="X131" s="292"/>
      <c r="Y131" s="292"/>
      <c r="Z131" s="292"/>
      <c r="AA131" s="295"/>
      <c r="AB131" s="295"/>
      <c r="AC131" s="295"/>
      <c r="AD131" s="292"/>
      <c r="AE131" s="292"/>
      <c r="AF131" s="292"/>
      <c r="AG131" s="296"/>
      <c r="AH131" s="297"/>
      <c r="AI131" s="298"/>
      <c r="AJ131" s="292"/>
      <c r="AK131" s="292"/>
      <c r="AL131" s="292"/>
      <c r="AM131" s="292"/>
      <c r="AN131" s="299"/>
      <c r="AO131" s="292"/>
      <c r="AP131" s="292"/>
      <c r="AQ131" s="292"/>
      <c r="AR131" s="292"/>
      <c r="AS131" s="292"/>
      <c r="AT131" s="292"/>
      <c r="AU131" s="296"/>
      <c r="AV131" s="297"/>
      <c r="AW131" s="295"/>
      <c r="AX131" s="295"/>
      <c r="AY131" s="300"/>
      <c r="AZ131" s="305"/>
      <c r="BA131" s="297"/>
      <c r="BB131" s="301"/>
      <c r="BC131" s="302"/>
      <c r="BD131" s="302"/>
      <c r="BE131" s="302"/>
      <c r="BF131" s="302"/>
      <c r="BG131" s="300"/>
      <c r="BH131" s="301"/>
      <c r="BI131" s="303"/>
      <c r="BJ131" s="335"/>
    </row>
    <row r="132" spans="1:62" s="177" customFormat="1" ht="11.25" customHeight="1" x14ac:dyDescent="0.15">
      <c r="A132" s="190" t="s">
        <v>137</v>
      </c>
      <c r="B132" s="47" t="s">
        <v>170</v>
      </c>
      <c r="C132" s="52" t="s">
        <v>187</v>
      </c>
      <c r="D132" s="52" t="s">
        <v>205</v>
      </c>
      <c r="E132" s="52" t="s">
        <v>224</v>
      </c>
      <c r="F132" s="172"/>
      <c r="G132" s="52">
        <v>8300</v>
      </c>
      <c r="H132" s="47">
        <v>4100</v>
      </c>
      <c r="I132" s="47">
        <v>400</v>
      </c>
      <c r="J132" s="47">
        <v>22</v>
      </c>
      <c r="K132" s="47">
        <v>12</v>
      </c>
      <c r="L132" s="47">
        <v>2</v>
      </c>
      <c r="M132" s="47">
        <v>430</v>
      </c>
      <c r="N132" s="47">
        <v>135</v>
      </c>
      <c r="O132" s="47">
        <v>400</v>
      </c>
      <c r="P132" s="47">
        <v>10</v>
      </c>
      <c r="Q132" s="47">
        <v>22</v>
      </c>
      <c r="R132" s="47"/>
      <c r="S132" s="47"/>
      <c r="T132" s="47"/>
      <c r="U132" s="47">
        <v>15</v>
      </c>
      <c r="V132" s="47"/>
      <c r="W132" s="47"/>
      <c r="X132" s="47"/>
      <c r="Y132" s="47">
        <v>975</v>
      </c>
      <c r="Z132" s="47">
        <v>0</v>
      </c>
      <c r="AA132" s="80">
        <v>0.94</v>
      </c>
      <c r="AB132" s="80">
        <v>0.04</v>
      </c>
      <c r="AC132" s="80">
        <v>0.02</v>
      </c>
      <c r="AD132" s="47">
        <v>100</v>
      </c>
      <c r="AE132" s="47">
        <v>90000</v>
      </c>
      <c r="AF132" s="47">
        <v>100</v>
      </c>
      <c r="AG132" s="85">
        <v>825000</v>
      </c>
      <c r="AH132" s="88"/>
      <c r="AI132" s="121">
        <v>142182</v>
      </c>
      <c r="AJ132" s="47">
        <v>10</v>
      </c>
      <c r="AK132" s="47">
        <v>0</v>
      </c>
      <c r="AL132" s="47">
        <v>17868</v>
      </c>
      <c r="AM132" s="47"/>
      <c r="AN132" s="122"/>
      <c r="AO132" s="47">
        <v>610045</v>
      </c>
      <c r="AP132" s="47"/>
      <c r="AQ132" s="47">
        <v>587449</v>
      </c>
      <c r="AR132" s="47"/>
      <c r="AS132" s="47"/>
      <c r="AT132" s="47"/>
      <c r="AU132" s="85"/>
      <c r="AV132" s="88"/>
      <c r="AW132" s="80">
        <v>0.77</v>
      </c>
      <c r="AX132" s="80">
        <v>0.23</v>
      </c>
      <c r="AY132" s="50" t="s">
        <v>41</v>
      </c>
      <c r="AZ132" s="304" t="s">
        <v>41</v>
      </c>
      <c r="BA132" s="88"/>
      <c r="BB132" s="78">
        <v>69.36</v>
      </c>
      <c r="BC132" s="75">
        <v>9554627</v>
      </c>
      <c r="BD132" s="75">
        <v>9815287</v>
      </c>
      <c r="BE132" s="75">
        <v>10748715</v>
      </c>
      <c r="BF132" s="75">
        <v>32218630</v>
      </c>
      <c r="BG132" s="50" t="s">
        <v>42</v>
      </c>
      <c r="BH132" s="78">
        <v>67.900000000000006</v>
      </c>
      <c r="BI132" s="130"/>
      <c r="BJ132" s="211" t="s">
        <v>42</v>
      </c>
    </row>
    <row r="133" spans="1:62" s="177" customFormat="1" ht="11.25" customHeight="1" x14ac:dyDescent="0.15">
      <c r="A133" s="336" t="s">
        <v>353</v>
      </c>
      <c r="B133" s="47" t="s">
        <v>1764</v>
      </c>
      <c r="C133" s="52" t="s">
        <v>1765</v>
      </c>
      <c r="D133" s="52" t="s">
        <v>1766</v>
      </c>
      <c r="E133" s="52" t="s">
        <v>1767</v>
      </c>
      <c r="F133" s="172"/>
      <c r="G133" s="52">
        <v>17132</v>
      </c>
      <c r="H133" s="47">
        <v>5270</v>
      </c>
      <c r="I133" s="47">
        <v>645</v>
      </c>
      <c r="J133" s="47">
        <v>17</v>
      </c>
      <c r="K133" s="47">
        <v>2</v>
      </c>
      <c r="L133" s="47">
        <v>2</v>
      </c>
      <c r="M133" s="47">
        <v>320</v>
      </c>
      <c r="N133" s="47">
        <v>0</v>
      </c>
      <c r="O133" s="47">
        <v>645</v>
      </c>
      <c r="P133" s="47">
        <v>0</v>
      </c>
      <c r="Q133" s="47">
        <v>2000</v>
      </c>
      <c r="R133" s="47">
        <v>70</v>
      </c>
      <c r="S133" s="47">
        <v>30</v>
      </c>
      <c r="T133" s="47">
        <v>0</v>
      </c>
      <c r="U133" s="47">
        <v>0</v>
      </c>
      <c r="V133" s="47">
        <v>0</v>
      </c>
      <c r="W133" s="47">
        <v>0</v>
      </c>
      <c r="X133" s="47">
        <v>0</v>
      </c>
      <c r="Y133" s="47">
        <v>773</v>
      </c>
      <c r="Z133" s="47">
        <v>20</v>
      </c>
      <c r="AA133" s="80">
        <v>0.24</v>
      </c>
      <c r="AB133" s="80">
        <v>0.76</v>
      </c>
      <c r="AC133" s="80">
        <v>0</v>
      </c>
      <c r="AD133" s="47">
        <v>94</v>
      </c>
      <c r="AE133" s="47">
        <v>380000</v>
      </c>
      <c r="AF133" s="47">
        <v>80</v>
      </c>
      <c r="AG133" s="85">
        <v>1400000</v>
      </c>
      <c r="AH133" s="88"/>
      <c r="AI133" s="121">
        <v>91494</v>
      </c>
      <c r="AJ133" s="47">
        <v>0</v>
      </c>
      <c r="AK133" s="47">
        <v>0</v>
      </c>
      <c r="AL133" s="47">
        <v>15207</v>
      </c>
      <c r="AM133" s="47">
        <v>0</v>
      </c>
      <c r="AN133" s="122" t="s">
        <v>1768</v>
      </c>
      <c r="AO133" s="47">
        <v>1169839</v>
      </c>
      <c r="AP133" s="47">
        <v>0</v>
      </c>
      <c r="AQ133" s="47">
        <v>0</v>
      </c>
      <c r="AR133" s="47">
        <v>0</v>
      </c>
      <c r="AS133" s="47">
        <v>0</v>
      </c>
      <c r="AT133" s="47">
        <v>0</v>
      </c>
      <c r="AU133" s="85">
        <v>0</v>
      </c>
      <c r="AV133" s="88" t="s">
        <v>1768</v>
      </c>
      <c r="AW133" s="80">
        <v>1</v>
      </c>
      <c r="AX133" s="80">
        <v>0</v>
      </c>
      <c r="AY133" s="50" t="s">
        <v>50</v>
      </c>
      <c r="AZ133" s="304" t="s">
        <v>50</v>
      </c>
      <c r="BA133" s="88" t="s">
        <v>1768</v>
      </c>
      <c r="BB133" s="78">
        <v>77</v>
      </c>
      <c r="BC133" s="75">
        <v>18338146</v>
      </c>
      <c r="BD133" s="75">
        <v>5173518</v>
      </c>
      <c r="BE133" s="75">
        <v>7043941</v>
      </c>
      <c r="BF133" s="75">
        <v>53722560</v>
      </c>
      <c r="BG133" s="50" t="s">
        <v>42</v>
      </c>
      <c r="BH133" s="78">
        <v>77</v>
      </c>
      <c r="BI133" s="130" t="s">
        <v>1769</v>
      </c>
      <c r="BJ133" s="211" t="s">
        <v>46</v>
      </c>
    </row>
    <row r="134" spans="1:62" s="177" customFormat="1" ht="11.25" customHeight="1" x14ac:dyDescent="0.15">
      <c r="A134" s="333" t="s">
        <v>138</v>
      </c>
      <c r="B134" s="47" t="s">
        <v>1770</v>
      </c>
      <c r="C134" s="52" t="s">
        <v>1771</v>
      </c>
      <c r="D134" s="52" t="s">
        <v>1772</v>
      </c>
      <c r="E134" s="52" t="s">
        <v>1773</v>
      </c>
      <c r="F134" s="172"/>
      <c r="G134" s="52">
        <v>16000</v>
      </c>
      <c r="H134" s="47">
        <v>16000</v>
      </c>
      <c r="I134" s="47">
        <v>400</v>
      </c>
      <c r="J134" s="47">
        <v>0</v>
      </c>
      <c r="K134" s="47">
        <v>6</v>
      </c>
      <c r="L134" s="47">
        <v>13</v>
      </c>
      <c r="M134" s="47">
        <v>150</v>
      </c>
      <c r="N134" s="47">
        <v>8</v>
      </c>
      <c r="O134" s="47">
        <v>250</v>
      </c>
      <c r="P134" s="47">
        <v>0</v>
      </c>
      <c r="Q134" s="47">
        <v>3000</v>
      </c>
      <c r="R134" s="47">
        <v>10</v>
      </c>
      <c r="S134" s="47">
        <v>30</v>
      </c>
      <c r="T134" s="47">
        <v>0</v>
      </c>
      <c r="U134" s="47">
        <v>1200</v>
      </c>
      <c r="V134" s="47">
        <v>60</v>
      </c>
      <c r="W134" s="47">
        <v>1200</v>
      </c>
      <c r="X134" s="47">
        <v>150</v>
      </c>
      <c r="Y134" s="47">
        <v>300</v>
      </c>
      <c r="Z134" s="47">
        <v>500</v>
      </c>
      <c r="AA134" s="80">
        <v>0.19</v>
      </c>
      <c r="AB134" s="80">
        <v>0.81</v>
      </c>
      <c r="AC134" s="80">
        <v>0</v>
      </c>
      <c r="AD134" s="47">
        <v>153</v>
      </c>
      <c r="AE134" s="47">
        <v>380000</v>
      </c>
      <c r="AF134" s="47">
        <v>123</v>
      </c>
      <c r="AG134" s="85">
        <v>920000</v>
      </c>
      <c r="AH134" s="88"/>
      <c r="AI134" s="121">
        <v>515624</v>
      </c>
      <c r="AJ134" s="47">
        <v>0</v>
      </c>
      <c r="AK134" s="47">
        <v>703</v>
      </c>
      <c r="AL134" s="47">
        <v>15638</v>
      </c>
      <c r="AM134" s="47"/>
      <c r="AN134" s="122"/>
      <c r="AO134" s="47">
        <v>0</v>
      </c>
      <c r="AP134" s="47"/>
      <c r="AQ134" s="47">
        <v>2040000</v>
      </c>
      <c r="AR134" s="47"/>
      <c r="AS134" s="47">
        <v>1300000</v>
      </c>
      <c r="AT134" s="47"/>
      <c r="AU134" s="85"/>
      <c r="AV134" s="88"/>
      <c r="AW134" s="80">
        <v>0.4</v>
      </c>
      <c r="AX134" s="80">
        <v>0.6</v>
      </c>
      <c r="AY134" s="50" t="s">
        <v>95</v>
      </c>
      <c r="AZ134" s="304" t="s">
        <v>95</v>
      </c>
      <c r="BA134" s="88"/>
      <c r="BB134" s="78">
        <v>70</v>
      </c>
      <c r="BC134" s="75">
        <v>13420000</v>
      </c>
      <c r="BD134" s="75">
        <v>81906000</v>
      </c>
      <c r="BE134" s="75">
        <v>37510000</v>
      </c>
      <c r="BF134" s="75">
        <v>132837156</v>
      </c>
      <c r="BG134" s="50" t="s">
        <v>42</v>
      </c>
      <c r="BH134" s="78">
        <v>68</v>
      </c>
      <c r="BI134" s="130"/>
      <c r="BJ134" s="211" t="s">
        <v>42</v>
      </c>
    </row>
    <row r="135" spans="1:62" s="177" customFormat="1" ht="11.25" customHeight="1" x14ac:dyDescent="0.15">
      <c r="A135" s="190" t="s">
        <v>139</v>
      </c>
      <c r="B135" s="47" t="s">
        <v>1774</v>
      </c>
      <c r="C135" s="52" t="s">
        <v>672</v>
      </c>
      <c r="D135" s="52" t="s">
        <v>1775</v>
      </c>
      <c r="E135" s="52" t="s">
        <v>674</v>
      </c>
      <c r="F135" s="172"/>
      <c r="G135" s="52">
        <v>32045</v>
      </c>
      <c r="H135" s="47">
        <v>9668</v>
      </c>
      <c r="I135" s="47">
        <v>324</v>
      </c>
      <c r="J135" s="47">
        <v>22</v>
      </c>
      <c r="K135" s="47">
        <v>10</v>
      </c>
      <c r="L135" s="47">
        <v>14</v>
      </c>
      <c r="M135" s="47">
        <v>243</v>
      </c>
      <c r="N135" s="47">
        <v>324</v>
      </c>
      <c r="O135" s="47"/>
      <c r="P135" s="47"/>
      <c r="Q135" s="47"/>
      <c r="R135" s="47"/>
      <c r="S135" s="47"/>
      <c r="T135" s="47"/>
      <c r="U135" s="47"/>
      <c r="V135" s="47"/>
      <c r="W135" s="47"/>
      <c r="X135" s="47"/>
      <c r="Y135" s="47">
        <v>335</v>
      </c>
      <c r="Z135" s="47">
        <v>139</v>
      </c>
      <c r="AA135" s="80">
        <v>0.24</v>
      </c>
      <c r="AB135" s="80">
        <v>0.01</v>
      </c>
      <c r="AC135" s="80">
        <v>0.75</v>
      </c>
      <c r="AD135" s="47"/>
      <c r="AE135" s="47"/>
      <c r="AF135" s="47"/>
      <c r="AG135" s="85"/>
      <c r="AH135" s="88"/>
      <c r="AI135" s="121">
        <v>431518</v>
      </c>
      <c r="AJ135" s="47"/>
      <c r="AK135" s="47"/>
      <c r="AL135" s="47">
        <v>88079</v>
      </c>
      <c r="AM135" s="47"/>
      <c r="AN135" s="122"/>
      <c r="AO135" s="47">
        <v>1260696</v>
      </c>
      <c r="AP135" s="47">
        <v>398115</v>
      </c>
      <c r="AQ135" s="47">
        <v>0</v>
      </c>
      <c r="AR135" s="47">
        <v>0</v>
      </c>
      <c r="AS135" s="47">
        <v>0</v>
      </c>
      <c r="AT135" s="47">
        <v>0</v>
      </c>
      <c r="AU135" s="85">
        <v>0</v>
      </c>
      <c r="AV135" s="88"/>
      <c r="AW135" s="80">
        <v>0.6</v>
      </c>
      <c r="AX135" s="80">
        <v>0.4</v>
      </c>
      <c r="AY135" s="50" t="s">
        <v>50</v>
      </c>
      <c r="AZ135" s="304" t="s">
        <v>41</v>
      </c>
      <c r="BA135" s="88"/>
      <c r="BB135" s="78">
        <v>48.65</v>
      </c>
      <c r="BC135" s="75"/>
      <c r="BD135" s="75"/>
      <c r="BE135" s="75"/>
      <c r="BF135" s="75">
        <v>90000000</v>
      </c>
      <c r="BG135" s="50" t="s">
        <v>42</v>
      </c>
      <c r="BH135" s="78">
        <v>39.76</v>
      </c>
      <c r="BI135" s="130" t="s">
        <v>1776</v>
      </c>
      <c r="BJ135" s="211" t="s">
        <v>42</v>
      </c>
    </row>
    <row r="136" spans="1:62" s="177" customFormat="1" ht="11.25" customHeight="1" x14ac:dyDescent="0.15">
      <c r="A136" s="186" t="s">
        <v>140</v>
      </c>
      <c r="B136" s="47" t="s">
        <v>171</v>
      </c>
      <c r="C136" s="52" t="s">
        <v>188</v>
      </c>
      <c r="D136" s="52" t="s">
        <v>206</v>
      </c>
      <c r="E136" s="52" t="s">
        <v>225</v>
      </c>
      <c r="F136" s="172"/>
      <c r="G136" s="52">
        <v>30517</v>
      </c>
      <c r="H136" s="47"/>
      <c r="I136" s="47">
        <v>843</v>
      </c>
      <c r="J136" s="47"/>
      <c r="K136" s="47"/>
      <c r="L136" s="47">
        <v>16</v>
      </c>
      <c r="M136" s="47"/>
      <c r="N136" s="47"/>
      <c r="O136" s="47"/>
      <c r="P136" s="47"/>
      <c r="Q136" s="47"/>
      <c r="R136" s="47"/>
      <c r="S136" s="47"/>
      <c r="T136" s="47"/>
      <c r="U136" s="47"/>
      <c r="V136" s="47"/>
      <c r="W136" s="47"/>
      <c r="X136" s="47"/>
      <c r="Y136" s="47"/>
      <c r="Z136" s="47"/>
      <c r="AA136" s="80">
        <v>1</v>
      </c>
      <c r="AB136" s="80">
        <v>0</v>
      </c>
      <c r="AC136" s="80">
        <v>0</v>
      </c>
      <c r="AD136" s="47">
        <v>173</v>
      </c>
      <c r="AE136" s="47"/>
      <c r="AF136" s="47"/>
      <c r="AG136" s="85"/>
      <c r="AH136" s="88"/>
      <c r="AI136" s="121">
        <v>197417</v>
      </c>
      <c r="AJ136" s="47">
        <v>212794</v>
      </c>
      <c r="AK136" s="47">
        <v>43400</v>
      </c>
      <c r="AL136" s="47">
        <v>45796</v>
      </c>
      <c r="AM136" s="47"/>
      <c r="AN136" s="122"/>
      <c r="AO136" s="47">
        <v>9109</v>
      </c>
      <c r="AP136" s="47">
        <v>4261</v>
      </c>
      <c r="AQ136" s="47"/>
      <c r="AR136" s="47"/>
      <c r="AS136" s="47"/>
      <c r="AT136" s="47"/>
      <c r="AU136" s="85"/>
      <c r="AV136" s="88"/>
      <c r="AW136" s="80"/>
      <c r="AX136" s="80"/>
      <c r="AY136" s="50" t="s">
        <v>41</v>
      </c>
      <c r="AZ136" s="304" t="s">
        <v>41</v>
      </c>
      <c r="BA136" s="88"/>
      <c r="BB136" s="78">
        <v>75.790000000000006</v>
      </c>
      <c r="BC136" s="75">
        <v>31319000</v>
      </c>
      <c r="BD136" s="75">
        <v>35759000</v>
      </c>
      <c r="BE136" s="75">
        <v>29955000</v>
      </c>
      <c r="BF136" s="75"/>
      <c r="BG136" s="50" t="s">
        <v>42</v>
      </c>
      <c r="BH136" s="78">
        <v>60.73</v>
      </c>
      <c r="BI136" s="130"/>
      <c r="BJ136" s="211" t="s">
        <v>42</v>
      </c>
    </row>
    <row r="137" spans="1:62" s="177" customFormat="1" ht="11.25" customHeight="1" x14ac:dyDescent="0.15">
      <c r="A137" s="277" t="s">
        <v>354</v>
      </c>
      <c r="B137" s="47" t="s">
        <v>1777</v>
      </c>
      <c r="C137" s="52" t="s">
        <v>1778</v>
      </c>
      <c r="D137" s="52" t="s">
        <v>1779</v>
      </c>
      <c r="E137" s="52" t="s">
        <v>1780</v>
      </c>
      <c r="F137" s="172"/>
      <c r="G137" s="52">
        <v>3904</v>
      </c>
      <c r="H137" s="47"/>
      <c r="I137" s="47"/>
      <c r="J137" s="47">
        <v>6</v>
      </c>
      <c r="K137" s="47"/>
      <c r="L137" s="47"/>
      <c r="M137" s="47"/>
      <c r="N137" s="47"/>
      <c r="O137" s="47"/>
      <c r="P137" s="47"/>
      <c r="Q137" s="47"/>
      <c r="R137" s="47"/>
      <c r="S137" s="47"/>
      <c r="T137" s="47"/>
      <c r="U137" s="47"/>
      <c r="V137" s="47"/>
      <c r="W137" s="47"/>
      <c r="X137" s="47"/>
      <c r="Y137" s="47">
        <v>149</v>
      </c>
      <c r="Z137" s="47">
        <v>0</v>
      </c>
      <c r="AA137" s="80">
        <v>1</v>
      </c>
      <c r="AB137" s="80">
        <v>0</v>
      </c>
      <c r="AC137" s="80">
        <v>0</v>
      </c>
      <c r="AD137" s="47">
        <v>0</v>
      </c>
      <c r="AE137" s="47">
        <v>0</v>
      </c>
      <c r="AF137" s="47">
        <v>13</v>
      </c>
      <c r="AG137" s="85">
        <v>38000</v>
      </c>
      <c r="AH137" s="88"/>
      <c r="AI137" s="121">
        <v>18</v>
      </c>
      <c r="AJ137" s="47"/>
      <c r="AK137" s="47"/>
      <c r="AL137" s="47"/>
      <c r="AM137" s="47"/>
      <c r="AN137" s="122"/>
      <c r="AO137" s="47"/>
      <c r="AP137" s="47">
        <v>6600</v>
      </c>
      <c r="AQ137" s="47"/>
      <c r="AR137" s="47"/>
      <c r="AS137" s="47"/>
      <c r="AT137" s="47"/>
      <c r="AU137" s="85"/>
      <c r="AV137" s="88"/>
      <c r="AW137" s="80">
        <v>0</v>
      </c>
      <c r="AX137" s="80">
        <v>1</v>
      </c>
      <c r="AY137" s="50" t="s">
        <v>50</v>
      </c>
      <c r="AZ137" s="304" t="s">
        <v>50</v>
      </c>
      <c r="BA137" s="88"/>
      <c r="BB137" s="78"/>
      <c r="BC137" s="75">
        <v>96000</v>
      </c>
      <c r="BD137" s="75">
        <v>40000</v>
      </c>
      <c r="BE137" s="75">
        <v>48000</v>
      </c>
      <c r="BF137" s="75">
        <v>184000</v>
      </c>
      <c r="BG137" s="50" t="s">
        <v>42</v>
      </c>
      <c r="BH137" s="78"/>
      <c r="BI137" s="130"/>
      <c r="BJ137" s="211"/>
    </row>
    <row r="138" spans="1:62" s="177" customFormat="1" ht="11.25" customHeight="1" x14ac:dyDescent="0.15">
      <c r="A138" s="186" t="s">
        <v>141</v>
      </c>
      <c r="B138" s="47" t="s">
        <v>1781</v>
      </c>
      <c r="C138" s="52" t="s">
        <v>39</v>
      </c>
      <c r="D138" s="52" t="s">
        <v>1782</v>
      </c>
      <c r="E138" s="52" t="s">
        <v>1783</v>
      </c>
      <c r="F138" s="172"/>
      <c r="G138" s="52">
        <v>77000</v>
      </c>
      <c r="H138" s="47">
        <v>34000</v>
      </c>
      <c r="I138" s="47">
        <v>1538</v>
      </c>
      <c r="J138" s="47">
        <v>109</v>
      </c>
      <c r="K138" s="47">
        <v>2</v>
      </c>
      <c r="L138" s="47">
        <v>83</v>
      </c>
      <c r="M138" s="47">
        <v>522</v>
      </c>
      <c r="N138" s="47">
        <v>555</v>
      </c>
      <c r="O138" s="47">
        <v>1280</v>
      </c>
      <c r="P138" s="47">
        <v>0</v>
      </c>
      <c r="Q138" s="47">
        <v>0</v>
      </c>
      <c r="R138" s="47">
        <v>0</v>
      </c>
      <c r="S138" s="47">
        <v>0</v>
      </c>
      <c r="T138" s="47">
        <v>0</v>
      </c>
      <c r="U138" s="47">
        <v>0</v>
      </c>
      <c r="V138" s="47">
        <v>0</v>
      </c>
      <c r="W138" s="47">
        <v>0</v>
      </c>
      <c r="X138" s="47">
        <v>0</v>
      </c>
      <c r="Y138" s="47">
        <v>2483</v>
      </c>
      <c r="Z138" s="47">
        <v>530</v>
      </c>
      <c r="AA138" s="80">
        <v>1</v>
      </c>
      <c r="AB138" s="80">
        <v>0</v>
      </c>
      <c r="AC138" s="80">
        <v>0</v>
      </c>
      <c r="AD138" s="47">
        <v>180</v>
      </c>
      <c r="AE138" s="47">
        <v>265000</v>
      </c>
      <c r="AF138" s="47">
        <v>173</v>
      </c>
      <c r="AG138" s="85">
        <v>2800000</v>
      </c>
      <c r="AH138" s="88"/>
      <c r="AI138" s="121">
        <v>70000</v>
      </c>
      <c r="AJ138" s="47">
        <v>300</v>
      </c>
      <c r="AK138" s="47">
        <v>0</v>
      </c>
      <c r="AL138" s="47">
        <v>38000</v>
      </c>
      <c r="AM138" s="47"/>
      <c r="AN138" s="122"/>
      <c r="AO138" s="47">
        <v>1400000</v>
      </c>
      <c r="AP138" s="47">
        <v>70000</v>
      </c>
      <c r="AQ138" s="47"/>
      <c r="AR138" s="47"/>
      <c r="AS138" s="47"/>
      <c r="AT138" s="47">
        <v>70000</v>
      </c>
      <c r="AU138" s="85"/>
      <c r="AV138" s="88"/>
      <c r="AW138" s="80">
        <v>0.78</v>
      </c>
      <c r="AX138" s="80">
        <v>0.22</v>
      </c>
      <c r="AY138" s="50" t="s">
        <v>41</v>
      </c>
      <c r="AZ138" s="304" t="s">
        <v>41</v>
      </c>
      <c r="BA138" s="88"/>
      <c r="BB138" s="78">
        <v>68.91</v>
      </c>
      <c r="BC138" s="75">
        <v>11000000</v>
      </c>
      <c r="BD138" s="75">
        <v>5600000</v>
      </c>
      <c r="BE138" s="75">
        <v>11500000</v>
      </c>
      <c r="BF138" s="75">
        <v>28350000</v>
      </c>
      <c r="BG138" s="50" t="s">
        <v>42</v>
      </c>
      <c r="BH138" s="78">
        <v>67.23</v>
      </c>
      <c r="BI138" s="130"/>
      <c r="BJ138" s="211" t="s">
        <v>46</v>
      </c>
    </row>
    <row r="139" spans="1:62" s="177" customFormat="1" ht="11.25" customHeight="1" x14ac:dyDescent="0.15">
      <c r="A139" s="186" t="s">
        <v>142</v>
      </c>
      <c r="B139" s="47" t="s">
        <v>172</v>
      </c>
      <c r="C139" s="52" t="s">
        <v>189</v>
      </c>
      <c r="D139" s="52" t="s">
        <v>207</v>
      </c>
      <c r="E139" s="52" t="s">
        <v>227</v>
      </c>
      <c r="F139" s="172"/>
      <c r="G139" s="52">
        <v>25000</v>
      </c>
      <c r="H139" s="47">
        <v>12500</v>
      </c>
      <c r="I139" s="47">
        <v>570</v>
      </c>
      <c r="J139" s="47">
        <v>60</v>
      </c>
      <c r="K139" s="47">
        <v>36</v>
      </c>
      <c r="L139" s="47">
        <v>17</v>
      </c>
      <c r="M139" s="47">
        <v>368</v>
      </c>
      <c r="N139" s="47">
        <v>5</v>
      </c>
      <c r="O139" s="47">
        <v>455</v>
      </c>
      <c r="P139" s="47">
        <v>0</v>
      </c>
      <c r="Q139" s="47">
        <v>0</v>
      </c>
      <c r="R139" s="47">
        <v>0</v>
      </c>
      <c r="S139" s="47">
        <v>0</v>
      </c>
      <c r="T139" s="47">
        <v>0</v>
      </c>
      <c r="U139" s="47">
        <v>0</v>
      </c>
      <c r="V139" s="47">
        <v>0</v>
      </c>
      <c r="W139" s="47">
        <v>0</v>
      </c>
      <c r="X139" s="47">
        <v>0</v>
      </c>
      <c r="Y139" s="47">
        <v>563</v>
      </c>
      <c r="Z139" s="47">
        <v>145</v>
      </c>
      <c r="AA139" s="80">
        <v>0.99</v>
      </c>
      <c r="AB139" s="80">
        <v>0</v>
      </c>
      <c r="AC139" s="80">
        <v>0.01</v>
      </c>
      <c r="AD139" s="47">
        <v>12</v>
      </c>
      <c r="AE139" s="47">
        <v>3350</v>
      </c>
      <c r="AF139" s="47">
        <v>175</v>
      </c>
      <c r="AG139" s="85">
        <v>1750000</v>
      </c>
      <c r="AH139" s="88"/>
      <c r="AI139" s="121">
        <v>1389</v>
      </c>
      <c r="AJ139" s="47"/>
      <c r="AK139" s="47"/>
      <c r="AL139" s="47">
        <v>255871</v>
      </c>
      <c r="AM139" s="47"/>
      <c r="AN139" s="122"/>
      <c r="AO139" s="47">
        <v>7137096</v>
      </c>
      <c r="AP139" s="47">
        <v>0</v>
      </c>
      <c r="AQ139" s="47">
        <v>2047605</v>
      </c>
      <c r="AR139" s="47">
        <v>3000</v>
      </c>
      <c r="AS139" s="47">
        <v>0</v>
      </c>
      <c r="AT139" s="47">
        <v>0</v>
      </c>
      <c r="AU139" s="85">
        <v>0</v>
      </c>
      <c r="AV139" s="88"/>
      <c r="AW139" s="80">
        <v>0.78</v>
      </c>
      <c r="AX139" s="80">
        <v>0.22</v>
      </c>
      <c r="AY139" s="50" t="s">
        <v>95</v>
      </c>
      <c r="AZ139" s="304" t="s">
        <v>95</v>
      </c>
      <c r="BA139" s="88"/>
      <c r="BB139" s="78">
        <v>83</v>
      </c>
      <c r="BC139" s="75">
        <v>9476524</v>
      </c>
      <c r="BD139" s="75">
        <v>6196519</v>
      </c>
      <c r="BE139" s="75">
        <v>10130053</v>
      </c>
      <c r="BF139" s="75">
        <v>25916548</v>
      </c>
      <c r="BG139" s="50" t="s">
        <v>42</v>
      </c>
      <c r="BH139" s="78">
        <v>83</v>
      </c>
      <c r="BI139" s="130"/>
      <c r="BJ139" s="211" t="s">
        <v>46</v>
      </c>
    </row>
    <row r="140" spans="1:62" s="177" customFormat="1" ht="11.25" customHeight="1" x14ac:dyDescent="0.15">
      <c r="A140" s="186" t="s">
        <v>64</v>
      </c>
      <c r="B140" s="47" t="s">
        <v>1784</v>
      </c>
      <c r="C140" s="52" t="s">
        <v>1785</v>
      </c>
      <c r="D140" s="52" t="s">
        <v>1786</v>
      </c>
      <c r="E140" s="52" t="s">
        <v>66</v>
      </c>
      <c r="F140" s="172"/>
      <c r="G140" s="52">
        <v>23168</v>
      </c>
      <c r="H140" s="47">
        <v>9902</v>
      </c>
      <c r="I140" s="47">
        <v>610</v>
      </c>
      <c r="J140" s="47">
        <v>130</v>
      </c>
      <c r="K140" s="47">
        <v>25</v>
      </c>
      <c r="L140" s="47">
        <v>26</v>
      </c>
      <c r="M140" s="47">
        <v>559</v>
      </c>
      <c r="N140" s="47">
        <v>0</v>
      </c>
      <c r="O140" s="47">
        <v>87</v>
      </c>
      <c r="P140" s="47">
        <v>0</v>
      </c>
      <c r="Q140" s="47">
        <v>0</v>
      </c>
      <c r="R140" s="47">
        <v>0</v>
      </c>
      <c r="S140" s="47">
        <v>0</v>
      </c>
      <c r="T140" s="47">
        <v>0</v>
      </c>
      <c r="U140" s="47">
        <v>0</v>
      </c>
      <c r="V140" s="47">
        <v>0</v>
      </c>
      <c r="W140" s="47">
        <v>0</v>
      </c>
      <c r="X140" s="47">
        <v>0</v>
      </c>
      <c r="Y140" s="47">
        <v>998</v>
      </c>
      <c r="Z140" s="47">
        <v>0</v>
      </c>
      <c r="AA140" s="80">
        <v>0.96</v>
      </c>
      <c r="AB140" s="80">
        <v>0</v>
      </c>
      <c r="AC140" s="80">
        <v>0.04</v>
      </c>
      <c r="AD140" s="47">
        <v>125</v>
      </c>
      <c r="AE140" s="47">
        <v>175325</v>
      </c>
      <c r="AF140" s="47">
        <v>97</v>
      </c>
      <c r="AG140" s="85">
        <v>7330000</v>
      </c>
      <c r="AH140" s="88"/>
      <c r="AI140" s="121"/>
      <c r="AJ140" s="47"/>
      <c r="AK140" s="47"/>
      <c r="AL140" s="47"/>
      <c r="AM140" s="47"/>
      <c r="AN140" s="122" t="s">
        <v>1787</v>
      </c>
      <c r="AO140" s="49" t="s">
        <v>275</v>
      </c>
      <c r="AP140" s="47"/>
      <c r="AQ140" s="47"/>
      <c r="AR140" s="47"/>
      <c r="AS140" s="47"/>
      <c r="AT140" s="47"/>
      <c r="AU140" s="85"/>
      <c r="AV140" s="88" t="s">
        <v>1788</v>
      </c>
      <c r="AW140" s="340" t="s">
        <v>275</v>
      </c>
      <c r="AX140" s="80"/>
      <c r="AY140" s="50" t="s">
        <v>41</v>
      </c>
      <c r="AZ140" s="304" t="s">
        <v>41</v>
      </c>
      <c r="BA140" s="88" t="s">
        <v>1789</v>
      </c>
      <c r="BB140" s="78">
        <v>55.37</v>
      </c>
      <c r="BC140" s="75">
        <v>3036677</v>
      </c>
      <c r="BD140" s="75">
        <v>6707167</v>
      </c>
      <c r="BE140" s="75">
        <v>11977138</v>
      </c>
      <c r="BF140" s="75">
        <v>21720982</v>
      </c>
      <c r="BG140" s="50" t="s">
        <v>42</v>
      </c>
      <c r="BH140" s="78">
        <v>48.88</v>
      </c>
      <c r="BI140" s="130" t="s">
        <v>1790</v>
      </c>
      <c r="BJ140" s="211" t="s">
        <v>42</v>
      </c>
    </row>
    <row r="141" spans="1:62" s="290" customFormat="1" ht="11.25" customHeight="1" x14ac:dyDescent="0.15">
      <c r="A141" s="187" t="s">
        <v>156</v>
      </c>
      <c r="B141" s="292"/>
      <c r="C141" s="293"/>
      <c r="D141" s="293"/>
      <c r="E141" s="293"/>
      <c r="F141" s="294"/>
      <c r="G141" s="293"/>
      <c r="H141" s="292"/>
      <c r="I141" s="292"/>
      <c r="J141" s="292"/>
      <c r="K141" s="292"/>
      <c r="L141" s="292"/>
      <c r="M141" s="292"/>
      <c r="N141" s="292"/>
      <c r="O141" s="292"/>
      <c r="P141" s="292"/>
      <c r="Q141" s="292"/>
      <c r="R141" s="292"/>
      <c r="S141" s="292"/>
      <c r="T141" s="292"/>
      <c r="U141" s="292"/>
      <c r="V141" s="292"/>
      <c r="W141" s="292"/>
      <c r="X141" s="292"/>
      <c r="Y141" s="292"/>
      <c r="Z141" s="292"/>
      <c r="AA141" s="295"/>
      <c r="AB141" s="295"/>
      <c r="AC141" s="295"/>
      <c r="AD141" s="292"/>
      <c r="AE141" s="292"/>
      <c r="AF141" s="292"/>
      <c r="AG141" s="296"/>
      <c r="AH141" s="297"/>
      <c r="AI141" s="298"/>
      <c r="AJ141" s="292"/>
      <c r="AK141" s="292"/>
      <c r="AL141" s="292"/>
      <c r="AM141" s="292"/>
      <c r="AN141" s="299"/>
      <c r="AO141" s="292"/>
      <c r="AP141" s="292"/>
      <c r="AQ141" s="292"/>
      <c r="AR141" s="292"/>
      <c r="AS141" s="292"/>
      <c r="AT141" s="292"/>
      <c r="AU141" s="296"/>
      <c r="AV141" s="297"/>
      <c r="AW141" s="295"/>
      <c r="AX141" s="295"/>
      <c r="AY141" s="300"/>
      <c r="AZ141" s="305"/>
      <c r="BA141" s="297"/>
      <c r="BB141" s="301"/>
      <c r="BC141" s="302"/>
      <c r="BD141" s="302"/>
      <c r="BE141" s="302"/>
      <c r="BF141" s="302"/>
      <c r="BG141" s="300"/>
      <c r="BH141" s="301"/>
      <c r="BI141" s="303"/>
      <c r="BJ141" s="335"/>
    </row>
    <row r="142" spans="1:62" s="177" customFormat="1" ht="11.25" customHeight="1" x14ac:dyDescent="0.15">
      <c r="A142" s="186" t="s">
        <v>334</v>
      </c>
      <c r="B142" s="47" t="s">
        <v>335</v>
      </c>
      <c r="C142" s="52" t="s">
        <v>336</v>
      </c>
      <c r="D142" s="52" t="s">
        <v>1791</v>
      </c>
      <c r="E142" s="52" t="s">
        <v>683</v>
      </c>
      <c r="F142" s="172"/>
      <c r="G142" s="52">
        <v>9366</v>
      </c>
      <c r="H142" s="47">
        <v>4600</v>
      </c>
      <c r="I142" s="47">
        <v>335</v>
      </c>
      <c r="J142" s="47">
        <v>22</v>
      </c>
      <c r="K142" s="47">
        <v>2</v>
      </c>
      <c r="L142" s="47">
        <v>3</v>
      </c>
      <c r="M142" s="47">
        <v>503</v>
      </c>
      <c r="N142" s="47">
        <v>6</v>
      </c>
      <c r="O142" s="47">
        <v>165</v>
      </c>
      <c r="P142" s="47">
        <v>0</v>
      </c>
      <c r="Q142" s="47">
        <v>401</v>
      </c>
      <c r="R142" s="47">
        <v>1</v>
      </c>
      <c r="S142" s="47">
        <v>0</v>
      </c>
      <c r="T142" s="47">
        <v>0</v>
      </c>
      <c r="U142" s="47">
        <v>300</v>
      </c>
      <c r="V142" s="47">
        <v>0</v>
      </c>
      <c r="W142" s="47">
        <v>0</v>
      </c>
      <c r="X142" s="47">
        <v>0</v>
      </c>
      <c r="Y142" s="47">
        <v>664</v>
      </c>
      <c r="Z142" s="47">
        <v>0</v>
      </c>
      <c r="AA142" s="80">
        <v>0.46</v>
      </c>
      <c r="AB142" s="80">
        <v>0.54</v>
      </c>
      <c r="AC142" s="80">
        <v>0</v>
      </c>
      <c r="AD142" s="47">
        <v>107</v>
      </c>
      <c r="AE142" s="47">
        <v>209630</v>
      </c>
      <c r="AF142" s="47">
        <v>44</v>
      </c>
      <c r="AG142" s="85">
        <v>232000</v>
      </c>
      <c r="AH142" s="88"/>
      <c r="AI142" s="123">
        <v>226280</v>
      </c>
      <c r="AJ142" s="47">
        <v>0</v>
      </c>
      <c r="AK142" s="47">
        <v>0</v>
      </c>
      <c r="AL142" s="47">
        <v>19667</v>
      </c>
      <c r="AM142" s="47">
        <v>26318</v>
      </c>
      <c r="AN142" s="122" t="s">
        <v>1792</v>
      </c>
      <c r="AO142" s="49">
        <v>11081</v>
      </c>
      <c r="AP142" s="47">
        <v>0</v>
      </c>
      <c r="AQ142" s="47">
        <v>75949</v>
      </c>
      <c r="AR142" s="47">
        <v>0</v>
      </c>
      <c r="AS142" s="47">
        <v>0</v>
      </c>
      <c r="AT142" s="47">
        <v>0</v>
      </c>
      <c r="AU142" s="85">
        <v>0</v>
      </c>
      <c r="AV142" s="88"/>
      <c r="AW142" s="80">
        <v>0.86</v>
      </c>
      <c r="AX142" s="80">
        <v>0.14000000000000001</v>
      </c>
      <c r="AY142" s="50" t="s">
        <v>50</v>
      </c>
      <c r="AZ142" s="304" t="s">
        <v>95</v>
      </c>
      <c r="BA142" s="88"/>
      <c r="BB142" s="78">
        <v>61.07</v>
      </c>
      <c r="BC142" s="75">
        <v>21290073</v>
      </c>
      <c r="BD142" s="75">
        <v>17729685</v>
      </c>
      <c r="BE142" s="75">
        <v>17279889</v>
      </c>
      <c r="BF142" s="75">
        <v>57237630</v>
      </c>
      <c r="BG142" s="50" t="s">
        <v>42</v>
      </c>
      <c r="BH142" s="78">
        <v>60.34</v>
      </c>
      <c r="BI142" s="130"/>
      <c r="BJ142" s="211" t="s">
        <v>42</v>
      </c>
    </row>
    <row r="143" spans="1:62" s="290" customFormat="1" ht="11.25" customHeight="1" x14ac:dyDescent="0.15">
      <c r="A143" s="187" t="s">
        <v>157</v>
      </c>
      <c r="B143" s="292"/>
      <c r="C143" s="293"/>
      <c r="D143" s="293"/>
      <c r="E143" s="293"/>
      <c r="F143" s="294"/>
      <c r="G143" s="293"/>
      <c r="H143" s="292"/>
      <c r="I143" s="292"/>
      <c r="J143" s="292"/>
      <c r="K143" s="292"/>
      <c r="L143" s="292"/>
      <c r="M143" s="292"/>
      <c r="N143" s="292"/>
      <c r="O143" s="292"/>
      <c r="P143" s="292"/>
      <c r="Q143" s="292"/>
      <c r="R143" s="292"/>
      <c r="S143" s="292"/>
      <c r="T143" s="292"/>
      <c r="U143" s="292"/>
      <c r="V143" s="292"/>
      <c r="W143" s="292"/>
      <c r="X143" s="292"/>
      <c r="Y143" s="292"/>
      <c r="Z143" s="292"/>
      <c r="AA143" s="295"/>
      <c r="AB143" s="295"/>
      <c r="AC143" s="295"/>
      <c r="AD143" s="292"/>
      <c r="AE143" s="292"/>
      <c r="AF143" s="292"/>
      <c r="AG143" s="296"/>
      <c r="AH143" s="297"/>
      <c r="AI143" s="298"/>
      <c r="AJ143" s="292"/>
      <c r="AK143" s="292"/>
      <c r="AL143" s="292"/>
      <c r="AM143" s="292"/>
      <c r="AN143" s="299"/>
      <c r="AO143" s="292"/>
      <c r="AP143" s="292"/>
      <c r="AQ143" s="292"/>
      <c r="AR143" s="292"/>
      <c r="AS143" s="292"/>
      <c r="AT143" s="292"/>
      <c r="AU143" s="296"/>
      <c r="AV143" s="297"/>
      <c r="AW143" s="295"/>
      <c r="AX143" s="295"/>
      <c r="AY143" s="300"/>
      <c r="AZ143" s="305"/>
      <c r="BA143" s="297"/>
      <c r="BB143" s="301"/>
      <c r="BC143" s="302"/>
      <c r="BD143" s="302"/>
      <c r="BE143" s="302"/>
      <c r="BF143" s="302"/>
      <c r="BG143" s="300"/>
      <c r="BH143" s="301"/>
      <c r="BI143" s="303"/>
      <c r="BJ143" s="335"/>
    </row>
    <row r="144" spans="1:62" s="290" customFormat="1" ht="11.25" customHeight="1" x14ac:dyDescent="0.15">
      <c r="A144" s="187" t="s">
        <v>355</v>
      </c>
      <c r="B144" s="292"/>
      <c r="C144" s="293"/>
      <c r="D144" s="293"/>
      <c r="E144" s="293"/>
      <c r="F144" s="294"/>
      <c r="G144" s="293"/>
      <c r="H144" s="292"/>
      <c r="I144" s="292"/>
      <c r="J144" s="292"/>
      <c r="K144" s="292"/>
      <c r="L144" s="292"/>
      <c r="M144" s="292"/>
      <c r="N144" s="292"/>
      <c r="O144" s="292"/>
      <c r="P144" s="292"/>
      <c r="Q144" s="292"/>
      <c r="R144" s="292"/>
      <c r="S144" s="292"/>
      <c r="T144" s="292"/>
      <c r="U144" s="292"/>
      <c r="V144" s="292"/>
      <c r="W144" s="292"/>
      <c r="X144" s="292"/>
      <c r="Y144" s="292"/>
      <c r="Z144" s="292"/>
      <c r="AA144" s="295"/>
      <c r="AB144" s="295"/>
      <c r="AC144" s="295"/>
      <c r="AD144" s="292"/>
      <c r="AE144" s="292"/>
      <c r="AF144" s="292"/>
      <c r="AG144" s="296"/>
      <c r="AH144" s="297"/>
      <c r="AI144" s="298"/>
      <c r="AJ144" s="292"/>
      <c r="AK144" s="292"/>
      <c r="AL144" s="292"/>
      <c r="AM144" s="292"/>
      <c r="AN144" s="299"/>
      <c r="AO144" s="292"/>
      <c r="AP144" s="292"/>
      <c r="AQ144" s="292"/>
      <c r="AR144" s="292"/>
      <c r="AS144" s="292"/>
      <c r="AT144" s="292"/>
      <c r="AU144" s="296"/>
      <c r="AV144" s="297"/>
      <c r="AW144" s="295"/>
      <c r="AX144" s="295"/>
      <c r="AY144" s="300"/>
      <c r="AZ144" s="305"/>
      <c r="BA144" s="297"/>
      <c r="BB144" s="301"/>
      <c r="BC144" s="302"/>
      <c r="BD144" s="302"/>
      <c r="BE144" s="302"/>
      <c r="BF144" s="302"/>
      <c r="BG144" s="300"/>
      <c r="BH144" s="301"/>
      <c r="BI144" s="303"/>
      <c r="BJ144" s="335"/>
    </row>
    <row r="145" spans="1:62" s="177" customFormat="1" ht="11.25" customHeight="1" x14ac:dyDescent="0.15">
      <c r="A145" s="186" t="s">
        <v>100</v>
      </c>
      <c r="B145" s="47" t="s">
        <v>98</v>
      </c>
      <c r="C145" s="52" t="s">
        <v>99</v>
      </c>
      <c r="D145" s="52" t="s">
        <v>101</v>
      </c>
      <c r="E145" s="52" t="s">
        <v>102</v>
      </c>
      <c r="F145" s="172"/>
      <c r="G145" s="52">
        <v>43716</v>
      </c>
      <c r="H145" s="47"/>
      <c r="I145" s="47">
        <v>1469</v>
      </c>
      <c r="J145" s="47">
        <v>20</v>
      </c>
      <c r="K145" s="47">
        <v>41</v>
      </c>
      <c r="L145" s="47">
        <v>52</v>
      </c>
      <c r="M145" s="47">
        <v>1469</v>
      </c>
      <c r="N145" s="47">
        <v>100</v>
      </c>
      <c r="O145" s="47">
        <v>1469</v>
      </c>
      <c r="P145" s="47">
        <v>0</v>
      </c>
      <c r="Q145" s="47"/>
      <c r="R145" s="47"/>
      <c r="S145" s="47"/>
      <c r="T145" s="47"/>
      <c r="U145" s="47"/>
      <c r="V145" s="47"/>
      <c r="W145" s="47"/>
      <c r="X145" s="47"/>
      <c r="Y145" s="47"/>
      <c r="Z145" s="47"/>
      <c r="AA145" s="80">
        <v>0.84</v>
      </c>
      <c r="AB145" s="80">
        <v>0</v>
      </c>
      <c r="AC145" s="80">
        <v>0.16</v>
      </c>
      <c r="AD145" s="47">
        <v>256</v>
      </c>
      <c r="AE145" s="47">
        <v>500000</v>
      </c>
      <c r="AF145" s="47">
        <v>256</v>
      </c>
      <c r="AG145" s="85">
        <v>1000000</v>
      </c>
      <c r="AH145" s="88" t="s">
        <v>1793</v>
      </c>
      <c r="AI145" s="121">
        <v>1090000</v>
      </c>
      <c r="AJ145" s="47"/>
      <c r="AK145" s="47"/>
      <c r="AL145" s="47">
        <v>4975</v>
      </c>
      <c r="AM145" s="47"/>
      <c r="AN145" s="122"/>
      <c r="AO145" s="47">
        <v>1406000</v>
      </c>
      <c r="AP145" s="47">
        <v>20570</v>
      </c>
      <c r="AQ145" s="47">
        <v>110025</v>
      </c>
      <c r="AR145" s="47">
        <v>0</v>
      </c>
      <c r="AS145" s="47">
        <v>0</v>
      </c>
      <c r="AT145" s="47">
        <v>575</v>
      </c>
      <c r="AU145" s="85"/>
      <c r="AV145" s="88"/>
      <c r="AW145" s="80">
        <v>0.91</v>
      </c>
      <c r="AX145" s="80">
        <v>0.09</v>
      </c>
      <c r="AY145" s="50" t="s">
        <v>95</v>
      </c>
      <c r="AZ145" s="304" t="s">
        <v>95</v>
      </c>
      <c r="BA145" s="88" t="s">
        <v>1794</v>
      </c>
      <c r="BB145" s="78">
        <v>56</v>
      </c>
      <c r="BC145" s="75">
        <v>227000000</v>
      </c>
      <c r="BD145" s="75">
        <v>47000000</v>
      </c>
      <c r="BE145" s="75">
        <v>60000000</v>
      </c>
      <c r="BF145" s="75">
        <v>381000000</v>
      </c>
      <c r="BG145" s="50" t="s">
        <v>42</v>
      </c>
      <c r="BH145" s="78">
        <v>55.2</v>
      </c>
      <c r="BI145" s="130" t="s">
        <v>1795</v>
      </c>
      <c r="BJ145" s="211" t="s">
        <v>46</v>
      </c>
    </row>
    <row r="146" spans="1:62" s="290" customFormat="1" ht="11.25" customHeight="1" x14ac:dyDescent="0.15">
      <c r="A146" s="187" t="s">
        <v>356</v>
      </c>
      <c r="B146" s="292"/>
      <c r="C146" s="293"/>
      <c r="D146" s="293"/>
      <c r="E146" s="293"/>
      <c r="F146" s="294"/>
      <c r="G146" s="293"/>
      <c r="H146" s="292"/>
      <c r="I146" s="292"/>
      <c r="J146" s="292"/>
      <c r="K146" s="292"/>
      <c r="L146" s="292"/>
      <c r="M146" s="292"/>
      <c r="N146" s="292"/>
      <c r="O146" s="292"/>
      <c r="P146" s="292"/>
      <c r="Q146" s="292"/>
      <c r="R146" s="292"/>
      <c r="S146" s="292"/>
      <c r="T146" s="292"/>
      <c r="U146" s="292"/>
      <c r="V146" s="292"/>
      <c r="W146" s="292"/>
      <c r="X146" s="292"/>
      <c r="Y146" s="292"/>
      <c r="Z146" s="292"/>
      <c r="AA146" s="295"/>
      <c r="AB146" s="295"/>
      <c r="AC146" s="295"/>
      <c r="AD146" s="292"/>
      <c r="AE146" s="292"/>
      <c r="AF146" s="292"/>
      <c r="AG146" s="296"/>
      <c r="AH146" s="297"/>
      <c r="AI146" s="298"/>
      <c r="AJ146" s="292"/>
      <c r="AK146" s="292"/>
      <c r="AL146" s="292"/>
      <c r="AM146" s="292"/>
      <c r="AN146" s="299"/>
      <c r="AO146" s="292"/>
      <c r="AP146" s="292"/>
      <c r="AQ146" s="292"/>
      <c r="AR146" s="292"/>
      <c r="AS146" s="292"/>
      <c r="AT146" s="292"/>
      <c r="AU146" s="296"/>
      <c r="AV146" s="297"/>
      <c r="AW146" s="295"/>
      <c r="AX146" s="295"/>
      <c r="AY146" s="300"/>
      <c r="AZ146" s="305"/>
      <c r="BA146" s="297"/>
      <c r="BB146" s="301"/>
      <c r="BC146" s="302"/>
      <c r="BD146" s="302"/>
      <c r="BE146" s="302"/>
      <c r="BF146" s="302"/>
      <c r="BG146" s="300"/>
      <c r="BH146" s="301"/>
      <c r="BI146" s="303"/>
      <c r="BJ146" s="335"/>
    </row>
    <row r="147" spans="1:62" s="177" customFormat="1" ht="11.25" customHeight="1" x14ac:dyDescent="0.15">
      <c r="A147" s="186" t="s">
        <v>143</v>
      </c>
      <c r="B147" s="47" t="s">
        <v>636</v>
      </c>
      <c r="C147" s="52" t="s">
        <v>1796</v>
      </c>
      <c r="D147" s="52" t="s">
        <v>1797</v>
      </c>
      <c r="E147" s="52" t="s">
        <v>1798</v>
      </c>
      <c r="F147" s="172"/>
      <c r="G147" s="52">
        <v>17255</v>
      </c>
      <c r="H147" s="47">
        <v>8628</v>
      </c>
      <c r="I147" s="47">
        <v>355</v>
      </c>
      <c r="J147" s="47">
        <v>20</v>
      </c>
      <c r="K147" s="47">
        <v>15</v>
      </c>
      <c r="L147" s="47">
        <v>32</v>
      </c>
      <c r="M147" s="47">
        <v>240</v>
      </c>
      <c r="N147" s="47">
        <v>240</v>
      </c>
      <c r="O147" s="47">
        <v>355</v>
      </c>
      <c r="P147" s="47">
        <v>5</v>
      </c>
      <c r="Q147" s="47">
        <v>0</v>
      </c>
      <c r="R147" s="47">
        <v>0</v>
      </c>
      <c r="S147" s="47">
        <v>0</v>
      </c>
      <c r="T147" s="47">
        <v>0</v>
      </c>
      <c r="U147" s="47">
        <v>0</v>
      </c>
      <c r="V147" s="47">
        <v>0</v>
      </c>
      <c r="W147" s="47">
        <v>0</v>
      </c>
      <c r="X147" s="47">
        <v>0</v>
      </c>
      <c r="Y147" s="47">
        <v>353</v>
      </c>
      <c r="Z147" s="47">
        <v>0</v>
      </c>
      <c r="AA147" s="80">
        <v>0.98</v>
      </c>
      <c r="AB147" s="80">
        <v>0</v>
      </c>
      <c r="AC147" s="80">
        <v>0.02</v>
      </c>
      <c r="AD147" s="47">
        <v>69</v>
      </c>
      <c r="AE147" s="47">
        <v>91400</v>
      </c>
      <c r="AF147" s="47">
        <v>84</v>
      </c>
      <c r="AG147" s="85">
        <v>1840500</v>
      </c>
      <c r="AH147" s="88"/>
      <c r="AI147" s="121">
        <v>32022</v>
      </c>
      <c r="AJ147" s="47">
        <v>0</v>
      </c>
      <c r="AK147" s="47">
        <v>0</v>
      </c>
      <c r="AL147" s="47">
        <v>23944</v>
      </c>
      <c r="AM147" s="47">
        <v>0</v>
      </c>
      <c r="AN147" s="122"/>
      <c r="AO147" s="47">
        <v>1264680</v>
      </c>
      <c r="AP147" s="47">
        <v>0</v>
      </c>
      <c r="AQ147" s="47">
        <v>0</v>
      </c>
      <c r="AR147" s="47">
        <v>1250</v>
      </c>
      <c r="AS147" s="47">
        <v>0</v>
      </c>
      <c r="AT147" s="47">
        <v>0</v>
      </c>
      <c r="AU147" s="85">
        <v>328106</v>
      </c>
      <c r="AV147" s="88" t="s">
        <v>640</v>
      </c>
      <c r="AW147" s="80">
        <v>0.8</v>
      </c>
      <c r="AX147" s="80">
        <v>0.2</v>
      </c>
      <c r="AY147" s="50" t="s">
        <v>50</v>
      </c>
      <c r="AZ147" s="304" t="s">
        <v>95</v>
      </c>
      <c r="BA147" s="88" t="s">
        <v>1799</v>
      </c>
      <c r="BB147" s="78">
        <v>81.55</v>
      </c>
      <c r="BC147" s="75">
        <v>10702515</v>
      </c>
      <c r="BD147" s="75">
        <v>4482132</v>
      </c>
      <c r="BE147" s="75">
        <v>3713167</v>
      </c>
      <c r="BF147" s="75">
        <v>24256197</v>
      </c>
      <c r="BG147" s="50" t="s">
        <v>42</v>
      </c>
      <c r="BH147" s="78">
        <v>81.010000000000005</v>
      </c>
      <c r="BI147" s="130" t="s">
        <v>1800</v>
      </c>
      <c r="BJ147" s="211" t="s">
        <v>46</v>
      </c>
    </row>
    <row r="148" spans="1:62" s="177" customFormat="1" ht="11.25" customHeight="1" x14ac:dyDescent="0.15">
      <c r="A148" s="186" t="s">
        <v>116</v>
      </c>
      <c r="B148" s="47" t="s">
        <v>114</v>
      </c>
      <c r="C148" s="52" t="s">
        <v>1801</v>
      </c>
      <c r="D148" s="52" t="s">
        <v>117</v>
      </c>
      <c r="E148" s="52" t="s">
        <v>118</v>
      </c>
      <c r="F148" s="172"/>
      <c r="G148" s="52">
        <v>43304</v>
      </c>
      <c r="H148" s="47">
        <v>19229</v>
      </c>
      <c r="I148" s="47">
        <v>1698</v>
      </c>
      <c r="J148" s="47">
        <v>47</v>
      </c>
      <c r="K148" s="47">
        <v>5</v>
      </c>
      <c r="L148" s="47">
        <v>3</v>
      </c>
      <c r="M148" s="47">
        <v>332</v>
      </c>
      <c r="N148" s="47">
        <v>165</v>
      </c>
      <c r="O148" s="47">
        <v>1698</v>
      </c>
      <c r="P148" s="47">
        <v>0</v>
      </c>
      <c r="Q148" s="47">
        <v>12</v>
      </c>
      <c r="R148" s="47">
        <v>0</v>
      </c>
      <c r="S148" s="47">
        <v>0</v>
      </c>
      <c r="T148" s="47">
        <v>0</v>
      </c>
      <c r="U148" s="47">
        <v>0</v>
      </c>
      <c r="V148" s="47">
        <v>0</v>
      </c>
      <c r="W148" s="47">
        <v>0</v>
      </c>
      <c r="X148" s="47">
        <v>0</v>
      </c>
      <c r="Y148" s="47">
        <v>2665</v>
      </c>
      <c r="Z148" s="47">
        <v>415</v>
      </c>
      <c r="AA148" s="80">
        <v>0.98</v>
      </c>
      <c r="AB148" s="80">
        <v>0.01</v>
      </c>
      <c r="AC148" s="80">
        <v>0.01</v>
      </c>
      <c r="AD148" s="47">
        <v>229</v>
      </c>
      <c r="AE148" s="47">
        <v>752000</v>
      </c>
      <c r="AF148" s="47">
        <v>187</v>
      </c>
      <c r="AG148" s="85">
        <v>3112989</v>
      </c>
      <c r="AH148" s="88"/>
      <c r="AI148" s="121">
        <v>595525</v>
      </c>
      <c r="AJ148" s="47">
        <v>0</v>
      </c>
      <c r="AK148" s="47">
        <v>0</v>
      </c>
      <c r="AL148" s="47">
        <v>1100</v>
      </c>
      <c r="AM148" s="47">
        <v>0</v>
      </c>
      <c r="AN148" s="122"/>
      <c r="AO148" s="47">
        <v>9643164</v>
      </c>
      <c r="AP148" s="47">
        <v>492950</v>
      </c>
      <c r="AQ148" s="47">
        <v>0</v>
      </c>
      <c r="AR148" s="47">
        <v>0</v>
      </c>
      <c r="AS148" s="47">
        <v>0</v>
      </c>
      <c r="AT148" s="47">
        <v>0</v>
      </c>
      <c r="AU148" s="85">
        <v>918730</v>
      </c>
      <c r="AV148" s="88" t="s">
        <v>1802</v>
      </c>
      <c r="AW148" s="80">
        <v>1</v>
      </c>
      <c r="AX148" s="80">
        <v>0</v>
      </c>
      <c r="AY148" s="50" t="s">
        <v>50</v>
      </c>
      <c r="AZ148" s="304" t="s">
        <v>41</v>
      </c>
      <c r="BA148" s="88" t="s">
        <v>1803</v>
      </c>
      <c r="BB148" s="78">
        <v>42.99</v>
      </c>
      <c r="BC148" s="75">
        <v>17774000</v>
      </c>
      <c r="BD148" s="75">
        <v>20950000</v>
      </c>
      <c r="BE148" s="75">
        <v>37626000</v>
      </c>
      <c r="BF148" s="75">
        <v>76513000</v>
      </c>
      <c r="BG148" s="50" t="s">
        <v>42</v>
      </c>
      <c r="BH148" s="78">
        <v>40</v>
      </c>
      <c r="BI148" s="130" t="s">
        <v>1804</v>
      </c>
      <c r="BJ148" s="211" t="s">
        <v>46</v>
      </c>
    </row>
    <row r="149" spans="1:62" s="290" customFormat="1" ht="11.25" customHeight="1" x14ac:dyDescent="0.15">
      <c r="A149" s="187" t="s">
        <v>357</v>
      </c>
      <c r="B149" s="292"/>
      <c r="C149" s="293"/>
      <c r="D149" s="293"/>
      <c r="E149" s="293"/>
      <c r="F149" s="294"/>
      <c r="G149" s="293"/>
      <c r="H149" s="292"/>
      <c r="I149" s="292"/>
      <c r="J149" s="292"/>
      <c r="K149" s="292"/>
      <c r="L149" s="292"/>
      <c r="M149" s="292"/>
      <c r="N149" s="292"/>
      <c r="O149" s="292"/>
      <c r="P149" s="292"/>
      <c r="Q149" s="292"/>
      <c r="R149" s="292"/>
      <c r="S149" s="292"/>
      <c r="T149" s="292"/>
      <c r="U149" s="292"/>
      <c r="V149" s="292"/>
      <c r="W149" s="292"/>
      <c r="X149" s="292"/>
      <c r="Y149" s="292"/>
      <c r="Z149" s="292"/>
      <c r="AA149" s="295"/>
      <c r="AB149" s="295"/>
      <c r="AC149" s="295"/>
      <c r="AD149" s="292"/>
      <c r="AE149" s="292"/>
      <c r="AF149" s="292"/>
      <c r="AG149" s="296"/>
      <c r="AH149" s="297"/>
      <c r="AI149" s="298"/>
      <c r="AJ149" s="292"/>
      <c r="AK149" s="292"/>
      <c r="AL149" s="292"/>
      <c r="AM149" s="292"/>
      <c r="AN149" s="299"/>
      <c r="AO149" s="292"/>
      <c r="AP149" s="292"/>
      <c r="AQ149" s="292"/>
      <c r="AR149" s="292"/>
      <c r="AS149" s="292"/>
      <c r="AT149" s="292"/>
      <c r="AU149" s="296"/>
      <c r="AV149" s="297"/>
      <c r="AW149" s="295"/>
      <c r="AX149" s="295"/>
      <c r="AY149" s="300"/>
      <c r="AZ149" s="305"/>
      <c r="BA149" s="297"/>
      <c r="BB149" s="301"/>
      <c r="BC149" s="302"/>
      <c r="BD149" s="302"/>
      <c r="BE149" s="302"/>
      <c r="BF149" s="302"/>
      <c r="BG149" s="300"/>
      <c r="BH149" s="301"/>
      <c r="BI149" s="303"/>
      <c r="BJ149" s="335"/>
    </row>
    <row r="150" spans="1:62" s="177" customFormat="1" ht="11.25" customHeight="1" x14ac:dyDescent="0.15">
      <c r="A150" s="186" t="s">
        <v>144</v>
      </c>
      <c r="B150" s="47" t="s">
        <v>1805</v>
      </c>
      <c r="C150" s="52" t="s">
        <v>1806</v>
      </c>
      <c r="D150" s="52" t="s">
        <v>1807</v>
      </c>
      <c r="E150" s="52" t="s">
        <v>1808</v>
      </c>
      <c r="F150" s="172"/>
      <c r="G150" s="52">
        <v>19090</v>
      </c>
      <c r="H150" s="47">
        <v>8029</v>
      </c>
      <c r="I150" s="47">
        <v>519</v>
      </c>
      <c r="J150" s="47">
        <v>68</v>
      </c>
      <c r="K150" s="47">
        <v>29</v>
      </c>
      <c r="L150" s="47">
        <v>5</v>
      </c>
      <c r="M150" s="47">
        <v>336</v>
      </c>
      <c r="N150" s="47">
        <v>65</v>
      </c>
      <c r="O150" s="47">
        <v>230</v>
      </c>
      <c r="P150" s="47">
        <v>0</v>
      </c>
      <c r="Q150" s="47">
        <v>0</v>
      </c>
      <c r="R150" s="47">
        <v>0</v>
      </c>
      <c r="S150" s="47">
        <v>0</v>
      </c>
      <c r="T150" s="47">
        <v>0</v>
      </c>
      <c r="U150" s="47">
        <v>0</v>
      </c>
      <c r="V150" s="47">
        <v>0</v>
      </c>
      <c r="W150" s="47">
        <v>0</v>
      </c>
      <c r="X150" s="47">
        <v>0</v>
      </c>
      <c r="Y150" s="47">
        <v>950</v>
      </c>
      <c r="Z150" s="47">
        <v>85</v>
      </c>
      <c r="AA150" s="80">
        <v>1</v>
      </c>
      <c r="AB150" s="80">
        <v>0</v>
      </c>
      <c r="AC150" s="80">
        <v>0</v>
      </c>
      <c r="AD150" s="47">
        <v>3</v>
      </c>
      <c r="AE150" s="47">
        <v>1000</v>
      </c>
      <c r="AF150" s="47">
        <v>105</v>
      </c>
      <c r="AG150" s="85">
        <v>2031900</v>
      </c>
      <c r="AH150" s="88"/>
      <c r="AI150" s="121">
        <v>1218</v>
      </c>
      <c r="AJ150" s="47">
        <v>0</v>
      </c>
      <c r="AK150" s="47">
        <v>0</v>
      </c>
      <c r="AL150" s="47">
        <v>434243</v>
      </c>
      <c r="AM150" s="47"/>
      <c r="AN150" s="122"/>
      <c r="AO150" s="47">
        <v>0</v>
      </c>
      <c r="AP150" s="47">
        <v>0</v>
      </c>
      <c r="AQ150" s="47">
        <v>5400000</v>
      </c>
      <c r="AR150" s="47">
        <v>0</v>
      </c>
      <c r="AS150" s="47">
        <v>0</v>
      </c>
      <c r="AT150" s="47">
        <v>0</v>
      </c>
      <c r="AU150" s="85">
        <v>0</v>
      </c>
      <c r="AV150" s="88" t="s">
        <v>1809</v>
      </c>
      <c r="AW150" s="80">
        <v>0</v>
      </c>
      <c r="AX150" s="80">
        <v>1</v>
      </c>
      <c r="AY150" s="50" t="s">
        <v>95</v>
      </c>
      <c r="AZ150" s="304" t="s">
        <v>95</v>
      </c>
      <c r="BA150" s="88"/>
      <c r="BB150" s="78">
        <v>80</v>
      </c>
      <c r="BC150" s="75">
        <v>19153425</v>
      </c>
      <c r="BD150" s="75">
        <v>17680084</v>
      </c>
      <c r="BE150" s="75">
        <v>10683195</v>
      </c>
      <c r="BF150" s="75">
        <v>47516704</v>
      </c>
      <c r="BG150" s="50" t="s">
        <v>42</v>
      </c>
      <c r="BH150" s="78">
        <v>74</v>
      </c>
      <c r="BI150" s="130"/>
      <c r="BJ150" s="211" t="s">
        <v>46</v>
      </c>
    </row>
    <row r="151" spans="1:62" s="177" customFormat="1" ht="11.25" customHeight="1" x14ac:dyDescent="0.15">
      <c r="A151" s="186" t="s">
        <v>145</v>
      </c>
      <c r="B151" s="47" t="s">
        <v>47</v>
      </c>
      <c r="C151" s="52" t="s">
        <v>1810</v>
      </c>
      <c r="D151" s="52" t="s">
        <v>49</v>
      </c>
      <c r="E151" s="52" t="s">
        <v>1811</v>
      </c>
      <c r="F151" s="172"/>
      <c r="G151" s="52"/>
      <c r="H151" s="47">
        <v>43000</v>
      </c>
      <c r="I151" s="47">
        <v>2182</v>
      </c>
      <c r="J151" s="47">
        <v>142</v>
      </c>
      <c r="K151" s="47">
        <v>38</v>
      </c>
      <c r="L151" s="47">
        <v>10</v>
      </c>
      <c r="M151" s="47">
        <v>2182</v>
      </c>
      <c r="N151" s="47">
        <v>0</v>
      </c>
      <c r="O151" s="47">
        <v>2182</v>
      </c>
      <c r="P151" s="47">
        <v>0</v>
      </c>
      <c r="Q151" s="47">
        <v>0</v>
      </c>
      <c r="R151" s="47">
        <v>0</v>
      </c>
      <c r="S151" s="47">
        <v>0</v>
      </c>
      <c r="T151" s="47">
        <v>0</v>
      </c>
      <c r="U151" s="47">
        <v>0</v>
      </c>
      <c r="V151" s="47">
        <v>0</v>
      </c>
      <c r="W151" s="47">
        <v>0</v>
      </c>
      <c r="X151" s="47">
        <v>0</v>
      </c>
      <c r="Y151" s="47">
        <v>4800</v>
      </c>
      <c r="Z151" s="47">
        <v>676</v>
      </c>
      <c r="AA151" s="80">
        <v>1</v>
      </c>
      <c r="AB151" s="80">
        <v>0</v>
      </c>
      <c r="AC151" s="80">
        <v>0</v>
      </c>
      <c r="AD151" s="47">
        <v>457</v>
      </c>
      <c r="AE151" s="47">
        <v>838000</v>
      </c>
      <c r="AF151" s="47">
        <v>62</v>
      </c>
      <c r="AG151" s="85">
        <v>3222000</v>
      </c>
      <c r="AH151" s="88"/>
      <c r="AI151" s="121">
        <v>732000</v>
      </c>
      <c r="AJ151" s="47">
        <v>0</v>
      </c>
      <c r="AK151" s="47">
        <v>0</v>
      </c>
      <c r="AL151" s="47">
        <v>532000</v>
      </c>
      <c r="AM151" s="47">
        <v>0</v>
      </c>
      <c r="AN151" s="122"/>
      <c r="AO151" s="47">
        <v>17000000</v>
      </c>
      <c r="AP151" s="47">
        <v>0</v>
      </c>
      <c r="AQ151" s="47">
        <v>0</v>
      </c>
      <c r="AR151" s="47">
        <v>0</v>
      </c>
      <c r="AS151" s="47">
        <v>0</v>
      </c>
      <c r="AT151" s="47">
        <v>0</v>
      </c>
      <c r="AU151" s="85">
        <v>0</v>
      </c>
      <c r="AV151" s="88"/>
      <c r="AW151" s="80">
        <v>1</v>
      </c>
      <c r="AX151" s="80">
        <v>0</v>
      </c>
      <c r="AY151" s="50" t="s">
        <v>50</v>
      </c>
      <c r="AZ151" s="304" t="s">
        <v>50</v>
      </c>
      <c r="BA151" s="88"/>
      <c r="BB151" s="78">
        <v>59.74</v>
      </c>
      <c r="BC151" s="75">
        <v>112000000</v>
      </c>
      <c r="BD151" s="75">
        <v>61000000</v>
      </c>
      <c r="BE151" s="75">
        <v>12500000</v>
      </c>
      <c r="BF151" s="75">
        <v>254000000</v>
      </c>
      <c r="BG151" s="50" t="s">
        <v>42</v>
      </c>
      <c r="BH151" s="78">
        <v>59.54</v>
      </c>
      <c r="BI151" s="130" t="s">
        <v>1812</v>
      </c>
      <c r="BJ151" s="211" t="s">
        <v>46</v>
      </c>
    </row>
    <row r="152" spans="1:62" s="290" customFormat="1" ht="11.25" customHeight="1" x14ac:dyDescent="0.15">
      <c r="A152" s="187" t="s">
        <v>322</v>
      </c>
      <c r="B152" s="292"/>
      <c r="C152" s="293"/>
      <c r="D152" s="293"/>
      <c r="E152" s="293"/>
      <c r="F152" s="294"/>
      <c r="G152" s="293"/>
      <c r="H152" s="292"/>
      <c r="I152" s="292"/>
      <c r="J152" s="292"/>
      <c r="K152" s="292"/>
      <c r="L152" s="292"/>
      <c r="M152" s="292"/>
      <c r="N152" s="292"/>
      <c r="O152" s="292"/>
      <c r="P152" s="292"/>
      <c r="Q152" s="292"/>
      <c r="R152" s="292"/>
      <c r="S152" s="292"/>
      <c r="T152" s="292"/>
      <c r="U152" s="292"/>
      <c r="V152" s="292"/>
      <c r="W152" s="292"/>
      <c r="X152" s="292"/>
      <c r="Y152" s="292"/>
      <c r="Z152" s="292"/>
      <c r="AA152" s="295"/>
      <c r="AB152" s="295"/>
      <c r="AC152" s="295"/>
      <c r="AD152" s="292"/>
      <c r="AE152" s="292"/>
      <c r="AF152" s="292"/>
      <c r="AG152" s="296"/>
      <c r="AH152" s="297"/>
      <c r="AI152" s="298"/>
      <c r="AJ152" s="292"/>
      <c r="AK152" s="292"/>
      <c r="AL152" s="292"/>
      <c r="AM152" s="292"/>
      <c r="AN152" s="299"/>
      <c r="AO152" s="292"/>
      <c r="AP152" s="292"/>
      <c r="AQ152" s="292"/>
      <c r="AR152" s="292"/>
      <c r="AS152" s="292"/>
      <c r="AT152" s="292"/>
      <c r="AU152" s="296"/>
      <c r="AV152" s="297"/>
      <c r="AW152" s="295"/>
      <c r="AX152" s="295"/>
      <c r="AY152" s="300"/>
      <c r="AZ152" s="305"/>
      <c r="BA152" s="297"/>
      <c r="BB152" s="301"/>
      <c r="BC152" s="302"/>
      <c r="BD152" s="302"/>
      <c r="BE152" s="302"/>
      <c r="BF152" s="302"/>
      <c r="BG152" s="300"/>
      <c r="BH152" s="301"/>
      <c r="BI152" s="303"/>
      <c r="BJ152" s="335"/>
    </row>
    <row r="153" spans="1:62" s="177" customFormat="1" ht="11.25" customHeight="1" x14ac:dyDescent="0.15">
      <c r="A153" s="186" t="s">
        <v>70</v>
      </c>
      <c r="B153" s="47" t="s">
        <v>1813</v>
      </c>
      <c r="C153" s="52" t="s">
        <v>1814</v>
      </c>
      <c r="D153" s="52" t="s">
        <v>1815</v>
      </c>
      <c r="E153" s="52" t="s">
        <v>72</v>
      </c>
      <c r="F153" s="172"/>
      <c r="G153" s="52">
        <v>90598</v>
      </c>
      <c r="H153" s="47">
        <v>41500</v>
      </c>
      <c r="I153" s="47">
        <v>559</v>
      </c>
      <c r="J153" s="47">
        <v>112</v>
      </c>
      <c r="K153" s="47"/>
      <c r="L153" s="47"/>
      <c r="M153" s="47"/>
      <c r="N153" s="47"/>
      <c r="O153" s="47">
        <v>50</v>
      </c>
      <c r="P153" s="47">
        <v>23</v>
      </c>
      <c r="Q153" s="47"/>
      <c r="R153" s="47">
        <v>38</v>
      </c>
      <c r="S153" s="47"/>
      <c r="T153" s="47"/>
      <c r="U153" s="47"/>
      <c r="V153" s="47"/>
      <c r="W153" s="47"/>
      <c r="X153" s="47"/>
      <c r="Y153" s="47">
        <v>3200</v>
      </c>
      <c r="Z153" s="47"/>
      <c r="AA153" s="80">
        <v>0.95</v>
      </c>
      <c r="AB153" s="80">
        <v>0.02</v>
      </c>
      <c r="AC153" s="80">
        <v>0.03</v>
      </c>
      <c r="AD153" s="47">
        <v>78</v>
      </c>
      <c r="AE153" s="47">
        <v>57000</v>
      </c>
      <c r="AF153" s="47">
        <v>150</v>
      </c>
      <c r="AG153" s="85">
        <v>528000</v>
      </c>
      <c r="AH153" s="88" t="s">
        <v>73</v>
      </c>
      <c r="AI153" s="121">
        <v>11092</v>
      </c>
      <c r="AJ153" s="47"/>
      <c r="AK153" s="47"/>
      <c r="AL153" s="47">
        <v>2663</v>
      </c>
      <c r="AM153" s="47"/>
      <c r="AN153" s="122"/>
      <c r="AO153" s="47">
        <v>1048914</v>
      </c>
      <c r="AP153" s="47">
        <v>41905</v>
      </c>
      <c r="AQ153" s="47"/>
      <c r="AR153" s="47"/>
      <c r="AS153" s="47"/>
      <c r="AT153" s="47"/>
      <c r="AU153" s="85"/>
      <c r="AV153" s="88"/>
      <c r="AW153" s="80">
        <v>0.95</v>
      </c>
      <c r="AX153" s="80">
        <v>0.05</v>
      </c>
      <c r="AY153" s="50" t="s">
        <v>50</v>
      </c>
      <c r="AZ153" s="304" t="s">
        <v>50</v>
      </c>
      <c r="BA153" s="88"/>
      <c r="BB153" s="78">
        <v>88</v>
      </c>
      <c r="BC153" s="75">
        <v>925827</v>
      </c>
      <c r="BD153" s="75">
        <v>376104</v>
      </c>
      <c r="BE153" s="75">
        <v>1233642</v>
      </c>
      <c r="BF153" s="75">
        <v>2535573</v>
      </c>
      <c r="BG153" s="50" t="s">
        <v>42</v>
      </c>
      <c r="BH153" s="78">
        <v>88</v>
      </c>
      <c r="BI153" s="130"/>
      <c r="BJ153" s="211" t="s">
        <v>46</v>
      </c>
    </row>
    <row r="154" spans="1:62" s="177" customFormat="1" ht="11.25" customHeight="1" x14ac:dyDescent="0.15">
      <c r="A154" s="186" t="s">
        <v>146</v>
      </c>
      <c r="B154" s="47" t="s">
        <v>1816</v>
      </c>
      <c r="C154" s="52" t="s">
        <v>193</v>
      </c>
      <c r="D154" s="52" t="s">
        <v>694</v>
      </c>
      <c r="E154" s="52" t="s">
        <v>695</v>
      </c>
      <c r="F154" s="172"/>
      <c r="G154" s="52">
        <v>18278</v>
      </c>
      <c r="H154" s="130">
        <v>7808</v>
      </c>
      <c r="I154" s="130">
        <v>452</v>
      </c>
      <c r="J154" s="130">
        <v>26</v>
      </c>
      <c r="K154" s="130">
        <v>65</v>
      </c>
      <c r="L154" s="130">
        <v>4</v>
      </c>
      <c r="M154" s="130">
        <v>509</v>
      </c>
      <c r="N154" s="130">
        <v>243</v>
      </c>
      <c r="O154" s="47">
        <v>487</v>
      </c>
      <c r="P154" s="47">
        <v>0</v>
      </c>
      <c r="Q154" s="47"/>
      <c r="R154" s="47"/>
      <c r="S154" s="47"/>
      <c r="T154" s="47"/>
      <c r="U154" s="47"/>
      <c r="V154" s="47"/>
      <c r="W154" s="47"/>
      <c r="X154" s="47"/>
      <c r="Y154" s="47">
        <v>335</v>
      </c>
      <c r="Z154" s="47">
        <v>60</v>
      </c>
      <c r="AA154" s="80">
        <v>0.97</v>
      </c>
      <c r="AB154" s="80">
        <v>0</v>
      </c>
      <c r="AC154" s="80">
        <v>0.03</v>
      </c>
      <c r="AD154" s="47">
        <v>72</v>
      </c>
      <c r="AE154" s="47">
        <v>93600</v>
      </c>
      <c r="AF154" s="47">
        <v>134</v>
      </c>
      <c r="AG154" s="85">
        <v>927150</v>
      </c>
      <c r="AH154" s="88"/>
      <c r="AI154" s="121">
        <v>49439</v>
      </c>
      <c r="AJ154" s="47">
        <v>1</v>
      </c>
      <c r="AK154" s="47"/>
      <c r="AL154" s="47">
        <v>5944</v>
      </c>
      <c r="AM154" s="47">
        <v>128</v>
      </c>
      <c r="AN154" s="122" t="s">
        <v>1817</v>
      </c>
      <c r="AO154" s="47">
        <v>1320883</v>
      </c>
      <c r="AP154" s="47"/>
      <c r="AQ154" s="47">
        <v>340163</v>
      </c>
      <c r="AR154" s="47"/>
      <c r="AS154" s="47"/>
      <c r="AT154" s="47"/>
      <c r="AU154" s="85"/>
      <c r="AV154" s="88"/>
      <c r="AW154" s="80">
        <v>0.75</v>
      </c>
      <c r="AX154" s="80">
        <v>0.25</v>
      </c>
      <c r="AY154" s="50" t="s">
        <v>50</v>
      </c>
      <c r="AZ154" s="304" t="s">
        <v>95</v>
      </c>
      <c r="BA154" s="88"/>
      <c r="BB154" s="78">
        <v>69.03</v>
      </c>
      <c r="BC154" s="75">
        <v>2168948.5499999998</v>
      </c>
      <c r="BD154" s="75">
        <v>7341708</v>
      </c>
      <c r="BE154" s="75">
        <v>4438773</v>
      </c>
      <c r="BF154" s="75">
        <v>19827326.98</v>
      </c>
      <c r="BG154" s="50" t="s">
        <v>42</v>
      </c>
      <c r="BH154" s="78">
        <v>65.11</v>
      </c>
      <c r="BI154" s="130"/>
      <c r="BJ154" s="211" t="s">
        <v>42</v>
      </c>
    </row>
    <row r="155" spans="1:62" s="290" customFormat="1" ht="11.25" customHeight="1" x14ac:dyDescent="0.15">
      <c r="A155" s="291" t="s">
        <v>158</v>
      </c>
      <c r="B155" s="292"/>
      <c r="C155" s="293"/>
      <c r="D155" s="293"/>
      <c r="E155" s="293"/>
      <c r="F155" s="294"/>
      <c r="G155" s="293"/>
      <c r="H155" s="292"/>
      <c r="I155" s="292"/>
      <c r="J155" s="292"/>
      <c r="K155" s="292"/>
      <c r="L155" s="292"/>
      <c r="M155" s="292"/>
      <c r="N155" s="292"/>
      <c r="O155" s="292"/>
      <c r="P155" s="292"/>
      <c r="Q155" s="292"/>
      <c r="R155" s="292"/>
      <c r="S155" s="292"/>
      <c r="T155" s="292"/>
      <c r="U155" s="292"/>
      <c r="V155" s="292"/>
      <c r="W155" s="292"/>
      <c r="X155" s="292"/>
      <c r="Y155" s="292"/>
      <c r="Z155" s="292"/>
      <c r="AA155" s="295"/>
      <c r="AB155" s="295"/>
      <c r="AC155" s="295"/>
      <c r="AD155" s="292"/>
      <c r="AE155" s="292"/>
      <c r="AF155" s="292"/>
      <c r="AG155" s="296"/>
      <c r="AH155" s="297"/>
      <c r="AI155" s="298"/>
      <c r="AJ155" s="292"/>
      <c r="AK155" s="292"/>
      <c r="AL155" s="292"/>
      <c r="AM155" s="292"/>
      <c r="AN155" s="299"/>
      <c r="AO155" s="292"/>
      <c r="AP155" s="292"/>
      <c r="AQ155" s="292"/>
      <c r="AR155" s="292"/>
      <c r="AS155" s="292"/>
      <c r="AT155" s="292"/>
      <c r="AU155" s="296"/>
      <c r="AV155" s="297"/>
      <c r="AW155" s="295"/>
      <c r="AX155" s="295"/>
      <c r="AY155" s="300"/>
      <c r="AZ155" s="305"/>
      <c r="BA155" s="297"/>
      <c r="BB155" s="301"/>
      <c r="BC155" s="302"/>
      <c r="BD155" s="302"/>
      <c r="BE155" s="302"/>
      <c r="BF155" s="302"/>
      <c r="BG155" s="300"/>
      <c r="BH155" s="301"/>
      <c r="BI155" s="303"/>
      <c r="BJ155" s="335"/>
    </row>
    <row r="156" spans="1:62" s="177" customFormat="1" ht="11.25" customHeight="1" x14ac:dyDescent="0.15">
      <c r="A156" s="186" t="s">
        <v>358</v>
      </c>
      <c r="B156" s="47" t="s">
        <v>739</v>
      </c>
      <c r="C156" s="52" t="s">
        <v>1818</v>
      </c>
      <c r="D156" s="52" t="s">
        <v>741</v>
      </c>
      <c r="E156" s="52" t="s">
        <v>742</v>
      </c>
      <c r="F156" s="172"/>
      <c r="G156" s="52"/>
      <c r="H156" s="47">
        <v>81000</v>
      </c>
      <c r="I156" s="47">
        <v>628</v>
      </c>
      <c r="J156" s="47">
        <v>431</v>
      </c>
      <c r="K156" s="47">
        <v>4</v>
      </c>
      <c r="L156" s="47"/>
      <c r="M156" s="47">
        <v>48</v>
      </c>
      <c r="N156" s="47">
        <v>9</v>
      </c>
      <c r="O156" s="47">
        <v>358</v>
      </c>
      <c r="P156" s="47">
        <v>98</v>
      </c>
      <c r="Q156" s="47"/>
      <c r="R156" s="47"/>
      <c r="S156" s="47"/>
      <c r="T156" s="47"/>
      <c r="U156" s="47"/>
      <c r="V156" s="47"/>
      <c r="W156" s="47"/>
      <c r="X156" s="47"/>
      <c r="Y156" s="47"/>
      <c r="Z156" s="47">
        <v>0</v>
      </c>
      <c r="AA156" s="80">
        <v>0.95</v>
      </c>
      <c r="AB156" s="80">
        <v>0.05</v>
      </c>
      <c r="AC156" s="80">
        <v>0</v>
      </c>
      <c r="AD156" s="47">
        <v>105</v>
      </c>
      <c r="AE156" s="47"/>
      <c r="AF156" s="47">
        <v>99</v>
      </c>
      <c r="AG156" s="85">
        <v>772000</v>
      </c>
      <c r="AH156" s="88"/>
      <c r="AI156" s="121">
        <v>12095</v>
      </c>
      <c r="AJ156" s="47"/>
      <c r="AK156" s="47"/>
      <c r="AL156" s="47"/>
      <c r="AM156" s="47"/>
      <c r="AN156" s="122"/>
      <c r="AO156" s="47"/>
      <c r="AP156" s="47"/>
      <c r="AQ156" s="47"/>
      <c r="AR156" s="47"/>
      <c r="AS156" s="47"/>
      <c r="AT156" s="47"/>
      <c r="AU156" s="85"/>
      <c r="AV156" s="88"/>
      <c r="AW156" s="80">
        <v>0.9</v>
      </c>
      <c r="AX156" s="80">
        <v>0.1</v>
      </c>
      <c r="AY156" s="50" t="s">
        <v>50</v>
      </c>
      <c r="AZ156" s="304" t="s">
        <v>50</v>
      </c>
      <c r="BA156" s="88" t="s">
        <v>1819</v>
      </c>
      <c r="BB156" s="78"/>
      <c r="BC156" s="75"/>
      <c r="BD156" s="75"/>
      <c r="BE156" s="75"/>
      <c r="BF156" s="75"/>
      <c r="BG156" s="50" t="s">
        <v>42</v>
      </c>
      <c r="BH156" s="78">
        <v>57</v>
      </c>
      <c r="BI156" s="130" t="s">
        <v>1820</v>
      </c>
      <c r="BJ156" s="211" t="s">
        <v>46</v>
      </c>
    </row>
    <row r="157" spans="1:62" s="177" customFormat="1" ht="11.25" customHeight="1" x14ac:dyDescent="0.15">
      <c r="A157" s="186" t="s">
        <v>359</v>
      </c>
      <c r="B157" s="47" t="s">
        <v>696</v>
      </c>
      <c r="C157" s="52" t="s">
        <v>697</v>
      </c>
      <c r="D157" s="52" t="s">
        <v>698</v>
      </c>
      <c r="E157" s="52" t="s">
        <v>1821</v>
      </c>
      <c r="F157" s="172"/>
      <c r="G157" s="52">
        <v>16000</v>
      </c>
      <c r="H157" s="47">
        <v>5900</v>
      </c>
      <c r="I157" s="47">
        <v>505</v>
      </c>
      <c r="J157" s="47">
        <v>51</v>
      </c>
      <c r="K157" s="47">
        <v>18</v>
      </c>
      <c r="L157" s="47">
        <v>12</v>
      </c>
      <c r="M157" s="47">
        <v>532</v>
      </c>
      <c r="N157" s="47">
        <v>0</v>
      </c>
      <c r="O157" s="47">
        <v>464</v>
      </c>
      <c r="P157" s="47">
        <v>23</v>
      </c>
      <c r="Q157" s="47">
        <v>0</v>
      </c>
      <c r="R157" s="47">
        <v>0</v>
      </c>
      <c r="S157" s="47">
        <v>0</v>
      </c>
      <c r="T157" s="47">
        <v>0</v>
      </c>
      <c r="U157" s="47">
        <v>0</v>
      </c>
      <c r="V157" s="47">
        <v>0</v>
      </c>
      <c r="W157" s="47">
        <v>0</v>
      </c>
      <c r="X157" s="47">
        <v>0</v>
      </c>
      <c r="Y157" s="47">
        <v>641</v>
      </c>
      <c r="Z157" s="47">
        <v>80</v>
      </c>
      <c r="AA157" s="80">
        <v>1</v>
      </c>
      <c r="AB157" s="80">
        <v>0</v>
      </c>
      <c r="AC157" s="80">
        <v>0</v>
      </c>
      <c r="AD157" s="47">
        <v>128</v>
      </c>
      <c r="AE157" s="47">
        <v>216000</v>
      </c>
      <c r="AF157" s="47">
        <v>88</v>
      </c>
      <c r="AG157" s="85">
        <v>1320000</v>
      </c>
      <c r="AH157" s="88"/>
      <c r="AI157" s="121">
        <v>281291</v>
      </c>
      <c r="AJ157" s="47">
        <v>0</v>
      </c>
      <c r="AK157" s="47">
        <v>0</v>
      </c>
      <c r="AL157" s="47">
        <v>28654</v>
      </c>
      <c r="AM157" s="47">
        <v>0</v>
      </c>
      <c r="AN157" s="122"/>
      <c r="AO157" s="47">
        <v>0</v>
      </c>
      <c r="AP157" s="47">
        <v>5350</v>
      </c>
      <c r="AQ157" s="47">
        <v>275854</v>
      </c>
      <c r="AR157" s="47"/>
      <c r="AS157" s="47">
        <v>0</v>
      </c>
      <c r="AT157" s="47">
        <v>0</v>
      </c>
      <c r="AU157" s="85">
        <v>0</v>
      </c>
      <c r="AV157" s="88"/>
      <c r="AW157" s="80">
        <v>0.8</v>
      </c>
      <c r="AX157" s="80">
        <v>0.2</v>
      </c>
      <c r="AY157" s="50" t="s">
        <v>50</v>
      </c>
      <c r="AZ157" s="304" t="s">
        <v>41</v>
      </c>
      <c r="BA157" s="88"/>
      <c r="BB157" s="78">
        <v>34.07</v>
      </c>
      <c r="BC157" s="75">
        <v>9958700</v>
      </c>
      <c r="BD157" s="75">
        <v>8844544</v>
      </c>
      <c r="BE157" s="75">
        <v>10089888</v>
      </c>
      <c r="BF157" s="75">
        <v>28891483</v>
      </c>
      <c r="BG157" s="50" t="s">
        <v>42</v>
      </c>
      <c r="BH157" s="78">
        <v>34.07</v>
      </c>
      <c r="BI157" s="130"/>
      <c r="BJ157" s="211" t="s">
        <v>42</v>
      </c>
    </row>
    <row r="158" spans="1:62" s="177" customFormat="1" ht="11.25" customHeight="1" x14ac:dyDescent="0.15">
      <c r="A158" s="186" t="s">
        <v>147</v>
      </c>
      <c r="B158" s="47" t="s">
        <v>701</v>
      </c>
      <c r="C158" s="52" t="s">
        <v>184</v>
      </c>
      <c r="D158" s="52" t="s">
        <v>702</v>
      </c>
      <c r="E158" s="52" t="s">
        <v>703</v>
      </c>
      <c r="F158" s="172"/>
      <c r="G158" s="52">
        <v>6511</v>
      </c>
      <c r="H158" s="47">
        <v>3068</v>
      </c>
      <c r="I158" s="47">
        <v>275</v>
      </c>
      <c r="J158" s="47">
        <v>8</v>
      </c>
      <c r="K158" s="47">
        <v>0</v>
      </c>
      <c r="L158" s="47">
        <v>2</v>
      </c>
      <c r="M158" s="47">
        <v>275</v>
      </c>
      <c r="N158" s="47">
        <v>3</v>
      </c>
      <c r="O158" s="47">
        <v>275</v>
      </c>
      <c r="P158" s="47">
        <v>0</v>
      </c>
      <c r="Q158" s="47">
        <v>1</v>
      </c>
      <c r="R158" s="47">
        <v>1</v>
      </c>
      <c r="S158" s="47">
        <v>0</v>
      </c>
      <c r="T158" s="47">
        <v>0</v>
      </c>
      <c r="U158" s="47">
        <v>1</v>
      </c>
      <c r="V158" s="47">
        <v>0</v>
      </c>
      <c r="W158" s="47">
        <v>0</v>
      </c>
      <c r="X158" s="47">
        <v>0</v>
      </c>
      <c r="Y158" s="47">
        <v>300</v>
      </c>
      <c r="Z158" s="47">
        <v>25</v>
      </c>
      <c r="AA158" s="80">
        <v>0.99</v>
      </c>
      <c r="AB158" s="80">
        <v>0</v>
      </c>
      <c r="AC158" s="80">
        <v>0.01</v>
      </c>
      <c r="AD158" s="47">
        <v>64</v>
      </c>
      <c r="AE158" s="47">
        <v>128000</v>
      </c>
      <c r="AF158" s="47">
        <v>63</v>
      </c>
      <c r="AG158" s="85">
        <v>180000</v>
      </c>
      <c r="AH158" s="88"/>
      <c r="AI158" s="121">
        <v>127382</v>
      </c>
      <c r="AJ158" s="47">
        <v>0</v>
      </c>
      <c r="AK158" s="47">
        <v>0</v>
      </c>
      <c r="AL158" s="47">
        <v>6062</v>
      </c>
      <c r="AM158" s="47"/>
      <c r="AN158" s="122"/>
      <c r="AO158" s="47">
        <v>2714068</v>
      </c>
      <c r="AP158" s="47">
        <v>0</v>
      </c>
      <c r="AQ158" s="47">
        <v>0</v>
      </c>
      <c r="AR158" s="47">
        <v>0</v>
      </c>
      <c r="AS158" s="47">
        <v>0</v>
      </c>
      <c r="AT158" s="47">
        <v>0</v>
      </c>
      <c r="AU158" s="85">
        <v>119601</v>
      </c>
      <c r="AV158" s="88" t="s">
        <v>1822</v>
      </c>
      <c r="AW158" s="80">
        <v>0.96</v>
      </c>
      <c r="AX158" s="80">
        <v>0.04</v>
      </c>
      <c r="AY158" s="50" t="s">
        <v>50</v>
      </c>
      <c r="AZ158" s="304" t="s">
        <v>41</v>
      </c>
      <c r="BA158" s="88" t="s">
        <v>1823</v>
      </c>
      <c r="BB158" s="78">
        <v>78.08</v>
      </c>
      <c r="BC158" s="75">
        <v>10552582</v>
      </c>
      <c r="BD158" s="75">
        <v>14838798</v>
      </c>
      <c r="BE158" s="75">
        <v>10996965</v>
      </c>
      <c r="BF158" s="75">
        <v>36388355</v>
      </c>
      <c r="BG158" s="50" t="s">
        <v>42</v>
      </c>
      <c r="BH158" s="78">
        <v>68.56</v>
      </c>
      <c r="BI158" s="130" t="s">
        <v>1824</v>
      </c>
      <c r="BJ158" s="211" t="s">
        <v>46</v>
      </c>
    </row>
    <row r="159" spans="1:62" s="177" customFormat="1" ht="11.25" customHeight="1" x14ac:dyDescent="0.15">
      <c r="A159" s="186" t="s">
        <v>360</v>
      </c>
      <c r="B159" s="47" t="s">
        <v>745</v>
      </c>
      <c r="C159" s="52" t="s">
        <v>1825</v>
      </c>
      <c r="D159" s="52" t="s">
        <v>747</v>
      </c>
      <c r="E159" s="52" t="s">
        <v>748</v>
      </c>
      <c r="F159" s="172"/>
      <c r="G159" s="52">
        <v>130338</v>
      </c>
      <c r="H159" s="47">
        <v>58862</v>
      </c>
      <c r="I159" s="47">
        <v>1405</v>
      </c>
      <c r="J159" s="47">
        <v>266</v>
      </c>
      <c r="K159" s="47">
        <v>45</v>
      </c>
      <c r="L159" s="47"/>
      <c r="M159" s="47">
        <v>5</v>
      </c>
      <c r="N159" s="47"/>
      <c r="O159" s="47">
        <v>1100</v>
      </c>
      <c r="P159" s="47"/>
      <c r="Q159" s="47">
        <v>6538</v>
      </c>
      <c r="R159" s="47">
        <v>284</v>
      </c>
      <c r="S159" s="47">
        <v>16</v>
      </c>
      <c r="T159" s="47"/>
      <c r="U159" s="47"/>
      <c r="V159" s="47"/>
      <c r="W159" s="47">
        <v>122</v>
      </c>
      <c r="X159" s="47"/>
      <c r="Y159" s="47">
        <v>3319</v>
      </c>
      <c r="Z159" s="47">
        <v>77</v>
      </c>
      <c r="AA159" s="80">
        <v>0.95</v>
      </c>
      <c r="AB159" s="80">
        <v>0.05</v>
      </c>
      <c r="AC159" s="80">
        <v>0</v>
      </c>
      <c r="AD159" s="47">
        <v>274</v>
      </c>
      <c r="AE159" s="47">
        <v>506596</v>
      </c>
      <c r="AF159" s="47">
        <v>185</v>
      </c>
      <c r="AG159" s="85">
        <v>2137054</v>
      </c>
      <c r="AH159" s="88"/>
      <c r="AI159" s="121">
        <v>283625</v>
      </c>
      <c r="AJ159" s="47"/>
      <c r="AK159" s="47">
        <v>193</v>
      </c>
      <c r="AL159" s="47">
        <v>65224</v>
      </c>
      <c r="AM159" s="47"/>
      <c r="AN159" s="122"/>
      <c r="AO159" s="47">
        <v>2632772</v>
      </c>
      <c r="AP159" s="47">
        <v>239783</v>
      </c>
      <c r="AQ159" s="47">
        <v>8362</v>
      </c>
      <c r="AR159" s="47"/>
      <c r="AS159" s="47"/>
      <c r="AT159" s="47"/>
      <c r="AU159" s="85"/>
      <c r="AV159" s="88"/>
      <c r="AW159" s="80">
        <v>0.91</v>
      </c>
      <c r="AX159" s="80">
        <v>0.09</v>
      </c>
      <c r="AY159" s="50" t="s">
        <v>50</v>
      </c>
      <c r="AZ159" s="304" t="s">
        <v>50</v>
      </c>
      <c r="BA159" s="88"/>
      <c r="BB159" s="78">
        <v>87.94</v>
      </c>
      <c r="BC159" s="75">
        <v>21707400</v>
      </c>
      <c r="BD159" s="75">
        <v>96587052</v>
      </c>
      <c r="BE159" s="75">
        <v>28687066</v>
      </c>
      <c r="BF159" s="75">
        <v>146981518</v>
      </c>
      <c r="BG159" s="50" t="s">
        <v>42</v>
      </c>
      <c r="BH159" s="78"/>
      <c r="BI159" s="130"/>
      <c r="BJ159" s="211" t="s">
        <v>46</v>
      </c>
    </row>
    <row r="160" spans="1:62" s="177" customFormat="1" ht="11.25" customHeight="1" x14ac:dyDescent="0.15">
      <c r="A160" s="186" t="s">
        <v>148</v>
      </c>
      <c r="B160" s="47" t="s">
        <v>178</v>
      </c>
      <c r="C160" s="52" t="s">
        <v>195</v>
      </c>
      <c r="D160" s="52" t="s">
        <v>1826</v>
      </c>
      <c r="E160" s="52" t="s">
        <v>233</v>
      </c>
      <c r="F160" s="172"/>
      <c r="G160" s="52">
        <v>18900</v>
      </c>
      <c r="H160" s="47">
        <v>7069</v>
      </c>
      <c r="I160" s="47">
        <v>500</v>
      </c>
      <c r="J160" s="47">
        <v>35</v>
      </c>
      <c r="K160" s="47">
        <v>20</v>
      </c>
      <c r="L160" s="47">
        <v>1</v>
      </c>
      <c r="M160" s="47">
        <v>129</v>
      </c>
      <c r="N160" s="47">
        <v>19</v>
      </c>
      <c r="O160" s="47">
        <v>475</v>
      </c>
      <c r="P160" s="47">
        <v>20</v>
      </c>
      <c r="Q160" s="47"/>
      <c r="R160" s="47"/>
      <c r="S160" s="47"/>
      <c r="T160" s="47"/>
      <c r="U160" s="47"/>
      <c r="V160" s="47"/>
      <c r="W160" s="47"/>
      <c r="X160" s="47"/>
      <c r="Y160" s="47">
        <v>1110</v>
      </c>
      <c r="Z160" s="47">
        <v>166</v>
      </c>
      <c r="AA160" s="80">
        <v>1</v>
      </c>
      <c r="AB160" s="80">
        <v>0</v>
      </c>
      <c r="AC160" s="80">
        <v>0</v>
      </c>
      <c r="AD160" s="47">
        <v>139</v>
      </c>
      <c r="AE160" s="47">
        <v>54000</v>
      </c>
      <c r="AF160" s="47">
        <v>127</v>
      </c>
      <c r="AG160" s="85">
        <v>1100000</v>
      </c>
      <c r="AH160" s="88"/>
      <c r="AI160" s="121">
        <v>111970</v>
      </c>
      <c r="AJ160" s="47"/>
      <c r="AK160" s="47"/>
      <c r="AL160" s="47">
        <v>38627</v>
      </c>
      <c r="AM160" s="47">
        <v>103629</v>
      </c>
      <c r="AN160" s="122" t="s">
        <v>1827</v>
      </c>
      <c r="AO160" s="47">
        <v>1000000</v>
      </c>
      <c r="AP160" s="47">
        <v>782503</v>
      </c>
      <c r="AQ160" s="47">
        <v>752350</v>
      </c>
      <c r="AR160" s="47">
        <v>4050</v>
      </c>
      <c r="AS160" s="47"/>
      <c r="AT160" s="47"/>
      <c r="AU160" s="85"/>
      <c r="AV160" s="88"/>
      <c r="AW160" s="80">
        <v>0.46</v>
      </c>
      <c r="AX160" s="80">
        <v>0.54</v>
      </c>
      <c r="AY160" s="50" t="s">
        <v>95</v>
      </c>
      <c r="AZ160" s="304" t="s">
        <v>95</v>
      </c>
      <c r="BA160" s="88"/>
      <c r="BB160" s="78">
        <v>129</v>
      </c>
      <c r="BC160" s="75">
        <v>20164593</v>
      </c>
      <c r="BD160" s="75">
        <v>11014214</v>
      </c>
      <c r="BE160" s="75">
        <v>17972971</v>
      </c>
      <c r="BF160" s="75">
        <v>49640708</v>
      </c>
      <c r="BG160" s="50" t="s">
        <v>42</v>
      </c>
      <c r="BH160" s="78">
        <v>131</v>
      </c>
      <c r="BI160" s="130"/>
      <c r="BJ160" s="211" t="s">
        <v>42</v>
      </c>
    </row>
    <row r="161" spans="1:62" s="177" customFormat="1" ht="11.25" customHeight="1" x14ac:dyDescent="0.15">
      <c r="A161" s="186" t="s">
        <v>149</v>
      </c>
      <c r="B161" s="70" t="s">
        <v>179</v>
      </c>
      <c r="C161" s="68" t="s">
        <v>707</v>
      </c>
      <c r="D161" s="68" t="s">
        <v>214</v>
      </c>
      <c r="E161" s="68" t="s">
        <v>234</v>
      </c>
      <c r="F161" s="173"/>
      <c r="G161" s="68">
        <v>75000</v>
      </c>
      <c r="H161" s="70">
        <v>36000</v>
      </c>
      <c r="I161" s="70">
        <v>1371</v>
      </c>
      <c r="J161" s="70">
        <v>246</v>
      </c>
      <c r="K161" s="70">
        <v>29</v>
      </c>
      <c r="L161" s="70">
        <v>0</v>
      </c>
      <c r="M161" s="70">
        <v>10</v>
      </c>
      <c r="N161" s="70">
        <v>0</v>
      </c>
      <c r="O161" s="70">
        <v>50</v>
      </c>
      <c r="P161" s="70">
        <v>0</v>
      </c>
      <c r="Q161" s="70">
        <v>0</v>
      </c>
      <c r="R161" s="70">
        <v>0</v>
      </c>
      <c r="S161" s="70">
        <v>0</v>
      </c>
      <c r="T161" s="70">
        <v>0</v>
      </c>
      <c r="U161" s="70">
        <v>0</v>
      </c>
      <c r="V161" s="70">
        <v>0</v>
      </c>
      <c r="W161" s="70">
        <v>0</v>
      </c>
      <c r="X161" s="70">
        <v>0</v>
      </c>
      <c r="Y161" s="70">
        <v>4500</v>
      </c>
      <c r="Z161" s="70">
        <v>125</v>
      </c>
      <c r="AA161" s="80">
        <v>1</v>
      </c>
      <c r="AB161" s="80">
        <v>0</v>
      </c>
      <c r="AC161" s="80">
        <v>0</v>
      </c>
      <c r="AD161" s="70">
        <v>158</v>
      </c>
      <c r="AE161" s="70">
        <v>177000</v>
      </c>
      <c r="AF161" s="70">
        <v>111</v>
      </c>
      <c r="AG161" s="86">
        <v>962000</v>
      </c>
      <c r="AH161" s="89"/>
      <c r="AI161" s="124">
        <v>156355</v>
      </c>
      <c r="AJ161" s="70">
        <v>71</v>
      </c>
      <c r="AK161" s="70">
        <v>0</v>
      </c>
      <c r="AL161" s="70">
        <v>194427</v>
      </c>
      <c r="AM161" s="70"/>
      <c r="AN161" s="125"/>
      <c r="AO161" s="70">
        <v>595485</v>
      </c>
      <c r="AP161" s="70">
        <v>71209</v>
      </c>
      <c r="AQ161" s="70">
        <v>0</v>
      </c>
      <c r="AR161" s="70">
        <v>0</v>
      </c>
      <c r="AS161" s="70">
        <v>0</v>
      </c>
      <c r="AT161" s="70">
        <v>0</v>
      </c>
      <c r="AU161" s="86"/>
      <c r="AV161" s="89"/>
      <c r="AW161" s="80">
        <v>0.84</v>
      </c>
      <c r="AX161" s="80">
        <v>0.16</v>
      </c>
      <c r="AY161" s="71" t="s">
        <v>50</v>
      </c>
      <c r="AZ161" s="307" t="s">
        <v>50</v>
      </c>
      <c r="BA161" s="89"/>
      <c r="BB161" s="79">
        <v>74.84</v>
      </c>
      <c r="BC161" s="76"/>
      <c r="BD161" s="76"/>
      <c r="BE161" s="76"/>
      <c r="BF161" s="76">
        <v>20504626</v>
      </c>
      <c r="BG161" s="71" t="s">
        <v>42</v>
      </c>
      <c r="BH161" s="78">
        <v>0</v>
      </c>
      <c r="BI161" s="141" t="s">
        <v>1828</v>
      </c>
      <c r="BJ161" s="213" t="s">
        <v>46</v>
      </c>
    </row>
    <row r="162" spans="1:62" s="177" customFormat="1" ht="11.25" customHeight="1" x14ac:dyDescent="0.15">
      <c r="A162" s="186" t="s">
        <v>75</v>
      </c>
      <c r="B162" s="70" t="s">
        <v>1829</v>
      </c>
      <c r="C162" s="68" t="s">
        <v>1830</v>
      </c>
      <c r="D162" s="68" t="s">
        <v>1831</v>
      </c>
      <c r="E162" s="68" t="s">
        <v>1832</v>
      </c>
      <c r="F162" s="173"/>
      <c r="G162" s="68">
        <v>34621</v>
      </c>
      <c r="H162" s="70">
        <v>11433</v>
      </c>
      <c r="I162" s="70">
        <v>0</v>
      </c>
      <c r="J162" s="70">
        <v>0</v>
      </c>
      <c r="K162" s="70">
        <v>0</v>
      </c>
      <c r="L162" s="70">
        <v>2</v>
      </c>
      <c r="M162" s="70">
        <v>0</v>
      </c>
      <c r="N162" s="70">
        <v>0</v>
      </c>
      <c r="O162" s="70">
        <v>0</v>
      </c>
      <c r="P162" s="70">
        <v>0</v>
      </c>
      <c r="Q162" s="70">
        <v>3060</v>
      </c>
      <c r="R162" s="70">
        <v>360</v>
      </c>
      <c r="S162" s="70">
        <v>31</v>
      </c>
      <c r="T162" s="70">
        <v>0</v>
      </c>
      <c r="U162" s="70">
        <v>3263</v>
      </c>
      <c r="V162" s="70">
        <v>735</v>
      </c>
      <c r="W162" s="70">
        <v>1343</v>
      </c>
      <c r="X162" s="70">
        <v>0</v>
      </c>
      <c r="Y162" s="70">
        <v>0</v>
      </c>
      <c r="Z162" s="70">
        <v>0</v>
      </c>
      <c r="AA162" s="147">
        <v>0</v>
      </c>
      <c r="AB162" s="147">
        <v>0</v>
      </c>
      <c r="AC162" s="147">
        <v>1</v>
      </c>
      <c r="AD162" s="70">
        <v>282</v>
      </c>
      <c r="AE162" s="70">
        <v>562471</v>
      </c>
      <c r="AF162" s="70">
        <v>277</v>
      </c>
      <c r="AG162" s="86">
        <v>3316619</v>
      </c>
      <c r="AH162" s="89"/>
      <c r="AI162" s="124">
        <v>525276</v>
      </c>
      <c r="AJ162" s="70">
        <v>30</v>
      </c>
      <c r="AK162" s="70">
        <v>0</v>
      </c>
      <c r="AL162" s="70">
        <v>14467</v>
      </c>
      <c r="AM162" s="70">
        <v>0</v>
      </c>
      <c r="AN162" s="125"/>
      <c r="AO162" s="70">
        <v>4629484</v>
      </c>
      <c r="AP162" s="70">
        <v>76188</v>
      </c>
      <c r="AQ162" s="70">
        <v>58834</v>
      </c>
      <c r="AR162" s="70">
        <v>0</v>
      </c>
      <c r="AS162" s="70"/>
      <c r="AT162" s="70"/>
      <c r="AU162" s="86"/>
      <c r="AV162" s="89"/>
      <c r="AW162" s="147">
        <v>1</v>
      </c>
      <c r="AX162" s="147">
        <v>0</v>
      </c>
      <c r="AY162" s="71" t="s">
        <v>41</v>
      </c>
      <c r="AZ162" s="307" t="s">
        <v>41</v>
      </c>
      <c r="BA162" s="89" t="s">
        <v>1833</v>
      </c>
      <c r="BB162" s="79">
        <v>68.739999999999995</v>
      </c>
      <c r="BC162" s="76">
        <v>23226685</v>
      </c>
      <c r="BD162" s="76">
        <v>24913706</v>
      </c>
      <c r="BE162" s="76">
        <v>39696302</v>
      </c>
      <c r="BF162" s="76">
        <v>87836693</v>
      </c>
      <c r="BG162" s="71" t="s">
        <v>42</v>
      </c>
      <c r="BH162" s="79">
        <v>67.599999999999994</v>
      </c>
      <c r="BI162" s="141" t="s">
        <v>1834</v>
      </c>
      <c r="BJ162" s="213" t="s">
        <v>42</v>
      </c>
    </row>
    <row r="163" spans="1:62" s="290" customFormat="1" ht="11.25" customHeight="1" x14ac:dyDescent="0.15">
      <c r="A163" s="187" t="s">
        <v>361</v>
      </c>
      <c r="B163" s="278"/>
      <c r="C163" s="278"/>
      <c r="D163" s="278"/>
      <c r="E163" s="278"/>
      <c r="F163" s="279"/>
      <c r="G163" s="278"/>
      <c r="H163" s="280"/>
      <c r="I163" s="280"/>
      <c r="J163" s="280"/>
      <c r="K163" s="280"/>
      <c r="L163" s="280"/>
      <c r="M163" s="280"/>
      <c r="N163" s="280"/>
      <c r="O163" s="280"/>
      <c r="P163" s="280"/>
      <c r="Q163" s="280"/>
      <c r="R163" s="280"/>
      <c r="S163" s="280"/>
      <c r="T163" s="280"/>
      <c r="U163" s="280"/>
      <c r="V163" s="280"/>
      <c r="W163" s="280"/>
      <c r="X163" s="280"/>
      <c r="Y163" s="280"/>
      <c r="Z163" s="280"/>
      <c r="AA163" s="281"/>
      <c r="AB163" s="281"/>
      <c r="AC163" s="281"/>
      <c r="AD163" s="280"/>
      <c r="AE163" s="280"/>
      <c r="AF163" s="280"/>
      <c r="AG163" s="282"/>
      <c r="AH163" s="283"/>
      <c r="AI163" s="284"/>
      <c r="AJ163" s="280"/>
      <c r="AK163" s="280"/>
      <c r="AL163" s="280"/>
      <c r="AM163" s="280"/>
      <c r="AN163" s="285"/>
      <c r="AO163" s="280"/>
      <c r="AP163" s="280"/>
      <c r="AQ163" s="280"/>
      <c r="AR163" s="280"/>
      <c r="AS163" s="280"/>
      <c r="AT163" s="280"/>
      <c r="AU163" s="282"/>
      <c r="AV163" s="283"/>
      <c r="AW163" s="281"/>
      <c r="AX163" s="281"/>
      <c r="AY163" s="286"/>
      <c r="AZ163" s="308"/>
      <c r="BA163" s="283"/>
      <c r="BB163" s="287"/>
      <c r="BC163" s="288"/>
      <c r="BD163" s="288"/>
      <c r="BE163" s="288"/>
      <c r="BF163" s="288"/>
      <c r="BG163" s="286"/>
      <c r="BH163" s="287"/>
      <c r="BI163" s="289"/>
      <c r="BJ163" s="337"/>
    </row>
    <row r="164" spans="1:62" s="51" customFormat="1" ht="11.25" customHeight="1" x14ac:dyDescent="0.15">
      <c r="A164" s="215"/>
      <c r="B164" s="327"/>
      <c r="C164" s="327"/>
      <c r="D164" s="327"/>
      <c r="E164" s="327"/>
      <c r="F164" s="60"/>
      <c r="G164" s="327"/>
      <c r="H164" s="127"/>
      <c r="I164" s="127"/>
      <c r="J164" s="127"/>
      <c r="K164" s="127"/>
      <c r="L164" s="127"/>
      <c r="M164" s="127"/>
      <c r="N164" s="127"/>
      <c r="O164" s="127"/>
      <c r="P164" s="127"/>
      <c r="Q164" s="127"/>
      <c r="R164" s="127"/>
      <c r="S164" s="127"/>
      <c r="T164" s="127"/>
      <c r="U164" s="127"/>
      <c r="V164" s="127"/>
      <c r="W164" s="127"/>
      <c r="X164" s="127"/>
      <c r="Y164" s="127"/>
      <c r="Z164" s="127"/>
      <c r="AA164" s="127"/>
      <c r="AB164" s="127"/>
      <c r="AC164" s="127"/>
      <c r="AD164" s="127"/>
      <c r="AE164" s="127"/>
      <c r="AF164" s="127"/>
      <c r="AG164" s="328"/>
      <c r="AH164" s="90"/>
      <c r="AI164" s="126"/>
      <c r="AJ164" s="127"/>
      <c r="AK164" s="127"/>
      <c r="AL164" s="127"/>
      <c r="AM164" s="127"/>
      <c r="AN164" s="128"/>
      <c r="AO164" s="127"/>
      <c r="AP164" s="127"/>
      <c r="AQ164" s="127"/>
      <c r="AR164" s="127"/>
      <c r="AS164" s="127"/>
      <c r="AT164" s="127"/>
      <c r="AU164" s="328"/>
      <c r="AV164" s="90"/>
      <c r="AW164" s="127"/>
      <c r="AX164" s="127"/>
      <c r="AY164" s="329"/>
      <c r="AZ164" s="338"/>
      <c r="BA164" s="90"/>
      <c r="BB164" s="331"/>
      <c r="BC164" s="331"/>
      <c r="BD164" s="331"/>
      <c r="BE164" s="331"/>
      <c r="BF164" s="331"/>
      <c r="BG164" s="329"/>
      <c r="BH164" s="77"/>
      <c r="BI164" s="127"/>
      <c r="BJ164" s="332"/>
    </row>
    <row r="165" spans="1:62" s="51" customFormat="1" ht="11.25" customHeight="1" x14ac:dyDescent="0.15">
      <c r="A165" s="57" t="s">
        <v>250</v>
      </c>
      <c r="B165" s="56"/>
      <c r="C165" s="56"/>
      <c r="D165" s="56"/>
      <c r="E165" s="56"/>
      <c r="F165" s="56"/>
      <c r="G165" s="56"/>
      <c r="H165" s="56"/>
      <c r="I165" s="56"/>
      <c r="J165" s="56"/>
      <c r="K165" s="56"/>
      <c r="L165" s="56"/>
      <c r="M165" s="56"/>
      <c r="N165" s="56"/>
      <c r="O165" s="56"/>
      <c r="P165" s="56"/>
      <c r="Q165" s="56"/>
      <c r="R165" s="56"/>
      <c r="S165" s="56"/>
      <c r="T165" s="56"/>
      <c r="U165" s="56"/>
    </row>
    <row r="166" spans="1:62" s="51" customFormat="1" ht="11.25" customHeight="1" x14ac:dyDescent="0.15">
      <c r="A166" s="58" t="s">
        <v>249</v>
      </c>
      <c r="B166" s="56"/>
      <c r="C166" s="56"/>
      <c r="D166" s="56"/>
      <c r="E166" s="56"/>
      <c r="F166" s="56"/>
      <c r="G166" s="56"/>
      <c r="H166" s="56"/>
      <c r="I166" s="56"/>
      <c r="J166" s="56"/>
      <c r="K166" s="56"/>
      <c r="L166" s="56"/>
      <c r="M166" s="56"/>
      <c r="N166" s="56"/>
      <c r="O166" s="56"/>
      <c r="P166" s="56"/>
      <c r="Q166" s="56"/>
      <c r="R166" s="56"/>
      <c r="S166" s="56"/>
      <c r="T166" s="56"/>
      <c r="U166" s="56"/>
    </row>
    <row r="167" spans="1:62" ht="11.25" customHeight="1" x14ac:dyDescent="0.2">
      <c r="A167" s="58" t="s">
        <v>251</v>
      </c>
      <c r="B167" s="28"/>
      <c r="C167" s="28"/>
      <c r="D167" s="31"/>
      <c r="E167" s="28"/>
      <c r="F167" s="28"/>
      <c r="G167" s="28"/>
      <c r="H167" s="28"/>
      <c r="I167" s="28"/>
      <c r="J167" s="28"/>
      <c r="K167" s="28"/>
      <c r="L167" s="28"/>
      <c r="M167" s="28"/>
      <c r="N167" s="28"/>
      <c r="O167" s="28"/>
      <c r="P167" s="28"/>
      <c r="Q167" s="28"/>
      <c r="R167" s="28"/>
      <c r="S167" s="28"/>
      <c r="T167" s="28"/>
      <c r="U167" s="28"/>
    </row>
    <row r="168" spans="1:62" ht="11.25" customHeight="1" x14ac:dyDescent="0.2">
      <c r="A168" s="58" t="s">
        <v>289</v>
      </c>
      <c r="B168" s="28"/>
      <c r="C168" s="28"/>
      <c r="D168" s="31"/>
      <c r="E168" s="28"/>
      <c r="F168" s="28"/>
      <c r="G168" s="28"/>
      <c r="H168" s="28"/>
      <c r="I168" s="28"/>
      <c r="J168" s="28"/>
      <c r="K168" s="28"/>
      <c r="L168" s="28"/>
      <c r="M168" s="28"/>
      <c r="N168" s="28"/>
      <c r="O168" s="28"/>
      <c r="P168" s="28"/>
      <c r="Q168" s="28"/>
      <c r="R168" s="28"/>
      <c r="S168" s="28"/>
      <c r="T168" s="28"/>
      <c r="U168" s="28"/>
    </row>
    <row r="169" spans="1:62" ht="11.25" customHeight="1" x14ac:dyDescent="0.2">
      <c r="A169" s="58" t="s">
        <v>288</v>
      </c>
      <c r="B169" s="28"/>
      <c r="C169" s="28"/>
      <c r="D169" s="31"/>
      <c r="E169" s="28"/>
      <c r="F169" s="28"/>
      <c r="G169" s="28"/>
      <c r="H169" s="28"/>
      <c r="I169" s="28"/>
      <c r="J169" s="28"/>
      <c r="K169" s="28"/>
      <c r="L169" s="28"/>
      <c r="M169" s="28"/>
      <c r="N169" s="28"/>
      <c r="O169" s="28"/>
      <c r="P169" s="28"/>
      <c r="Q169" s="28"/>
      <c r="R169" s="28"/>
      <c r="S169" s="28"/>
      <c r="T169" s="28"/>
      <c r="U169" s="28"/>
    </row>
    <row r="170" spans="1:62" ht="15" customHeight="1" x14ac:dyDescent="0.2">
      <c r="A170" s="272"/>
      <c r="B170" s="28"/>
      <c r="C170" s="28"/>
      <c r="D170" s="31"/>
      <c r="E170" s="28"/>
      <c r="F170" s="28"/>
      <c r="G170" s="34"/>
      <c r="H170" s="34"/>
      <c r="I170" s="28"/>
      <c r="J170" s="28"/>
      <c r="K170" s="28"/>
      <c r="L170" s="28"/>
      <c r="M170" s="28"/>
      <c r="N170" s="28"/>
      <c r="O170" s="28"/>
      <c r="P170" s="28"/>
      <c r="Q170" s="28"/>
      <c r="R170" s="28"/>
      <c r="S170" s="28"/>
      <c r="T170" s="28"/>
      <c r="U170" s="28"/>
    </row>
    <row r="171" spans="1:62" ht="15" hidden="1" customHeight="1" x14ac:dyDescent="0.2">
      <c r="A171" s="272"/>
      <c r="B171" s="28"/>
      <c r="C171" s="28"/>
      <c r="D171" s="31"/>
      <c r="E171" s="28"/>
      <c r="F171" s="28"/>
      <c r="G171" s="34"/>
      <c r="H171" s="34"/>
      <c r="I171" s="28"/>
      <c r="J171" s="28"/>
      <c r="K171" s="28"/>
      <c r="L171" s="28"/>
      <c r="M171" s="28"/>
      <c r="N171" s="28"/>
      <c r="O171" s="28"/>
      <c r="P171" s="28"/>
      <c r="Q171" s="28"/>
      <c r="R171" s="28"/>
      <c r="S171" s="28"/>
      <c r="T171" s="28"/>
      <c r="U171" s="28"/>
    </row>
    <row r="172" spans="1:62" ht="15" hidden="1" customHeight="1" x14ac:dyDescent="0.2">
      <c r="A172" s="272"/>
      <c r="B172" s="28"/>
      <c r="C172" s="28"/>
      <c r="D172" s="31"/>
      <c r="E172" s="28"/>
      <c r="F172" s="28"/>
      <c r="G172" s="34"/>
      <c r="H172" s="34"/>
      <c r="I172" s="28"/>
      <c r="J172" s="28"/>
      <c r="K172" s="28"/>
      <c r="L172" s="28"/>
      <c r="M172" s="28"/>
      <c r="N172" s="28"/>
      <c r="O172" s="28"/>
      <c r="P172" s="28"/>
      <c r="Q172" s="28"/>
      <c r="R172" s="28"/>
      <c r="S172" s="28"/>
      <c r="T172" s="28"/>
      <c r="U172" s="28"/>
    </row>
    <row r="173" spans="1:62" ht="15" hidden="1" customHeight="1" x14ac:dyDescent="0.2">
      <c r="A173" s="272"/>
      <c r="B173" s="28"/>
      <c r="C173" s="28"/>
      <c r="D173" s="31"/>
      <c r="E173" s="28"/>
      <c r="F173" s="28"/>
      <c r="G173" s="34"/>
      <c r="H173" s="34"/>
      <c r="I173" s="28"/>
      <c r="J173" s="28"/>
      <c r="K173" s="28"/>
      <c r="L173" s="28"/>
      <c r="M173" s="28"/>
      <c r="N173" s="28"/>
      <c r="O173" s="28"/>
      <c r="P173" s="28"/>
      <c r="Q173" s="28"/>
      <c r="R173" s="28"/>
      <c r="S173" s="28"/>
      <c r="T173" s="28"/>
      <c r="U173" s="28"/>
    </row>
    <row r="174" spans="1:62" ht="15" hidden="1" customHeight="1" x14ac:dyDescent="0.2">
      <c r="A174" s="272"/>
      <c r="B174" s="28"/>
      <c r="C174" s="28"/>
      <c r="D174" s="31"/>
      <c r="E174" s="28"/>
      <c r="F174" s="28"/>
      <c r="G174" s="34"/>
      <c r="H174" s="34"/>
      <c r="I174" s="28"/>
      <c r="J174" s="28"/>
      <c r="K174" s="28"/>
      <c r="L174" s="28"/>
      <c r="M174" s="28"/>
      <c r="N174" s="28"/>
      <c r="O174" s="28"/>
      <c r="P174" s="28"/>
      <c r="Q174" s="28"/>
      <c r="R174" s="28"/>
      <c r="S174" s="28"/>
      <c r="T174" s="28"/>
      <c r="U174" s="28"/>
    </row>
    <row r="175" spans="1:62" ht="15" hidden="1" customHeight="1" x14ac:dyDescent="0.2">
      <c r="A175" s="272"/>
      <c r="B175" s="28"/>
      <c r="C175" s="28"/>
      <c r="D175" s="31"/>
      <c r="E175" s="28"/>
      <c r="F175" s="28"/>
      <c r="G175" s="34"/>
      <c r="H175" s="34"/>
      <c r="I175" s="28"/>
      <c r="J175" s="28"/>
      <c r="K175" s="28"/>
      <c r="L175" s="28"/>
      <c r="M175" s="28"/>
      <c r="N175" s="28"/>
      <c r="O175" s="28"/>
      <c r="P175" s="28"/>
      <c r="Q175" s="28"/>
      <c r="R175" s="28"/>
      <c r="S175" s="28"/>
      <c r="T175" s="28"/>
      <c r="U175" s="28"/>
    </row>
    <row r="176" spans="1:62" ht="15" hidden="1" customHeight="1" x14ac:dyDescent="0.2">
      <c r="A176" s="272"/>
      <c r="B176" s="28"/>
      <c r="C176" s="28"/>
      <c r="D176" s="31"/>
      <c r="E176" s="28"/>
      <c r="F176" s="28"/>
      <c r="G176" s="34"/>
      <c r="H176" s="34"/>
      <c r="I176" s="28"/>
      <c r="J176" s="28"/>
      <c r="K176" s="28"/>
      <c r="L176" s="28"/>
      <c r="M176" s="28"/>
      <c r="N176" s="28"/>
      <c r="O176" s="28"/>
      <c r="P176" s="28"/>
      <c r="Q176" s="28"/>
      <c r="R176" s="28"/>
      <c r="S176" s="28"/>
      <c r="T176" s="28"/>
      <c r="U176" s="28"/>
    </row>
    <row r="177" spans="1:21" ht="15" hidden="1" customHeight="1" x14ac:dyDescent="0.2">
      <c r="A177" s="272"/>
      <c r="B177" s="28"/>
      <c r="C177" s="28"/>
      <c r="D177" s="31"/>
      <c r="E177" s="28"/>
      <c r="F177" s="28"/>
      <c r="G177" s="34"/>
      <c r="H177" s="34"/>
      <c r="I177" s="28"/>
      <c r="J177" s="28"/>
      <c r="K177" s="28"/>
      <c r="L177" s="28"/>
      <c r="M177" s="28"/>
      <c r="N177" s="28"/>
      <c r="O177" s="28"/>
      <c r="P177" s="28"/>
      <c r="Q177" s="28"/>
      <c r="R177" s="28"/>
      <c r="S177" s="28"/>
      <c r="T177" s="28"/>
      <c r="U177" s="28"/>
    </row>
    <row r="178" spans="1:21" ht="15" hidden="1" customHeight="1" x14ac:dyDescent="0.2">
      <c r="A178" s="272"/>
      <c r="B178" s="28"/>
      <c r="C178" s="28"/>
      <c r="D178" s="31"/>
      <c r="E178" s="28"/>
      <c r="F178" s="28"/>
      <c r="G178" s="34"/>
      <c r="H178" s="34"/>
      <c r="I178" s="28"/>
      <c r="J178" s="28"/>
      <c r="K178" s="28"/>
      <c r="L178" s="28"/>
      <c r="M178" s="28"/>
      <c r="N178" s="28"/>
      <c r="O178" s="28"/>
      <c r="P178" s="28"/>
      <c r="Q178" s="28"/>
      <c r="R178" s="28"/>
      <c r="S178" s="28"/>
      <c r="T178" s="28"/>
      <c r="U178" s="28"/>
    </row>
    <row r="179" spans="1:21" ht="15" hidden="1" customHeight="1" x14ac:dyDescent="0.2">
      <c r="A179" s="272"/>
      <c r="B179" s="28"/>
      <c r="C179" s="28"/>
      <c r="D179" s="31"/>
      <c r="E179" s="28"/>
      <c r="F179" s="28"/>
      <c r="G179" s="34"/>
      <c r="H179" s="34"/>
      <c r="I179" s="28"/>
      <c r="J179" s="28"/>
      <c r="K179" s="28"/>
      <c r="L179" s="28"/>
      <c r="M179" s="28"/>
      <c r="N179" s="28"/>
      <c r="O179" s="28"/>
      <c r="P179" s="28"/>
      <c r="Q179" s="28"/>
      <c r="R179" s="28"/>
      <c r="S179" s="28"/>
      <c r="T179" s="28"/>
      <c r="U179" s="28"/>
    </row>
    <row r="180" spans="1:21" ht="15" hidden="1" customHeight="1" x14ac:dyDescent="0.2">
      <c r="A180" s="272"/>
      <c r="B180" s="28"/>
      <c r="C180" s="28"/>
      <c r="D180" s="31"/>
      <c r="E180" s="28"/>
      <c r="F180" s="28"/>
      <c r="G180" s="34"/>
      <c r="H180" s="34"/>
      <c r="I180" s="28"/>
      <c r="J180" s="28"/>
      <c r="K180" s="28"/>
      <c r="L180" s="28"/>
      <c r="M180" s="28"/>
      <c r="N180" s="28"/>
      <c r="O180" s="28"/>
      <c r="P180" s="28"/>
      <c r="Q180" s="28"/>
      <c r="R180" s="28"/>
      <c r="S180" s="28"/>
      <c r="T180" s="28"/>
      <c r="U180" s="28"/>
    </row>
    <row r="181" spans="1:21" ht="15" hidden="1" customHeight="1" x14ac:dyDescent="0.2">
      <c r="A181" s="272"/>
      <c r="B181" s="28"/>
      <c r="C181" s="28"/>
      <c r="D181" s="31"/>
      <c r="E181" s="28"/>
      <c r="F181" s="28"/>
      <c r="G181" s="34"/>
      <c r="H181" s="34"/>
      <c r="I181" s="28"/>
      <c r="J181" s="28"/>
      <c r="K181" s="28"/>
      <c r="L181" s="28"/>
      <c r="M181" s="28"/>
      <c r="N181" s="28"/>
      <c r="O181" s="28"/>
      <c r="P181" s="28"/>
      <c r="Q181" s="28"/>
      <c r="R181" s="28"/>
      <c r="S181" s="28"/>
      <c r="T181" s="28"/>
      <c r="U181" s="28"/>
    </row>
    <row r="182" spans="1:21" ht="15" hidden="1" customHeight="1" x14ac:dyDescent="0.2">
      <c r="A182" s="272"/>
      <c r="B182" s="28"/>
      <c r="C182" s="28"/>
      <c r="D182" s="31"/>
      <c r="E182" s="28"/>
      <c r="F182" s="28"/>
      <c r="G182" s="34"/>
      <c r="H182" s="34"/>
      <c r="I182" s="28"/>
      <c r="J182" s="28"/>
      <c r="K182" s="28"/>
      <c r="L182" s="28"/>
      <c r="M182" s="28"/>
      <c r="N182" s="28"/>
      <c r="O182" s="28"/>
      <c r="P182" s="28"/>
      <c r="Q182" s="28"/>
      <c r="R182" s="28"/>
      <c r="S182" s="28"/>
      <c r="T182" s="28"/>
      <c r="U182" s="28"/>
    </row>
    <row r="183" spans="1:21" ht="15" hidden="1" customHeight="1" x14ac:dyDescent="0.2">
      <c r="A183" s="272"/>
      <c r="B183" s="28"/>
      <c r="C183" s="28"/>
      <c r="D183" s="31"/>
      <c r="E183" s="28"/>
      <c r="F183" s="28"/>
      <c r="G183" s="34"/>
      <c r="H183" s="34"/>
      <c r="I183" s="28"/>
      <c r="J183" s="28"/>
      <c r="K183" s="28"/>
      <c r="L183" s="28"/>
      <c r="M183" s="28"/>
      <c r="N183" s="28"/>
      <c r="O183" s="28"/>
      <c r="P183" s="28"/>
      <c r="Q183" s="28"/>
      <c r="R183" s="28"/>
      <c r="S183" s="28"/>
      <c r="T183" s="28"/>
      <c r="U183" s="28"/>
    </row>
    <row r="184" spans="1:21" ht="15" hidden="1" customHeight="1" x14ac:dyDescent="0.2">
      <c r="A184" s="272"/>
      <c r="B184" s="28"/>
      <c r="C184" s="28"/>
      <c r="D184" s="31"/>
      <c r="E184" s="28"/>
      <c r="F184" s="28"/>
      <c r="G184" s="34"/>
      <c r="H184" s="34"/>
      <c r="I184" s="28"/>
      <c r="J184" s="28"/>
      <c r="K184" s="28"/>
      <c r="L184" s="28"/>
      <c r="M184" s="28"/>
      <c r="N184" s="28"/>
      <c r="O184" s="28"/>
      <c r="P184" s="28"/>
      <c r="Q184" s="28"/>
      <c r="R184" s="28"/>
      <c r="S184" s="28"/>
      <c r="T184" s="28"/>
      <c r="U184" s="28"/>
    </row>
    <row r="185" spans="1:21" ht="15" hidden="1" customHeight="1" x14ac:dyDescent="0.2">
      <c r="A185" s="272"/>
      <c r="B185" s="28"/>
      <c r="C185" s="28"/>
      <c r="D185" s="31"/>
      <c r="E185" s="28"/>
      <c r="F185" s="28"/>
      <c r="G185" s="34"/>
      <c r="H185" s="34"/>
      <c r="I185" s="28"/>
      <c r="J185" s="28"/>
      <c r="K185" s="28"/>
      <c r="L185" s="28"/>
      <c r="M185" s="28"/>
      <c r="N185" s="28"/>
      <c r="O185" s="28"/>
      <c r="P185" s="28"/>
      <c r="Q185" s="28"/>
      <c r="R185" s="28"/>
      <c r="S185" s="28"/>
      <c r="T185" s="28"/>
      <c r="U185" s="28"/>
    </row>
    <row r="186" spans="1:21" ht="15" hidden="1" customHeight="1" x14ac:dyDescent="0.2">
      <c r="A186" s="272"/>
      <c r="B186" s="28"/>
      <c r="C186" s="28"/>
      <c r="D186" s="31"/>
      <c r="E186" s="28"/>
      <c r="F186" s="28"/>
      <c r="G186" s="34"/>
      <c r="H186" s="34"/>
      <c r="I186" s="28"/>
      <c r="J186" s="28"/>
      <c r="K186" s="28"/>
      <c r="L186" s="28"/>
      <c r="M186" s="28"/>
      <c r="N186" s="28"/>
      <c r="O186" s="28"/>
      <c r="P186" s="28"/>
      <c r="Q186" s="28"/>
      <c r="R186" s="28"/>
      <c r="S186" s="28"/>
      <c r="T186" s="28"/>
      <c r="U186" s="28"/>
    </row>
    <row r="187" spans="1:21" ht="15" hidden="1" customHeight="1" x14ac:dyDescent="0.2">
      <c r="A187" s="272"/>
      <c r="B187" s="28"/>
      <c r="C187" s="28"/>
      <c r="D187" s="31"/>
      <c r="E187" s="28"/>
      <c r="F187" s="28"/>
      <c r="G187" s="34"/>
      <c r="H187" s="34"/>
      <c r="I187" s="28"/>
      <c r="J187" s="28"/>
      <c r="K187" s="28"/>
      <c r="L187" s="28"/>
      <c r="M187" s="28"/>
      <c r="N187" s="28"/>
      <c r="O187" s="28"/>
      <c r="P187" s="28"/>
      <c r="Q187" s="28"/>
      <c r="R187" s="28"/>
      <c r="S187" s="28"/>
      <c r="T187" s="28"/>
      <c r="U187" s="28"/>
    </row>
    <row r="188" spans="1:21" ht="15" hidden="1" customHeight="1" x14ac:dyDescent="0.2">
      <c r="A188" s="272"/>
      <c r="B188" s="28"/>
      <c r="C188" s="28"/>
      <c r="D188" s="31"/>
      <c r="E188" s="28"/>
      <c r="F188" s="28"/>
      <c r="G188" s="34"/>
      <c r="H188" s="34"/>
      <c r="I188" s="28"/>
      <c r="J188" s="28"/>
      <c r="K188" s="28"/>
      <c r="L188" s="28"/>
      <c r="M188" s="28"/>
      <c r="N188" s="28"/>
      <c r="O188" s="28"/>
      <c r="P188" s="28"/>
      <c r="Q188" s="28"/>
      <c r="R188" s="28"/>
      <c r="S188" s="28"/>
      <c r="T188" s="28"/>
      <c r="U188" s="28"/>
    </row>
    <row r="189" spans="1:21" ht="15" hidden="1" customHeight="1" x14ac:dyDescent="0.2">
      <c r="A189" s="272"/>
      <c r="B189" s="28"/>
      <c r="C189" s="28"/>
      <c r="D189" s="31"/>
      <c r="E189" s="28"/>
      <c r="F189" s="28"/>
      <c r="G189" s="34"/>
      <c r="H189" s="34"/>
      <c r="I189" s="28"/>
      <c r="J189" s="28"/>
      <c r="K189" s="28"/>
      <c r="L189" s="28"/>
      <c r="M189" s="28"/>
      <c r="N189" s="28"/>
      <c r="O189" s="28"/>
      <c r="P189" s="28"/>
      <c r="Q189" s="28"/>
      <c r="R189" s="28"/>
      <c r="S189" s="28"/>
      <c r="T189" s="28"/>
      <c r="U189" s="28"/>
    </row>
    <row r="190" spans="1:21" ht="15" hidden="1" customHeight="1" x14ac:dyDescent="0.2">
      <c r="A190" s="272"/>
      <c r="B190" s="28"/>
      <c r="C190" s="28"/>
      <c r="D190" s="31"/>
      <c r="E190" s="28"/>
      <c r="F190" s="28"/>
      <c r="G190" s="34"/>
      <c r="H190" s="34"/>
      <c r="I190" s="28"/>
      <c r="J190" s="28"/>
      <c r="K190" s="28"/>
      <c r="L190" s="28"/>
      <c r="M190" s="28"/>
      <c r="N190" s="28"/>
      <c r="O190" s="28"/>
      <c r="P190" s="28"/>
      <c r="Q190" s="28"/>
      <c r="R190" s="28"/>
      <c r="S190" s="28"/>
      <c r="T190" s="28"/>
      <c r="U190" s="28"/>
    </row>
    <row r="191" spans="1:21" ht="15" hidden="1" customHeight="1" x14ac:dyDescent="0.2">
      <c r="A191" s="272"/>
      <c r="B191" s="28"/>
      <c r="C191" s="28"/>
      <c r="D191" s="31"/>
      <c r="E191" s="28"/>
      <c r="F191" s="28"/>
      <c r="G191" s="34"/>
      <c r="H191" s="34"/>
      <c r="I191" s="28"/>
      <c r="J191" s="28"/>
      <c r="K191" s="28"/>
      <c r="L191" s="28"/>
      <c r="M191" s="28"/>
      <c r="N191" s="28"/>
      <c r="O191" s="28"/>
      <c r="P191" s="28"/>
      <c r="Q191" s="28"/>
      <c r="R191" s="28"/>
      <c r="S191" s="28"/>
      <c r="T191" s="28"/>
      <c r="U191" s="28"/>
    </row>
    <row r="192" spans="1:21" ht="15" hidden="1" customHeight="1" x14ac:dyDescent="0.2">
      <c r="A192" s="272"/>
      <c r="B192" s="28"/>
      <c r="C192" s="28"/>
      <c r="D192" s="31"/>
      <c r="E192" s="28"/>
      <c r="F192" s="28"/>
      <c r="G192" s="34"/>
      <c r="H192" s="34"/>
      <c r="I192" s="28"/>
      <c r="J192" s="28"/>
      <c r="K192" s="28"/>
      <c r="L192" s="28"/>
      <c r="M192" s="28"/>
      <c r="N192" s="28"/>
      <c r="O192" s="28"/>
      <c r="P192" s="28"/>
      <c r="Q192" s="28"/>
      <c r="R192" s="28"/>
      <c r="S192" s="28"/>
      <c r="T192" s="28"/>
      <c r="U192" s="28"/>
    </row>
    <row r="193" spans="1:62" ht="15" hidden="1" customHeight="1" x14ac:dyDescent="0.2">
      <c r="A193" s="272"/>
      <c r="B193" s="28"/>
      <c r="C193" s="28"/>
      <c r="D193" s="31"/>
      <c r="E193" s="28"/>
      <c r="F193" s="28"/>
      <c r="G193" s="34"/>
      <c r="H193" s="34"/>
      <c r="I193" s="28"/>
      <c r="J193" s="28"/>
      <c r="K193" s="28"/>
      <c r="L193" s="28"/>
      <c r="M193" s="28"/>
      <c r="N193" s="28"/>
      <c r="O193" s="28"/>
      <c r="P193" s="28"/>
      <c r="Q193" s="28"/>
      <c r="R193" s="28"/>
      <c r="S193" s="28"/>
      <c r="T193" s="28"/>
      <c r="U193" s="28"/>
    </row>
    <row r="194" spans="1:62" ht="15" hidden="1" customHeight="1" x14ac:dyDescent="0.2">
      <c r="A194" s="272"/>
      <c r="B194" s="28"/>
      <c r="C194" s="28"/>
      <c r="D194" s="31"/>
      <c r="E194" s="28"/>
      <c r="F194" s="28"/>
      <c r="G194" s="34"/>
      <c r="H194" s="34"/>
      <c r="I194" s="28"/>
      <c r="J194" s="28"/>
      <c r="K194" s="28"/>
      <c r="L194" s="28"/>
      <c r="M194" s="28"/>
      <c r="N194" s="28"/>
      <c r="O194" s="28"/>
      <c r="P194" s="28"/>
      <c r="Q194" s="28"/>
      <c r="R194" s="28"/>
      <c r="S194" s="28"/>
      <c r="T194" s="28"/>
      <c r="U194" s="28"/>
    </row>
    <row r="195" spans="1:62" ht="15" hidden="1" customHeight="1" x14ac:dyDescent="0.2">
      <c r="A195" s="272"/>
      <c r="B195" s="28"/>
      <c r="C195" s="28"/>
      <c r="D195" s="31"/>
      <c r="E195" s="28"/>
      <c r="F195" s="28"/>
      <c r="G195" s="34"/>
      <c r="H195" s="34"/>
      <c r="I195" s="28"/>
      <c r="J195" s="28"/>
      <c r="K195" s="28"/>
      <c r="L195" s="28"/>
      <c r="M195" s="28"/>
      <c r="N195" s="28"/>
      <c r="O195" s="28"/>
      <c r="P195" s="28"/>
      <c r="Q195" s="28"/>
      <c r="R195" s="28"/>
      <c r="S195" s="28"/>
      <c r="T195" s="28"/>
      <c r="U195" s="28"/>
    </row>
    <row r="196" spans="1:62" ht="15" hidden="1" customHeight="1" x14ac:dyDescent="0.2">
      <c r="A196" s="272"/>
      <c r="B196" s="28"/>
      <c r="C196" s="28"/>
      <c r="D196" s="31"/>
      <c r="E196" s="28"/>
      <c r="F196" s="28"/>
      <c r="G196" s="34"/>
      <c r="H196" s="34"/>
      <c r="I196" s="28"/>
      <c r="J196" s="28"/>
      <c r="K196" s="28"/>
      <c r="L196" s="28"/>
      <c r="M196" s="28"/>
      <c r="N196" s="28"/>
      <c r="O196" s="28"/>
      <c r="P196" s="28"/>
      <c r="Q196" s="28"/>
      <c r="R196" s="28"/>
      <c r="S196" s="28"/>
      <c r="T196" s="28"/>
      <c r="U196" s="28"/>
    </row>
    <row r="197" spans="1:62" ht="15" hidden="1" customHeight="1" x14ac:dyDescent="0.2">
      <c r="A197" s="272"/>
      <c r="B197" s="28"/>
      <c r="C197" s="28"/>
      <c r="D197" s="31"/>
      <c r="E197" s="28"/>
      <c r="F197" s="28"/>
      <c r="G197" s="34"/>
      <c r="H197" s="34"/>
      <c r="I197" s="28"/>
      <c r="J197" s="28"/>
      <c r="K197" s="28"/>
      <c r="L197" s="28"/>
      <c r="M197" s="28"/>
      <c r="N197" s="28"/>
      <c r="O197" s="28"/>
      <c r="P197" s="28"/>
      <c r="Q197" s="28"/>
      <c r="R197" s="28"/>
      <c r="S197" s="28"/>
      <c r="T197" s="28"/>
      <c r="U197" s="28"/>
    </row>
    <row r="198" spans="1:62" ht="15" hidden="1" customHeight="1" x14ac:dyDescent="0.2">
      <c r="A198" s="272"/>
      <c r="B198" s="28"/>
      <c r="C198" s="28"/>
      <c r="D198" s="31"/>
      <c r="E198" s="28"/>
      <c r="F198" s="28"/>
      <c r="G198" s="34"/>
      <c r="H198" s="34"/>
      <c r="I198" s="28"/>
      <c r="J198" s="28"/>
      <c r="K198" s="28"/>
      <c r="L198" s="28"/>
      <c r="M198" s="28"/>
      <c r="N198" s="28"/>
      <c r="O198" s="28"/>
      <c r="P198" s="28"/>
      <c r="Q198" s="28"/>
      <c r="R198" s="28"/>
      <c r="S198" s="28"/>
      <c r="T198" s="28"/>
      <c r="U198" s="28"/>
    </row>
    <row r="199" spans="1:62" ht="15" hidden="1" customHeight="1" x14ac:dyDescent="0.2">
      <c r="A199" s="272"/>
      <c r="B199" s="28"/>
      <c r="C199" s="28"/>
      <c r="D199" s="31"/>
      <c r="E199" s="28"/>
      <c r="F199" s="28"/>
      <c r="G199" s="34"/>
      <c r="H199" s="34"/>
      <c r="I199" s="28"/>
      <c r="J199" s="28"/>
      <c r="K199" s="28"/>
      <c r="L199" s="28"/>
      <c r="M199" s="28"/>
      <c r="N199" s="28"/>
      <c r="O199" s="28"/>
      <c r="P199" s="28"/>
      <c r="Q199" s="28"/>
      <c r="R199" s="28"/>
      <c r="S199" s="28"/>
      <c r="T199" s="28"/>
      <c r="U199" s="28"/>
    </row>
    <row r="200" spans="1:62" ht="15" hidden="1" customHeight="1" x14ac:dyDescent="0.2">
      <c r="A200" s="272"/>
      <c r="B200" s="28"/>
      <c r="C200" s="28"/>
      <c r="D200" s="31"/>
      <c r="E200" s="28"/>
      <c r="F200" s="28"/>
      <c r="G200" s="34"/>
      <c r="H200" s="34"/>
      <c r="I200" s="28"/>
      <c r="J200" s="28"/>
      <c r="K200" s="28"/>
      <c r="L200" s="28"/>
      <c r="M200" s="28"/>
      <c r="N200" s="28"/>
      <c r="O200" s="28"/>
      <c r="P200" s="28"/>
      <c r="Q200" s="28"/>
      <c r="R200" s="28"/>
      <c r="S200" s="28"/>
      <c r="T200" s="28"/>
      <c r="U200" s="28"/>
    </row>
    <row r="201" spans="1:62" ht="15" hidden="1" customHeight="1" x14ac:dyDescent="0.2">
      <c r="A201" s="272"/>
      <c r="B201" s="28"/>
      <c r="C201" s="28"/>
      <c r="D201" s="31"/>
      <c r="E201" s="28"/>
      <c r="F201" s="28"/>
      <c r="G201" s="34"/>
      <c r="H201" s="34"/>
      <c r="I201" s="28"/>
      <c r="J201" s="28"/>
      <c r="K201" s="28"/>
      <c r="L201" s="28"/>
      <c r="M201" s="28"/>
      <c r="N201" s="28"/>
      <c r="O201" s="28"/>
      <c r="P201" s="28"/>
      <c r="Q201" s="28"/>
      <c r="R201" s="28"/>
      <c r="S201" s="28"/>
      <c r="T201" s="28"/>
      <c r="U201" s="28"/>
    </row>
    <row r="202" spans="1:62" ht="15" hidden="1" customHeight="1" x14ac:dyDescent="0.2">
      <c r="A202" s="272"/>
      <c r="B202" s="28"/>
      <c r="C202" s="28"/>
      <c r="D202" s="31"/>
      <c r="E202" s="28"/>
      <c r="F202" s="28"/>
      <c r="G202" s="34"/>
      <c r="H202" s="34"/>
      <c r="I202" s="28"/>
      <c r="J202" s="28"/>
      <c r="K202" s="28"/>
      <c r="L202" s="28"/>
      <c r="M202" s="28"/>
      <c r="N202" s="28"/>
      <c r="O202" s="28"/>
      <c r="P202" s="28"/>
      <c r="Q202" s="28"/>
      <c r="R202" s="28"/>
      <c r="S202" s="28"/>
      <c r="T202" s="28"/>
      <c r="U202" s="28"/>
    </row>
    <row r="203" spans="1:62" ht="15" hidden="1" customHeight="1" x14ac:dyDescent="0.2">
      <c r="A203" s="272"/>
      <c r="B203" s="28"/>
      <c r="C203" s="28"/>
      <c r="D203" s="31"/>
      <c r="E203" s="28"/>
      <c r="F203" s="28"/>
      <c r="G203" s="34"/>
      <c r="H203" s="34"/>
      <c r="I203" s="28"/>
      <c r="J203" s="28"/>
      <c r="K203" s="28"/>
      <c r="L203" s="28"/>
      <c r="M203" s="28"/>
      <c r="N203" s="28"/>
      <c r="O203" s="28"/>
      <c r="P203" s="28"/>
      <c r="Q203" s="28"/>
      <c r="R203" s="28"/>
      <c r="S203" s="28"/>
      <c r="T203" s="28"/>
      <c r="U203" s="28"/>
    </row>
    <row r="204" spans="1:62" ht="15" hidden="1" customHeight="1" x14ac:dyDescent="0.2">
      <c r="A204" s="272"/>
      <c r="B204" s="28"/>
      <c r="C204" s="28"/>
      <c r="D204" s="31"/>
      <c r="E204" s="28"/>
      <c r="F204" s="28"/>
      <c r="G204" s="34"/>
      <c r="H204" s="34"/>
      <c r="I204" s="28"/>
      <c r="J204" s="28"/>
      <c r="K204" s="28"/>
      <c r="L204" s="28"/>
      <c r="M204" s="28"/>
      <c r="N204" s="28"/>
      <c r="O204" s="28"/>
      <c r="P204" s="28"/>
      <c r="Q204" s="28"/>
      <c r="R204" s="28"/>
      <c r="S204" s="28"/>
      <c r="T204" s="28"/>
      <c r="U204" s="28"/>
    </row>
    <row r="205" spans="1:62" ht="15" hidden="1" customHeight="1" x14ac:dyDescent="0.2">
      <c r="A205" s="272"/>
      <c r="B205" s="28"/>
      <c r="C205" s="28"/>
      <c r="D205" s="31"/>
      <c r="E205" s="28"/>
      <c r="F205" s="28"/>
      <c r="G205" s="34"/>
      <c r="H205" s="34"/>
      <c r="I205" s="28"/>
      <c r="J205" s="28"/>
      <c r="K205" s="28"/>
      <c r="L205" s="28"/>
      <c r="M205" s="28"/>
      <c r="N205" s="28"/>
      <c r="O205" s="28"/>
      <c r="P205" s="28"/>
      <c r="Q205" s="28"/>
      <c r="R205" s="28"/>
      <c r="S205" s="28"/>
      <c r="T205" s="28"/>
      <c r="U205" s="28"/>
    </row>
    <row r="206" spans="1:62" ht="15" hidden="1" customHeight="1" x14ac:dyDescent="0.2">
      <c r="A206" s="272"/>
      <c r="B206" s="28"/>
      <c r="C206" s="28"/>
      <c r="D206" s="31"/>
      <c r="E206" s="28"/>
      <c r="F206" s="28"/>
      <c r="G206" s="34"/>
      <c r="H206" s="34"/>
      <c r="I206" s="28"/>
      <c r="J206" s="28"/>
      <c r="K206" s="28"/>
      <c r="L206" s="28"/>
      <c r="M206" s="28"/>
      <c r="N206" s="28"/>
      <c r="O206" s="28"/>
      <c r="P206" s="28"/>
      <c r="Q206" s="28"/>
      <c r="R206" s="28"/>
      <c r="S206" s="28"/>
      <c r="T206" s="28"/>
      <c r="U206" s="28"/>
    </row>
    <row r="207" spans="1:62" ht="15" customHeight="1" x14ac:dyDescent="0.2">
      <c r="A207" s="272"/>
      <c r="B207" s="28"/>
      <c r="C207" s="28"/>
      <c r="D207" s="31"/>
      <c r="E207" s="28"/>
      <c r="F207" s="28"/>
      <c r="G207" s="34"/>
      <c r="H207" s="34"/>
      <c r="I207" s="28"/>
      <c r="J207" s="28"/>
      <c r="K207" s="28"/>
      <c r="L207" s="28"/>
      <c r="M207" s="28"/>
      <c r="N207" s="28"/>
      <c r="O207" s="28"/>
      <c r="P207" s="28"/>
      <c r="Q207" s="28"/>
      <c r="R207" s="28"/>
      <c r="S207" s="28"/>
      <c r="T207" s="28"/>
      <c r="U207" s="28"/>
    </row>
    <row r="208" spans="1:62" s="35" customFormat="1" ht="21" x14ac:dyDescent="0.25">
      <c r="A208" s="179" t="s">
        <v>643</v>
      </c>
      <c r="B208" s="418"/>
      <c r="C208" s="419"/>
      <c r="D208" s="420"/>
      <c r="E208" s="421"/>
      <c r="F208" s="94" t="s">
        <v>247</v>
      </c>
      <c r="G208" s="416" t="s">
        <v>246</v>
      </c>
      <c r="H208" s="417"/>
      <c r="I208" s="443" t="s">
        <v>648</v>
      </c>
      <c r="J208" s="431"/>
      <c r="K208" s="431"/>
      <c r="L208" s="431"/>
      <c r="M208" s="274"/>
      <c r="N208" s="274"/>
      <c r="O208" s="274"/>
      <c r="P208" s="274"/>
      <c r="Q208" s="274"/>
      <c r="R208" s="274"/>
      <c r="S208" s="274"/>
      <c r="T208" s="274"/>
      <c r="U208" s="274"/>
      <c r="V208" s="274"/>
      <c r="W208" s="274"/>
      <c r="X208" s="274"/>
      <c r="Y208" s="274"/>
      <c r="Z208" s="274"/>
      <c r="AA208" s="274"/>
      <c r="AB208" s="274"/>
      <c r="AC208" s="274"/>
      <c r="AD208" s="274"/>
      <c r="AE208" s="274"/>
      <c r="AF208" s="274"/>
      <c r="AG208" s="274"/>
      <c r="AH208" s="95"/>
      <c r="AI208" s="443" t="s">
        <v>649</v>
      </c>
      <c r="AJ208" s="445"/>
      <c r="AK208" s="445"/>
      <c r="AL208" s="445"/>
      <c r="AM208" s="445"/>
      <c r="AN208" s="445"/>
      <c r="AO208" s="445"/>
      <c r="AP208" s="274"/>
      <c r="AQ208" s="274"/>
      <c r="AR208" s="274"/>
      <c r="AS208" s="274"/>
      <c r="AT208" s="274"/>
      <c r="AU208" s="96"/>
      <c r="AV208" s="274"/>
      <c r="AW208" s="274"/>
      <c r="AX208" s="274"/>
      <c r="AY208" s="274"/>
      <c r="AZ208" s="274"/>
      <c r="BA208" s="95"/>
      <c r="BB208" s="430" t="s">
        <v>296</v>
      </c>
      <c r="BC208" s="431"/>
      <c r="BD208" s="431"/>
      <c r="BE208" s="431"/>
      <c r="BF208" s="431"/>
      <c r="BG208" s="431"/>
      <c r="BH208" s="431"/>
      <c r="BI208" s="432"/>
      <c r="BJ208" s="97" t="s">
        <v>291</v>
      </c>
    </row>
    <row r="209" spans="1:62" s="36" customFormat="1" ht="42.75" customHeight="1" x14ac:dyDescent="0.25">
      <c r="A209" s="180" t="s">
        <v>236</v>
      </c>
      <c r="B209" s="412" t="s">
        <v>161</v>
      </c>
      <c r="C209" s="413"/>
      <c r="D209" s="414"/>
      <c r="E209" s="415"/>
      <c r="F209" s="94" t="s">
        <v>245</v>
      </c>
      <c r="G209" s="411" t="s">
        <v>248</v>
      </c>
      <c r="H209" s="411"/>
      <c r="I209" s="99" t="s">
        <v>6</v>
      </c>
      <c r="J209" s="100"/>
      <c r="K209" s="100"/>
      <c r="L209" s="100"/>
      <c r="M209" s="100"/>
      <c r="N209" s="100"/>
      <c r="O209" s="100"/>
      <c r="P209" s="101"/>
      <c r="Q209" s="102" t="s">
        <v>7</v>
      </c>
      <c r="R209" s="100"/>
      <c r="S209" s="100"/>
      <c r="T209" s="100"/>
      <c r="U209" s="100"/>
      <c r="V209" s="100"/>
      <c r="W209" s="100"/>
      <c r="X209" s="101"/>
      <c r="Y209" s="437" t="s">
        <v>8</v>
      </c>
      <c r="Z209" s="429"/>
      <c r="AA209" s="437" t="s">
        <v>9</v>
      </c>
      <c r="AB209" s="429"/>
      <c r="AC209" s="444"/>
      <c r="AD209" s="437" t="s">
        <v>10</v>
      </c>
      <c r="AE209" s="444"/>
      <c r="AF209" s="437" t="s">
        <v>11</v>
      </c>
      <c r="AG209" s="429"/>
      <c r="AH209" s="433" t="s">
        <v>259</v>
      </c>
      <c r="AI209" s="442" t="s">
        <v>260</v>
      </c>
      <c r="AJ209" s="442"/>
      <c r="AK209" s="442"/>
      <c r="AL209" s="442"/>
      <c r="AM209" s="442"/>
      <c r="AN209" s="442"/>
      <c r="AO209" s="440" t="s">
        <v>276</v>
      </c>
      <c r="AP209" s="442"/>
      <c r="AQ209" s="442"/>
      <c r="AR209" s="442"/>
      <c r="AS209" s="442"/>
      <c r="AT209" s="442"/>
      <c r="AU209" s="442"/>
      <c r="AV209" s="442"/>
      <c r="AW209" s="440" t="s">
        <v>13</v>
      </c>
      <c r="AX209" s="442"/>
      <c r="AY209" s="437" t="s">
        <v>14</v>
      </c>
      <c r="AZ209" s="429"/>
      <c r="BA209" s="438" t="s">
        <v>279</v>
      </c>
      <c r="BB209" s="435" t="s">
        <v>650</v>
      </c>
      <c r="BC209" s="436"/>
      <c r="BD209" s="436"/>
      <c r="BE209" s="436"/>
      <c r="BF209" s="436"/>
      <c r="BG209" s="428" t="s">
        <v>651</v>
      </c>
      <c r="BH209" s="429"/>
      <c r="BI209" s="433" t="s">
        <v>294</v>
      </c>
      <c r="BJ209" s="426" t="s">
        <v>293</v>
      </c>
    </row>
    <row r="210" spans="1:62" s="37" customFormat="1" ht="63" x14ac:dyDescent="0.25">
      <c r="A210" s="103"/>
      <c r="B210" s="422" t="s">
        <v>15</v>
      </c>
      <c r="C210" s="424" t="s">
        <v>16</v>
      </c>
      <c r="D210" s="424" t="s">
        <v>159</v>
      </c>
      <c r="E210" s="409" t="s">
        <v>160</v>
      </c>
      <c r="F210" s="104" t="s">
        <v>125</v>
      </c>
      <c r="G210" s="105" t="s">
        <v>17</v>
      </c>
      <c r="H210" s="105" t="s">
        <v>18</v>
      </c>
      <c r="I210" s="106" t="s">
        <v>19</v>
      </c>
      <c r="J210" s="107" t="s">
        <v>20</v>
      </c>
      <c r="K210" s="107" t="s">
        <v>21</v>
      </c>
      <c r="L210" s="107" t="s">
        <v>22</v>
      </c>
      <c r="M210" s="107" t="s">
        <v>23</v>
      </c>
      <c r="N210" s="107" t="s">
        <v>24</v>
      </c>
      <c r="O210" s="107" t="s">
        <v>25</v>
      </c>
      <c r="P210" s="107" t="s">
        <v>26</v>
      </c>
      <c r="Q210" s="107" t="s">
        <v>19</v>
      </c>
      <c r="R210" s="107" t="s">
        <v>20</v>
      </c>
      <c r="S210" s="107" t="s">
        <v>21</v>
      </c>
      <c r="T210" s="107" t="s">
        <v>22</v>
      </c>
      <c r="U210" s="107" t="s">
        <v>23</v>
      </c>
      <c r="V210" s="107" t="s">
        <v>24</v>
      </c>
      <c r="W210" s="107" t="s">
        <v>25</v>
      </c>
      <c r="X210" s="107" t="s">
        <v>26</v>
      </c>
      <c r="Y210" s="106" t="s">
        <v>343</v>
      </c>
      <c r="Z210" s="108" t="s">
        <v>344</v>
      </c>
      <c r="AA210" s="106" t="s">
        <v>256</v>
      </c>
      <c r="AB210" s="107" t="s">
        <v>257</v>
      </c>
      <c r="AC210" s="107" t="s">
        <v>258</v>
      </c>
      <c r="AD210" s="107" t="s">
        <v>27</v>
      </c>
      <c r="AE210" s="107" t="s">
        <v>254</v>
      </c>
      <c r="AF210" s="107" t="s">
        <v>28</v>
      </c>
      <c r="AG210" s="109" t="s">
        <v>255</v>
      </c>
      <c r="AH210" s="426"/>
      <c r="AI210" s="118" t="s">
        <v>261</v>
      </c>
      <c r="AJ210" s="119" t="s">
        <v>262</v>
      </c>
      <c r="AK210" s="119" t="s">
        <v>263</v>
      </c>
      <c r="AL210" s="119" t="s">
        <v>264</v>
      </c>
      <c r="AM210" s="119" t="s">
        <v>29</v>
      </c>
      <c r="AN210" s="441" t="s">
        <v>3378</v>
      </c>
      <c r="AO210" s="110" t="s">
        <v>30</v>
      </c>
      <c r="AP210" s="109" t="s">
        <v>31</v>
      </c>
      <c r="AQ210" s="109" t="s">
        <v>32</v>
      </c>
      <c r="AR210" s="109" t="s">
        <v>33</v>
      </c>
      <c r="AS210" s="109" t="s">
        <v>34</v>
      </c>
      <c r="AT210" s="109" t="s">
        <v>35</v>
      </c>
      <c r="AU210" s="108" t="s">
        <v>29</v>
      </c>
      <c r="AV210" s="433" t="s">
        <v>12</v>
      </c>
      <c r="AW210" s="111" t="s">
        <v>277</v>
      </c>
      <c r="AX210" s="109" t="s">
        <v>278</v>
      </c>
      <c r="AY210" s="107" t="s">
        <v>36</v>
      </c>
      <c r="AZ210" s="109" t="s">
        <v>37</v>
      </c>
      <c r="BA210" s="439"/>
      <c r="BB210" s="108" t="s">
        <v>652</v>
      </c>
      <c r="BC210" s="108" t="s">
        <v>341</v>
      </c>
      <c r="BD210" s="109" t="s">
        <v>287</v>
      </c>
      <c r="BE210" s="109" t="s">
        <v>290</v>
      </c>
      <c r="BF210" s="108" t="s">
        <v>342</v>
      </c>
      <c r="BG210" s="109" t="s">
        <v>299</v>
      </c>
      <c r="BH210" s="108" t="s">
        <v>1841</v>
      </c>
      <c r="BI210" s="426"/>
      <c r="BJ210" s="427"/>
    </row>
    <row r="211" spans="1:62" s="38" customFormat="1" ht="12.75" x14ac:dyDescent="0.25">
      <c r="A211" s="112"/>
      <c r="B211" s="423"/>
      <c r="C211" s="425"/>
      <c r="D211" s="425"/>
      <c r="E211" s="410"/>
      <c r="F211" s="312" t="s">
        <v>126</v>
      </c>
      <c r="G211" s="313" t="s">
        <v>127</v>
      </c>
      <c r="H211" s="314" t="s">
        <v>127</v>
      </c>
      <c r="I211" s="314" t="s">
        <v>128</v>
      </c>
      <c r="J211" s="314" t="s">
        <v>128</v>
      </c>
      <c r="K211" s="314" t="s">
        <v>128</v>
      </c>
      <c r="L211" s="314" t="s">
        <v>128</v>
      </c>
      <c r="M211" s="314" t="s">
        <v>128</v>
      </c>
      <c r="N211" s="314" t="s">
        <v>128</v>
      </c>
      <c r="O211" s="314" t="s">
        <v>128</v>
      </c>
      <c r="P211" s="314" t="s">
        <v>128</v>
      </c>
      <c r="Q211" s="314" t="s">
        <v>128</v>
      </c>
      <c r="R211" s="314" t="s">
        <v>128</v>
      </c>
      <c r="S211" s="314" t="s">
        <v>128</v>
      </c>
      <c r="T211" s="314" t="s">
        <v>128</v>
      </c>
      <c r="U211" s="314" t="s">
        <v>128</v>
      </c>
      <c r="V211" s="314" t="s">
        <v>128</v>
      </c>
      <c r="W211" s="314" t="s">
        <v>128</v>
      </c>
      <c r="X211" s="314" t="s">
        <v>128</v>
      </c>
      <c r="Y211" s="314" t="s">
        <v>128</v>
      </c>
      <c r="Z211" s="314" t="s">
        <v>128</v>
      </c>
      <c r="AA211" s="314" t="s">
        <v>252</v>
      </c>
      <c r="AB211" s="314" t="s">
        <v>252</v>
      </c>
      <c r="AC211" s="314" t="s">
        <v>252</v>
      </c>
      <c r="AD211" s="314" t="s">
        <v>128</v>
      </c>
      <c r="AE211" s="314" t="s">
        <v>129</v>
      </c>
      <c r="AF211" s="314" t="s">
        <v>128</v>
      </c>
      <c r="AG211" s="315" t="s">
        <v>253</v>
      </c>
      <c r="AH211" s="434"/>
      <c r="AI211" s="316" t="s">
        <v>129</v>
      </c>
      <c r="AJ211" s="315" t="s">
        <v>129</v>
      </c>
      <c r="AK211" s="315" t="s">
        <v>129</v>
      </c>
      <c r="AL211" s="315" t="s">
        <v>129</v>
      </c>
      <c r="AM211" s="315" t="s">
        <v>129</v>
      </c>
      <c r="AN211" s="434"/>
      <c r="AO211" s="317" t="s">
        <v>253</v>
      </c>
      <c r="AP211" s="315" t="s">
        <v>253</v>
      </c>
      <c r="AQ211" s="315" t="s">
        <v>253</v>
      </c>
      <c r="AR211" s="315" t="s">
        <v>253</v>
      </c>
      <c r="AS211" s="315" t="s">
        <v>253</v>
      </c>
      <c r="AT211" s="315" t="s">
        <v>253</v>
      </c>
      <c r="AU211" s="315" t="s">
        <v>253</v>
      </c>
      <c r="AV211" s="434"/>
      <c r="AW211" s="318" t="s">
        <v>252</v>
      </c>
      <c r="AX211" s="315" t="s">
        <v>252</v>
      </c>
      <c r="AY211" s="314"/>
      <c r="AZ211" s="315"/>
      <c r="BA211" s="440"/>
      <c r="BB211" s="315" t="s">
        <v>286</v>
      </c>
      <c r="BC211" s="315" t="s">
        <v>130</v>
      </c>
      <c r="BD211" s="315" t="s">
        <v>130</v>
      </c>
      <c r="BE211" s="315" t="s">
        <v>130</v>
      </c>
      <c r="BF211" s="315" t="s">
        <v>130</v>
      </c>
      <c r="BG211" s="315"/>
      <c r="BH211" s="315" t="s">
        <v>130</v>
      </c>
      <c r="BI211" s="434"/>
      <c r="BJ211" s="115"/>
    </row>
    <row r="212" spans="1:62" ht="11.25" customHeight="1" x14ac:dyDescent="0.2">
      <c r="A212" s="181"/>
      <c r="B212" s="25"/>
      <c r="C212" s="39"/>
      <c r="D212" s="39"/>
      <c r="E212" s="39"/>
      <c r="F212" s="40"/>
      <c r="G212" s="39"/>
      <c r="H212" s="25"/>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309"/>
      <c r="AH212" s="93"/>
      <c r="AI212" s="310"/>
      <c r="AJ212" s="42"/>
      <c r="AK212" s="42"/>
      <c r="AL212" s="42"/>
      <c r="AM212" s="42"/>
      <c r="AN212" s="120"/>
      <c r="AO212" s="42"/>
      <c r="AP212" s="42"/>
      <c r="AQ212" s="42"/>
      <c r="AR212" s="42"/>
      <c r="AS212" s="42"/>
      <c r="AT212" s="42"/>
      <c r="AU212" s="309"/>
      <c r="AV212" s="93"/>
      <c r="AW212" s="42"/>
      <c r="AX212" s="42"/>
      <c r="AY212" s="42"/>
      <c r="AZ212" s="309"/>
      <c r="BA212" s="93"/>
      <c r="BB212" s="42"/>
      <c r="BC212" s="42"/>
      <c r="BD212" s="42"/>
      <c r="BE212" s="42"/>
      <c r="BF212" s="42"/>
      <c r="BG212" s="43"/>
      <c r="BH212" s="42"/>
      <c r="BI212" s="142"/>
      <c r="BJ212" s="319"/>
    </row>
    <row r="213" spans="1:62" s="51" customFormat="1" ht="11.25" customHeight="1" x14ac:dyDescent="0.15">
      <c r="A213" s="333" t="s">
        <v>346</v>
      </c>
      <c r="B213" s="41" t="s">
        <v>715</v>
      </c>
      <c r="C213" s="45" t="s">
        <v>716</v>
      </c>
      <c r="D213" s="45" t="s">
        <v>717</v>
      </c>
      <c r="E213" s="45" t="s">
        <v>718</v>
      </c>
      <c r="F213" s="171"/>
      <c r="G213" s="45">
        <v>29273</v>
      </c>
      <c r="H213" s="41">
        <v>10891</v>
      </c>
      <c r="I213" s="47">
        <v>43</v>
      </c>
      <c r="J213" s="47">
        <v>9</v>
      </c>
      <c r="K213" s="47">
        <v>0</v>
      </c>
      <c r="L213" s="47">
        <v>0</v>
      </c>
      <c r="M213" s="47">
        <v>0</v>
      </c>
      <c r="N213" s="47">
        <v>0</v>
      </c>
      <c r="O213" s="47">
        <v>0</v>
      </c>
      <c r="P213" s="47">
        <v>0</v>
      </c>
      <c r="Q213" s="47">
        <v>0</v>
      </c>
      <c r="R213" s="47">
        <v>0</v>
      </c>
      <c r="S213" s="47">
        <v>0</v>
      </c>
      <c r="T213" s="47">
        <v>0</v>
      </c>
      <c r="U213" s="47">
        <v>0</v>
      </c>
      <c r="V213" s="47">
        <v>0</v>
      </c>
      <c r="W213" s="47">
        <v>0</v>
      </c>
      <c r="X213" s="47">
        <v>0</v>
      </c>
      <c r="Y213" s="47">
        <v>350</v>
      </c>
      <c r="Z213" s="47">
        <v>0</v>
      </c>
      <c r="AA213" s="80">
        <v>1</v>
      </c>
      <c r="AB213" s="80">
        <v>0</v>
      </c>
      <c r="AC213" s="80">
        <v>0</v>
      </c>
      <c r="AD213" s="47">
        <v>0</v>
      </c>
      <c r="AE213" s="47">
        <v>0</v>
      </c>
      <c r="AF213" s="47">
        <v>7</v>
      </c>
      <c r="AG213" s="85">
        <v>12174</v>
      </c>
      <c r="AH213" s="88"/>
      <c r="AI213" s="121">
        <v>0</v>
      </c>
      <c r="AJ213" s="47">
        <v>0</v>
      </c>
      <c r="AK213" s="47">
        <v>0</v>
      </c>
      <c r="AL213" s="47">
        <v>2326</v>
      </c>
      <c r="AM213" s="47">
        <v>0</v>
      </c>
      <c r="AN213" s="122"/>
      <c r="AO213" s="47">
        <v>0</v>
      </c>
      <c r="AP213" s="47">
        <v>22276</v>
      </c>
      <c r="AQ213" s="47">
        <v>0</v>
      </c>
      <c r="AR213" s="47">
        <v>0</v>
      </c>
      <c r="AS213" s="47">
        <v>0</v>
      </c>
      <c r="AT213" s="47">
        <v>0</v>
      </c>
      <c r="AU213" s="85">
        <v>0</v>
      </c>
      <c r="AV213" s="88"/>
      <c r="AW213" s="80">
        <v>1</v>
      </c>
      <c r="AX213" s="80">
        <v>0</v>
      </c>
      <c r="AY213" s="50" t="s">
        <v>50</v>
      </c>
      <c r="AZ213" s="91" t="s">
        <v>50</v>
      </c>
      <c r="BA213" s="88"/>
      <c r="BB213" s="78">
        <v>207</v>
      </c>
      <c r="BC213" s="75"/>
      <c r="BD213" s="75"/>
      <c r="BE213" s="75"/>
      <c r="BF213" s="75"/>
      <c r="BG213" s="50" t="s">
        <v>46</v>
      </c>
      <c r="BH213" s="78"/>
      <c r="BI213" s="130"/>
      <c r="BJ213" s="211" t="s">
        <v>46</v>
      </c>
    </row>
    <row r="214" spans="1:62" s="51" customFormat="1" ht="11.25" customHeight="1" x14ac:dyDescent="0.15">
      <c r="A214" s="333" t="s">
        <v>345</v>
      </c>
      <c r="B214" s="41" t="s">
        <v>719</v>
      </c>
      <c r="C214" s="45" t="s">
        <v>720</v>
      </c>
      <c r="D214" s="45" t="s">
        <v>721</v>
      </c>
      <c r="E214" s="45" t="s">
        <v>722</v>
      </c>
      <c r="F214" s="171"/>
      <c r="G214" s="45">
        <v>15000</v>
      </c>
      <c r="H214" s="41">
        <v>5615</v>
      </c>
      <c r="I214" s="47">
        <v>279</v>
      </c>
      <c r="J214" s="47">
        <v>300</v>
      </c>
      <c r="K214" s="47">
        <v>86</v>
      </c>
      <c r="L214" s="47">
        <v>9</v>
      </c>
      <c r="M214" s="47">
        <v>205</v>
      </c>
      <c r="N214" s="47">
        <v>235</v>
      </c>
      <c r="O214" s="47">
        <v>24</v>
      </c>
      <c r="P214" s="47">
        <v>0</v>
      </c>
      <c r="Q214" s="47">
        <v>0</v>
      </c>
      <c r="R214" s="47">
        <v>0</v>
      </c>
      <c r="S214" s="47">
        <v>0</v>
      </c>
      <c r="T214" s="47">
        <v>0</v>
      </c>
      <c r="U214" s="47">
        <v>0</v>
      </c>
      <c r="V214" s="47">
        <v>0</v>
      </c>
      <c r="W214" s="47">
        <v>0</v>
      </c>
      <c r="X214" s="47">
        <v>0</v>
      </c>
      <c r="Y214" s="47">
        <v>195</v>
      </c>
      <c r="Z214" s="47">
        <v>14</v>
      </c>
      <c r="AA214" s="80">
        <v>1</v>
      </c>
      <c r="AB214" s="80">
        <v>0</v>
      </c>
      <c r="AC214" s="80">
        <v>0</v>
      </c>
      <c r="AD214" s="47">
        <v>14</v>
      </c>
      <c r="AE214" s="47">
        <v>8815</v>
      </c>
      <c r="AF214" s="47">
        <v>9</v>
      </c>
      <c r="AG214" s="85">
        <v>127000</v>
      </c>
      <c r="AH214" s="88"/>
      <c r="AI214" s="121"/>
      <c r="AJ214" s="47"/>
      <c r="AK214" s="47">
        <v>0</v>
      </c>
      <c r="AL214" s="47"/>
      <c r="AM214" s="47">
        <v>0</v>
      </c>
      <c r="AN214" s="122"/>
      <c r="AO214" s="47"/>
      <c r="AP214" s="47"/>
      <c r="AQ214" s="47">
        <v>0</v>
      </c>
      <c r="AR214" s="47">
        <v>0</v>
      </c>
      <c r="AS214" s="47"/>
      <c r="AT214" s="47"/>
      <c r="AU214" s="85">
        <v>0</v>
      </c>
      <c r="AV214" s="88"/>
      <c r="AW214" s="80">
        <v>1</v>
      </c>
      <c r="AX214" s="80">
        <v>0</v>
      </c>
      <c r="AY214" s="50" t="s">
        <v>41</v>
      </c>
      <c r="AZ214" s="91" t="s">
        <v>41</v>
      </c>
      <c r="BA214" s="88" t="s">
        <v>723</v>
      </c>
      <c r="BB214" s="78">
        <v>150</v>
      </c>
      <c r="BC214" s="75"/>
      <c r="BD214" s="75"/>
      <c r="BE214" s="75"/>
      <c r="BF214" s="75"/>
      <c r="BG214" s="50" t="s">
        <v>42</v>
      </c>
      <c r="BH214" s="78">
        <v>150</v>
      </c>
      <c r="BI214" s="130" t="s">
        <v>723</v>
      </c>
      <c r="BJ214" s="211" t="s">
        <v>46</v>
      </c>
    </row>
    <row r="215" spans="1:62" s="177" customFormat="1" ht="11.25" customHeight="1" x14ac:dyDescent="0.15">
      <c r="A215" s="333" t="s">
        <v>153</v>
      </c>
      <c r="B215" s="41" t="s">
        <v>162</v>
      </c>
      <c r="C215" s="45" t="s">
        <v>653</v>
      </c>
      <c r="D215" s="45" t="s">
        <v>654</v>
      </c>
      <c r="E215" s="45" t="s">
        <v>215</v>
      </c>
      <c r="F215" s="171"/>
      <c r="G215" s="45">
        <v>14000</v>
      </c>
      <c r="H215" s="41"/>
      <c r="I215" s="47">
        <v>197</v>
      </c>
      <c r="J215" s="47">
        <v>8</v>
      </c>
      <c r="K215" s="47">
        <v>2</v>
      </c>
      <c r="L215" s="47">
        <v>2</v>
      </c>
      <c r="M215" s="47">
        <v>40</v>
      </c>
      <c r="N215" s="47">
        <v>0</v>
      </c>
      <c r="O215" s="47">
        <v>197</v>
      </c>
      <c r="P215" s="47">
        <v>0</v>
      </c>
      <c r="Q215" s="47">
        <v>0</v>
      </c>
      <c r="R215" s="47">
        <v>0</v>
      </c>
      <c r="S215" s="47">
        <v>0</v>
      </c>
      <c r="T215" s="47">
        <v>0</v>
      </c>
      <c r="U215" s="47">
        <v>0</v>
      </c>
      <c r="V215" s="47">
        <v>0</v>
      </c>
      <c r="W215" s="47">
        <v>0</v>
      </c>
      <c r="X215" s="47">
        <v>0</v>
      </c>
      <c r="Y215" s="47">
        <v>447</v>
      </c>
      <c r="Z215" s="47">
        <v>0</v>
      </c>
      <c r="AA215" s="80">
        <v>1</v>
      </c>
      <c r="AB215" s="80">
        <v>0</v>
      </c>
      <c r="AC215" s="80">
        <v>0</v>
      </c>
      <c r="AD215" s="47">
        <v>32</v>
      </c>
      <c r="AE215" s="47">
        <v>80</v>
      </c>
      <c r="AF215" s="47">
        <v>32</v>
      </c>
      <c r="AG215" s="85">
        <v>361000</v>
      </c>
      <c r="AH215" s="88"/>
      <c r="AI215" s="121">
        <v>22</v>
      </c>
      <c r="AJ215" s="47">
        <v>7</v>
      </c>
      <c r="AK215" s="47">
        <v>0</v>
      </c>
      <c r="AL215" s="47">
        <v>17</v>
      </c>
      <c r="AM215" s="47">
        <v>0</v>
      </c>
      <c r="AN215" s="122"/>
      <c r="AO215" s="47">
        <v>82000</v>
      </c>
      <c r="AP215" s="47">
        <v>0</v>
      </c>
      <c r="AQ215" s="47">
        <v>112000</v>
      </c>
      <c r="AR215" s="47">
        <v>0</v>
      </c>
      <c r="AS215" s="47">
        <v>0</v>
      </c>
      <c r="AT215" s="47">
        <v>0</v>
      </c>
      <c r="AU215" s="85">
        <v>0</v>
      </c>
      <c r="AV215" s="88"/>
      <c r="AW215" s="80">
        <v>0.42</v>
      </c>
      <c r="AX215" s="80">
        <v>0.57999999999999996</v>
      </c>
      <c r="AY215" s="50" t="s">
        <v>50</v>
      </c>
      <c r="AZ215" s="91" t="s">
        <v>50</v>
      </c>
      <c r="BA215" s="88"/>
      <c r="BB215" s="78">
        <v>125</v>
      </c>
      <c r="BC215" s="75">
        <v>2500000</v>
      </c>
      <c r="BD215" s="75">
        <v>2800000</v>
      </c>
      <c r="BE215" s="75">
        <v>2800000</v>
      </c>
      <c r="BF215" s="75">
        <v>7800000</v>
      </c>
      <c r="BG215" s="50" t="s">
        <v>42</v>
      </c>
      <c r="BH215" s="78">
        <v>125</v>
      </c>
      <c r="BI215" s="130"/>
      <c r="BJ215" s="211" t="s">
        <v>46</v>
      </c>
    </row>
    <row r="216" spans="1:62" s="51" customFormat="1" ht="11.25" customHeight="1" x14ac:dyDescent="0.15">
      <c r="A216" s="334" t="s">
        <v>154</v>
      </c>
      <c r="B216" s="47"/>
      <c r="C216" s="52"/>
      <c r="D216" s="52"/>
      <c r="E216" s="52"/>
      <c r="F216" s="172"/>
      <c r="G216" s="52"/>
      <c r="H216" s="47"/>
      <c r="I216" s="47"/>
      <c r="J216" s="47"/>
      <c r="K216" s="47"/>
      <c r="L216" s="47"/>
      <c r="M216" s="47"/>
      <c r="N216" s="47"/>
      <c r="O216" s="47"/>
      <c r="P216" s="47"/>
      <c r="Q216" s="47"/>
      <c r="R216" s="47"/>
      <c r="S216" s="47"/>
      <c r="T216" s="47"/>
      <c r="U216" s="47"/>
      <c r="V216" s="47"/>
      <c r="W216" s="47"/>
      <c r="X216" s="47"/>
      <c r="Y216" s="47"/>
      <c r="Z216" s="47"/>
      <c r="AA216" s="80"/>
      <c r="AB216" s="80"/>
      <c r="AC216" s="80"/>
      <c r="AD216" s="47"/>
      <c r="AE216" s="47"/>
      <c r="AF216" s="47"/>
      <c r="AG216" s="85"/>
      <c r="AH216" s="88"/>
      <c r="AI216" s="121"/>
      <c r="AJ216" s="47"/>
      <c r="AK216" s="47"/>
      <c r="AL216" s="47"/>
      <c r="AM216" s="47"/>
      <c r="AN216" s="122"/>
      <c r="AO216" s="47"/>
      <c r="AP216" s="47"/>
      <c r="AQ216" s="47"/>
      <c r="AR216" s="47"/>
      <c r="AS216" s="47"/>
      <c r="AT216" s="47"/>
      <c r="AU216" s="85"/>
      <c r="AV216" s="88"/>
      <c r="AW216" s="80"/>
      <c r="AX216" s="80"/>
      <c r="AY216" s="50"/>
      <c r="AZ216" s="91"/>
      <c r="BA216" s="88"/>
      <c r="BB216" s="78"/>
      <c r="BC216" s="75"/>
      <c r="BD216" s="75"/>
      <c r="BE216" s="75"/>
      <c r="BF216" s="75"/>
      <c r="BG216" s="50"/>
      <c r="BH216" s="78"/>
      <c r="BI216" s="130"/>
      <c r="BJ216" s="211"/>
    </row>
    <row r="217" spans="1:62" s="51" customFormat="1" ht="11.25" customHeight="1" x14ac:dyDescent="0.15">
      <c r="A217" s="333" t="s">
        <v>131</v>
      </c>
      <c r="B217" s="47" t="s">
        <v>724</v>
      </c>
      <c r="C217" s="52" t="s">
        <v>725</v>
      </c>
      <c r="D217" s="52" t="s">
        <v>726</v>
      </c>
      <c r="E217" s="52" t="s">
        <v>727</v>
      </c>
      <c r="F217" s="172"/>
      <c r="G217" s="52">
        <v>50679</v>
      </c>
      <c r="H217" s="47">
        <v>14863</v>
      </c>
      <c r="I217" s="47">
        <v>1025</v>
      </c>
      <c r="J217" s="47">
        <v>193</v>
      </c>
      <c r="K217" s="47">
        <v>77</v>
      </c>
      <c r="L217" s="47">
        <v>2</v>
      </c>
      <c r="M217" s="47">
        <v>238</v>
      </c>
      <c r="N217" s="47"/>
      <c r="O217" s="47">
        <v>2</v>
      </c>
      <c r="P217" s="47"/>
      <c r="Q217" s="47"/>
      <c r="R217" s="47"/>
      <c r="S217" s="47"/>
      <c r="T217" s="47"/>
      <c r="U217" s="47"/>
      <c r="V217" s="47"/>
      <c r="W217" s="47"/>
      <c r="X217" s="47"/>
      <c r="Y217" s="47">
        <v>1945</v>
      </c>
      <c r="Z217" s="47">
        <v>600</v>
      </c>
      <c r="AA217" s="80">
        <v>1</v>
      </c>
      <c r="AB217" s="80">
        <v>0</v>
      </c>
      <c r="AC217" s="80">
        <v>0</v>
      </c>
      <c r="AD217" s="47">
        <v>64</v>
      </c>
      <c r="AE217" s="47"/>
      <c r="AF217" s="47"/>
      <c r="AG217" s="85"/>
      <c r="AH217" s="88"/>
      <c r="AI217" s="121">
        <v>19650</v>
      </c>
      <c r="AJ217" s="47"/>
      <c r="AK217" s="47">
        <v>19518</v>
      </c>
      <c r="AL217" s="47">
        <v>105002</v>
      </c>
      <c r="AM217" s="47"/>
      <c r="AN217" s="122"/>
      <c r="AO217" s="47">
        <v>900816</v>
      </c>
      <c r="AP217" s="47"/>
      <c r="AQ217" s="47"/>
      <c r="AR217" s="47"/>
      <c r="AS217" s="47"/>
      <c r="AT217" s="47"/>
      <c r="AU217" s="85"/>
      <c r="AV217" s="88"/>
      <c r="AW217" s="80">
        <v>1</v>
      </c>
      <c r="AX217" s="80">
        <v>0</v>
      </c>
      <c r="AY217" s="50" t="s">
        <v>41</v>
      </c>
      <c r="AZ217" s="91" t="s">
        <v>41</v>
      </c>
      <c r="BA217" s="88"/>
      <c r="BB217" s="78"/>
      <c r="BC217" s="75">
        <v>20009840</v>
      </c>
      <c r="BD217" s="75">
        <v>4260665</v>
      </c>
      <c r="BE217" s="75">
        <v>5232636</v>
      </c>
      <c r="BF217" s="75">
        <v>29749902</v>
      </c>
      <c r="BG217" s="50" t="s">
        <v>42</v>
      </c>
      <c r="BH217" s="78"/>
      <c r="BI217" s="130" t="s">
        <v>728</v>
      </c>
      <c r="BJ217" s="211" t="s">
        <v>42</v>
      </c>
    </row>
    <row r="218" spans="1:62" s="177" customFormat="1" ht="11.25" customHeight="1" x14ac:dyDescent="0.15">
      <c r="A218" s="333" t="s">
        <v>132</v>
      </c>
      <c r="B218" s="47" t="s">
        <v>165</v>
      </c>
      <c r="C218" s="52" t="s">
        <v>182</v>
      </c>
      <c r="D218" s="52" t="s">
        <v>200</v>
      </c>
      <c r="E218" s="52" t="s">
        <v>218</v>
      </c>
      <c r="F218" s="172"/>
      <c r="G218" s="52">
        <v>23000</v>
      </c>
      <c r="H218" s="47">
        <v>9134</v>
      </c>
      <c r="I218" s="47">
        <v>878</v>
      </c>
      <c r="J218" s="47">
        <v>90</v>
      </c>
      <c r="K218" s="47">
        <v>36</v>
      </c>
      <c r="L218" s="47">
        <v>13</v>
      </c>
      <c r="M218" s="47">
        <v>313</v>
      </c>
      <c r="N218" s="47">
        <v>0</v>
      </c>
      <c r="O218" s="47">
        <v>248</v>
      </c>
      <c r="P218" s="47"/>
      <c r="Q218" s="47"/>
      <c r="R218" s="47"/>
      <c r="S218" s="47"/>
      <c r="T218" s="47"/>
      <c r="U218" s="47"/>
      <c r="V218" s="47"/>
      <c r="W218" s="47"/>
      <c r="X218" s="47"/>
      <c r="Y218" s="47">
        <v>1865</v>
      </c>
      <c r="Z218" s="47">
        <v>140</v>
      </c>
      <c r="AA218" s="80">
        <v>0.98</v>
      </c>
      <c r="AB218" s="80">
        <v>0.01</v>
      </c>
      <c r="AC218" s="80">
        <v>0.01</v>
      </c>
      <c r="AD218" s="47">
        <v>206</v>
      </c>
      <c r="AE218" s="47">
        <v>224900</v>
      </c>
      <c r="AF218" s="47">
        <v>167</v>
      </c>
      <c r="AG218" s="85">
        <v>7338142</v>
      </c>
      <c r="AH218" s="88" t="s">
        <v>655</v>
      </c>
      <c r="AI218" s="121">
        <v>219760</v>
      </c>
      <c r="AJ218" s="47">
        <v>10</v>
      </c>
      <c r="AK218" s="47">
        <v>4414</v>
      </c>
      <c r="AL218" s="47">
        <v>934</v>
      </c>
      <c r="AM218" s="47"/>
      <c r="AN218" s="122"/>
      <c r="AO218" s="47">
        <v>861417</v>
      </c>
      <c r="AP218" s="47"/>
      <c r="AQ218" s="47">
        <v>12603829</v>
      </c>
      <c r="AR218" s="47"/>
      <c r="AS218" s="47"/>
      <c r="AT218" s="47"/>
      <c r="AU218" s="85"/>
      <c r="AV218" s="88"/>
      <c r="AW218" s="80">
        <v>0.15</v>
      </c>
      <c r="AX218" s="80">
        <v>0.85</v>
      </c>
      <c r="AY218" s="50" t="s">
        <v>41</v>
      </c>
      <c r="AZ218" s="91" t="s">
        <v>95</v>
      </c>
      <c r="BA218" s="88"/>
      <c r="BB218" s="78">
        <v>89.5</v>
      </c>
      <c r="BC218" s="75">
        <v>20907383</v>
      </c>
      <c r="BD218" s="75">
        <v>15584310</v>
      </c>
      <c r="BE218" s="75">
        <v>24660992</v>
      </c>
      <c r="BF218" s="75">
        <v>62458530</v>
      </c>
      <c r="BG218" s="50" t="s">
        <v>42</v>
      </c>
      <c r="BH218" s="78">
        <v>125</v>
      </c>
      <c r="BI218" s="130"/>
      <c r="BJ218" s="211" t="s">
        <v>46</v>
      </c>
    </row>
    <row r="219" spans="1:62" s="177" customFormat="1" ht="11.25" customHeight="1" x14ac:dyDescent="0.15">
      <c r="A219" s="333" t="s">
        <v>133</v>
      </c>
      <c r="B219" s="47" t="s">
        <v>166</v>
      </c>
      <c r="C219" s="52" t="s">
        <v>183</v>
      </c>
      <c r="D219" s="52" t="s">
        <v>201</v>
      </c>
      <c r="E219" s="52" t="s">
        <v>219</v>
      </c>
      <c r="F219" s="172"/>
      <c r="G219" s="52">
        <v>10870</v>
      </c>
      <c r="H219" s="47">
        <v>4135</v>
      </c>
      <c r="I219" s="47">
        <v>634</v>
      </c>
      <c r="J219" s="47">
        <v>2</v>
      </c>
      <c r="K219" s="47">
        <v>15</v>
      </c>
      <c r="L219" s="47">
        <v>1</v>
      </c>
      <c r="M219" s="47">
        <v>123</v>
      </c>
      <c r="N219" s="47">
        <v>6</v>
      </c>
      <c r="O219" s="47">
        <v>634</v>
      </c>
      <c r="P219" s="47">
        <v>3</v>
      </c>
      <c r="Q219" s="47">
        <v>237</v>
      </c>
      <c r="R219" s="47">
        <v>0</v>
      </c>
      <c r="S219" s="47">
        <v>0</v>
      </c>
      <c r="T219" s="47">
        <v>0</v>
      </c>
      <c r="U219" s="47">
        <v>0</v>
      </c>
      <c r="V219" s="47">
        <v>0</v>
      </c>
      <c r="W219" s="47">
        <v>0</v>
      </c>
      <c r="X219" s="47">
        <v>0</v>
      </c>
      <c r="Y219" s="47">
        <v>1388</v>
      </c>
      <c r="Z219" s="47">
        <v>0</v>
      </c>
      <c r="AA219" s="80">
        <v>1</v>
      </c>
      <c r="AB219" s="80">
        <v>0</v>
      </c>
      <c r="AC219" s="80">
        <v>0</v>
      </c>
      <c r="AD219" s="47">
        <v>99</v>
      </c>
      <c r="AE219" s="47">
        <v>150000</v>
      </c>
      <c r="AF219" s="47">
        <v>88</v>
      </c>
      <c r="AG219" s="85">
        <v>595000</v>
      </c>
      <c r="AH219" s="88"/>
      <c r="AI219" s="121">
        <v>111650</v>
      </c>
      <c r="AJ219" s="47">
        <v>0</v>
      </c>
      <c r="AK219" s="47">
        <v>0</v>
      </c>
      <c r="AL219" s="47">
        <v>0</v>
      </c>
      <c r="AM219" s="47">
        <v>0</v>
      </c>
      <c r="AN219" s="122"/>
      <c r="AO219" s="47">
        <v>260300</v>
      </c>
      <c r="AP219" s="47">
        <v>0</v>
      </c>
      <c r="AQ219" s="47">
        <v>649000</v>
      </c>
      <c r="AR219" s="47">
        <v>0</v>
      </c>
      <c r="AS219" s="47">
        <v>0</v>
      </c>
      <c r="AT219" s="47">
        <v>0</v>
      </c>
      <c r="AU219" s="85">
        <v>0</v>
      </c>
      <c r="AV219" s="88"/>
      <c r="AW219" s="80">
        <v>0.28999999999999998</v>
      </c>
      <c r="AX219" s="80">
        <v>0.71</v>
      </c>
      <c r="AY219" s="50" t="s">
        <v>50</v>
      </c>
      <c r="AZ219" s="91" t="s">
        <v>50</v>
      </c>
      <c r="BA219" s="88"/>
      <c r="BB219" s="78">
        <v>75</v>
      </c>
      <c r="BC219" s="75">
        <v>13258543</v>
      </c>
      <c r="BD219" s="75">
        <v>2623582</v>
      </c>
      <c r="BE219" s="75">
        <v>15227557</v>
      </c>
      <c r="BF219" s="75">
        <v>32204000</v>
      </c>
      <c r="BG219" s="50" t="s">
        <v>42</v>
      </c>
      <c r="BH219" s="78">
        <v>75.930000000000007</v>
      </c>
      <c r="BI219" s="130"/>
      <c r="BJ219" s="211" t="s">
        <v>46</v>
      </c>
    </row>
    <row r="220" spans="1:62" s="177" customFormat="1" ht="11.25" customHeight="1" x14ac:dyDescent="0.15">
      <c r="A220" s="333" t="s">
        <v>134</v>
      </c>
      <c r="B220" s="47" t="s">
        <v>167</v>
      </c>
      <c r="C220" s="52" t="s">
        <v>656</v>
      </c>
      <c r="D220" s="52" t="s">
        <v>202</v>
      </c>
      <c r="E220" s="52" t="s">
        <v>220</v>
      </c>
      <c r="F220" s="172"/>
      <c r="G220" s="52">
        <v>13472</v>
      </c>
      <c r="H220" s="47"/>
      <c r="I220" s="47">
        <v>347</v>
      </c>
      <c r="J220" s="47">
        <v>11</v>
      </c>
      <c r="K220" s="47">
        <v>11</v>
      </c>
      <c r="L220" s="47">
        <v>1</v>
      </c>
      <c r="M220" s="47">
        <v>25</v>
      </c>
      <c r="N220" s="47">
        <v>4</v>
      </c>
      <c r="O220" s="47">
        <v>288</v>
      </c>
      <c r="P220" s="47">
        <v>0</v>
      </c>
      <c r="Q220" s="47"/>
      <c r="R220" s="47"/>
      <c r="S220" s="47"/>
      <c r="T220" s="47"/>
      <c r="U220" s="47"/>
      <c r="V220" s="47"/>
      <c r="W220" s="47"/>
      <c r="X220" s="47"/>
      <c r="Y220" s="47">
        <v>285</v>
      </c>
      <c r="Z220" s="47">
        <v>44</v>
      </c>
      <c r="AA220" s="80">
        <v>1</v>
      </c>
      <c r="AB220" s="80">
        <v>0</v>
      </c>
      <c r="AC220" s="80">
        <v>0</v>
      </c>
      <c r="AD220" s="47">
        <v>19</v>
      </c>
      <c r="AE220" s="47">
        <v>46700</v>
      </c>
      <c r="AF220" s="47">
        <v>14</v>
      </c>
      <c r="AG220" s="85">
        <v>275700</v>
      </c>
      <c r="AH220" s="88"/>
      <c r="AI220" s="121">
        <v>31112</v>
      </c>
      <c r="AJ220" s="47"/>
      <c r="AK220" s="47"/>
      <c r="AL220" s="47"/>
      <c r="AM220" s="47"/>
      <c r="AN220" s="122"/>
      <c r="AO220" s="47">
        <v>364000</v>
      </c>
      <c r="AP220" s="47"/>
      <c r="AQ220" s="47"/>
      <c r="AR220" s="47"/>
      <c r="AS220" s="47"/>
      <c r="AT220" s="47"/>
      <c r="AU220" s="85"/>
      <c r="AV220" s="88"/>
      <c r="AW220" s="80">
        <v>1</v>
      </c>
      <c r="AX220" s="80">
        <v>0</v>
      </c>
      <c r="AY220" s="50" t="s">
        <v>50</v>
      </c>
      <c r="AZ220" s="91" t="s">
        <v>50</v>
      </c>
      <c r="BA220" s="88"/>
      <c r="BB220" s="78">
        <v>63.43</v>
      </c>
      <c r="BC220" s="75">
        <v>2817063</v>
      </c>
      <c r="BD220" s="75">
        <v>1489794</v>
      </c>
      <c r="BE220" s="75">
        <v>1994702</v>
      </c>
      <c r="BF220" s="75">
        <v>7963910</v>
      </c>
      <c r="BG220" s="50" t="s">
        <v>42</v>
      </c>
      <c r="BH220" s="78">
        <v>64</v>
      </c>
      <c r="BI220" s="130"/>
      <c r="BJ220" s="211" t="s">
        <v>42</v>
      </c>
    </row>
    <row r="221" spans="1:62" s="51" customFormat="1" ht="11.25" customHeight="1" x14ac:dyDescent="0.15">
      <c r="A221" s="334" t="s">
        <v>347</v>
      </c>
      <c r="B221" s="47"/>
      <c r="C221" s="68"/>
      <c r="D221" s="52"/>
      <c r="E221" s="52"/>
      <c r="F221" s="172"/>
      <c r="G221" s="52"/>
      <c r="H221" s="47"/>
      <c r="I221" s="47"/>
      <c r="J221" s="47"/>
      <c r="K221" s="47"/>
      <c r="L221" s="47"/>
      <c r="M221" s="47"/>
      <c r="N221" s="47"/>
      <c r="O221" s="47"/>
      <c r="P221" s="47"/>
      <c r="Q221" s="47"/>
      <c r="R221" s="47"/>
      <c r="S221" s="47"/>
      <c r="T221" s="47"/>
      <c r="U221" s="47"/>
      <c r="V221" s="47"/>
      <c r="W221" s="47"/>
      <c r="X221" s="47"/>
      <c r="Y221" s="47"/>
      <c r="Z221" s="47"/>
      <c r="AA221" s="80"/>
      <c r="AB221" s="80"/>
      <c r="AC221" s="80"/>
      <c r="AD221" s="47"/>
      <c r="AE221" s="47"/>
      <c r="AF221" s="47"/>
      <c r="AG221" s="85"/>
      <c r="AH221" s="88"/>
      <c r="AI221" s="121"/>
      <c r="AJ221" s="47"/>
      <c r="AK221" s="47"/>
      <c r="AL221" s="47"/>
      <c r="AM221" s="47"/>
      <c r="AN221" s="122"/>
      <c r="AO221" s="47"/>
      <c r="AP221" s="47"/>
      <c r="AQ221" s="47"/>
      <c r="AR221" s="47"/>
      <c r="AS221" s="47"/>
      <c r="AT221" s="47"/>
      <c r="AU221" s="85"/>
      <c r="AV221" s="88"/>
      <c r="AW221" s="80"/>
      <c r="AX221" s="80"/>
      <c r="AY221" s="50"/>
      <c r="AZ221" s="91"/>
      <c r="BA221" s="88"/>
      <c r="BB221" s="78"/>
      <c r="BC221" s="75"/>
      <c r="BD221" s="75"/>
      <c r="BE221" s="75"/>
      <c r="BF221" s="75"/>
      <c r="BG221" s="50"/>
      <c r="BH221" s="78"/>
      <c r="BI221" s="130"/>
      <c r="BJ221" s="211"/>
    </row>
    <row r="222" spans="1:62" s="51" customFormat="1" ht="11.25" customHeight="1" x14ac:dyDescent="0.15">
      <c r="A222" s="334" t="s">
        <v>348</v>
      </c>
      <c r="B222" s="47"/>
      <c r="C222" s="52"/>
      <c r="D222" s="52"/>
      <c r="E222" s="52"/>
      <c r="F222" s="172"/>
      <c r="G222" s="52"/>
      <c r="H222" s="47"/>
      <c r="I222" s="47"/>
      <c r="J222" s="47"/>
      <c r="K222" s="47"/>
      <c r="L222" s="47"/>
      <c r="M222" s="47"/>
      <c r="N222" s="47"/>
      <c r="O222" s="47"/>
      <c r="P222" s="47"/>
      <c r="Q222" s="47"/>
      <c r="R222" s="47"/>
      <c r="S222" s="47"/>
      <c r="T222" s="47"/>
      <c r="U222" s="47"/>
      <c r="V222" s="47"/>
      <c r="W222" s="47"/>
      <c r="X222" s="47"/>
      <c r="Y222" s="47"/>
      <c r="Z222" s="47"/>
      <c r="AA222" s="80"/>
      <c r="AB222" s="80"/>
      <c r="AC222" s="80"/>
      <c r="AD222" s="47"/>
      <c r="AE222" s="47"/>
      <c r="AF222" s="47"/>
      <c r="AG222" s="85"/>
      <c r="AH222" s="88"/>
      <c r="AI222" s="121"/>
      <c r="AJ222" s="47"/>
      <c r="AK222" s="47"/>
      <c r="AL222" s="47"/>
      <c r="AM222" s="47"/>
      <c r="AN222" s="122"/>
      <c r="AO222" s="47"/>
      <c r="AP222" s="47"/>
      <c r="AQ222" s="47"/>
      <c r="AR222" s="47"/>
      <c r="AS222" s="47"/>
      <c r="AT222" s="47"/>
      <c r="AU222" s="85"/>
      <c r="AV222" s="88"/>
      <c r="AW222" s="80"/>
      <c r="AX222" s="80"/>
      <c r="AY222" s="50"/>
      <c r="AZ222" s="91"/>
      <c r="BA222" s="88"/>
      <c r="BB222" s="78"/>
      <c r="BC222" s="75"/>
      <c r="BD222" s="75"/>
      <c r="BE222" s="75"/>
      <c r="BF222" s="75"/>
      <c r="BG222" s="50"/>
      <c r="BH222" s="78"/>
      <c r="BI222" s="130"/>
      <c r="BJ222" s="211"/>
    </row>
    <row r="223" spans="1:62" s="51" customFormat="1" ht="11.25" customHeight="1" x14ac:dyDescent="0.15">
      <c r="A223" s="334" t="s">
        <v>349</v>
      </c>
      <c r="B223" s="47"/>
      <c r="C223" s="52"/>
      <c r="D223" s="52"/>
      <c r="E223" s="52"/>
      <c r="F223" s="172"/>
      <c r="G223" s="52"/>
      <c r="H223" s="47"/>
      <c r="I223" s="47"/>
      <c r="J223" s="47"/>
      <c r="K223" s="47"/>
      <c r="L223" s="47"/>
      <c r="M223" s="47"/>
      <c r="N223" s="47"/>
      <c r="O223" s="47"/>
      <c r="P223" s="47"/>
      <c r="Q223" s="47"/>
      <c r="R223" s="47"/>
      <c r="S223" s="47"/>
      <c r="T223" s="47"/>
      <c r="U223" s="47"/>
      <c r="V223" s="47"/>
      <c r="W223" s="47"/>
      <c r="X223" s="47"/>
      <c r="Y223" s="47"/>
      <c r="Z223" s="47"/>
      <c r="AA223" s="80"/>
      <c r="AB223" s="80"/>
      <c r="AC223" s="80"/>
      <c r="AD223" s="47"/>
      <c r="AE223" s="47"/>
      <c r="AF223" s="47"/>
      <c r="AG223" s="85"/>
      <c r="AH223" s="88"/>
      <c r="AI223" s="121"/>
      <c r="AJ223" s="47"/>
      <c r="AK223" s="47"/>
      <c r="AL223" s="47"/>
      <c r="AM223" s="47"/>
      <c r="AN223" s="122"/>
      <c r="AO223" s="47"/>
      <c r="AP223" s="47"/>
      <c r="AQ223" s="47"/>
      <c r="AR223" s="47"/>
      <c r="AS223" s="47"/>
      <c r="AT223" s="47"/>
      <c r="AU223" s="85"/>
      <c r="AV223" s="88"/>
      <c r="AW223" s="80"/>
      <c r="AX223" s="80"/>
      <c r="AY223" s="50"/>
      <c r="AZ223" s="91"/>
      <c r="BA223" s="88"/>
      <c r="BB223" s="78"/>
      <c r="BC223" s="75"/>
      <c r="BD223" s="75"/>
      <c r="BE223" s="75"/>
      <c r="BF223" s="75"/>
      <c r="BG223" s="50"/>
      <c r="BH223" s="78"/>
      <c r="BI223" s="130"/>
      <c r="BJ223" s="211"/>
    </row>
    <row r="224" spans="1:62" s="51" customFormat="1" ht="11.25" customHeight="1" x14ac:dyDescent="0.15">
      <c r="A224" s="334" t="s">
        <v>350</v>
      </c>
      <c r="B224" s="47"/>
      <c r="C224" s="52"/>
      <c r="D224" s="52"/>
      <c r="E224" s="52"/>
      <c r="F224" s="172"/>
      <c r="G224" s="52"/>
      <c r="H224" s="47"/>
      <c r="I224" s="47"/>
      <c r="J224" s="47"/>
      <c r="K224" s="47"/>
      <c r="L224" s="47"/>
      <c r="M224" s="47"/>
      <c r="N224" s="47"/>
      <c r="O224" s="47"/>
      <c r="P224" s="47"/>
      <c r="Q224" s="47"/>
      <c r="R224" s="47"/>
      <c r="S224" s="47"/>
      <c r="T224" s="47"/>
      <c r="U224" s="47"/>
      <c r="V224" s="47"/>
      <c r="W224" s="47"/>
      <c r="X224" s="47"/>
      <c r="Y224" s="47"/>
      <c r="Z224" s="47"/>
      <c r="AA224" s="80"/>
      <c r="AB224" s="80"/>
      <c r="AC224" s="80"/>
      <c r="AD224" s="47"/>
      <c r="AE224" s="47"/>
      <c r="AF224" s="47"/>
      <c r="AG224" s="85"/>
      <c r="AH224" s="88"/>
      <c r="AI224" s="121"/>
      <c r="AJ224" s="47"/>
      <c r="AK224" s="47"/>
      <c r="AL224" s="47"/>
      <c r="AM224" s="47"/>
      <c r="AN224" s="122"/>
      <c r="AO224" s="47"/>
      <c r="AP224" s="47"/>
      <c r="AQ224" s="47"/>
      <c r="AR224" s="47"/>
      <c r="AS224" s="47"/>
      <c r="AT224" s="47"/>
      <c r="AU224" s="85"/>
      <c r="AV224" s="88"/>
      <c r="AW224" s="80"/>
      <c r="AX224" s="80"/>
      <c r="AY224" s="50"/>
      <c r="AZ224" s="91"/>
      <c r="BA224" s="88"/>
      <c r="BB224" s="78"/>
      <c r="BC224" s="75"/>
      <c r="BD224" s="75"/>
      <c r="BE224" s="75"/>
      <c r="BF224" s="75"/>
      <c r="BG224" s="50"/>
      <c r="BH224" s="78"/>
      <c r="BI224" s="130"/>
      <c r="BJ224" s="211"/>
    </row>
    <row r="225" spans="1:62" s="140" customFormat="1" ht="11.25" customHeight="1" x14ac:dyDescent="0.15">
      <c r="A225" s="334" t="s">
        <v>351</v>
      </c>
      <c r="B225" s="130"/>
      <c r="C225" s="129"/>
      <c r="D225" s="129"/>
      <c r="E225" s="129"/>
      <c r="F225" s="172"/>
      <c r="G225" s="129"/>
      <c r="H225" s="130"/>
      <c r="I225" s="130"/>
      <c r="J225" s="130"/>
      <c r="K225" s="130"/>
      <c r="L225" s="130"/>
      <c r="M225" s="130"/>
      <c r="N225" s="130"/>
      <c r="O225" s="130"/>
      <c r="P225" s="130"/>
      <c r="Q225" s="130"/>
      <c r="R225" s="130"/>
      <c r="S225" s="130"/>
      <c r="T225" s="130"/>
      <c r="U225" s="130"/>
      <c r="V225" s="130"/>
      <c r="W225" s="130"/>
      <c r="X225" s="130"/>
      <c r="Y225" s="130"/>
      <c r="Z225" s="130"/>
      <c r="AA225" s="131"/>
      <c r="AB225" s="131"/>
      <c r="AC225" s="131"/>
      <c r="AD225" s="130"/>
      <c r="AE225" s="130"/>
      <c r="AF225" s="130"/>
      <c r="AG225" s="132"/>
      <c r="AH225" s="133"/>
      <c r="AI225" s="134"/>
      <c r="AJ225" s="130"/>
      <c r="AK225" s="130"/>
      <c r="AL225" s="130"/>
      <c r="AM225" s="130"/>
      <c r="AN225" s="135"/>
      <c r="AO225" s="130"/>
      <c r="AP225" s="130"/>
      <c r="AQ225" s="130"/>
      <c r="AR225" s="130"/>
      <c r="AS225" s="130"/>
      <c r="AT225" s="130"/>
      <c r="AU225" s="132"/>
      <c r="AV225" s="133"/>
      <c r="AW225" s="131"/>
      <c r="AX225" s="131"/>
      <c r="AY225" s="136"/>
      <c r="AZ225" s="137"/>
      <c r="BA225" s="133"/>
      <c r="BB225" s="138"/>
      <c r="BC225" s="139"/>
      <c r="BD225" s="139"/>
      <c r="BE225" s="139"/>
      <c r="BF225" s="139"/>
      <c r="BG225" s="136"/>
      <c r="BH225" s="138"/>
      <c r="BI225" s="130"/>
      <c r="BJ225" s="212"/>
    </row>
    <row r="226" spans="1:62" s="177" customFormat="1" ht="11.25" customHeight="1" x14ac:dyDescent="0.15">
      <c r="A226" s="333" t="s">
        <v>135</v>
      </c>
      <c r="B226" s="47" t="s">
        <v>657</v>
      </c>
      <c r="C226" s="52" t="s">
        <v>658</v>
      </c>
      <c r="D226" s="52" t="s">
        <v>659</v>
      </c>
      <c r="E226" s="52" t="s">
        <v>660</v>
      </c>
      <c r="F226" s="172"/>
      <c r="G226" s="52">
        <v>43094</v>
      </c>
      <c r="H226" s="47">
        <v>15506</v>
      </c>
      <c r="I226" s="47">
        <v>1846</v>
      </c>
      <c r="J226" s="47">
        <v>93</v>
      </c>
      <c r="K226" s="47">
        <v>8</v>
      </c>
      <c r="L226" s="47">
        <v>0</v>
      </c>
      <c r="M226" s="47">
        <v>418</v>
      </c>
      <c r="N226" s="47">
        <v>110</v>
      </c>
      <c r="O226" s="47">
        <v>711</v>
      </c>
      <c r="P226" s="47">
        <v>2</v>
      </c>
      <c r="Q226" s="47">
        <v>0</v>
      </c>
      <c r="R226" s="47">
        <v>0</v>
      </c>
      <c r="S226" s="47">
        <v>0</v>
      </c>
      <c r="T226" s="47">
        <v>0</v>
      </c>
      <c r="U226" s="47">
        <v>0</v>
      </c>
      <c r="V226" s="47">
        <v>0</v>
      </c>
      <c r="W226" s="47">
        <v>0</v>
      </c>
      <c r="X226" s="47">
        <v>0</v>
      </c>
      <c r="Y226" s="47">
        <v>1627</v>
      </c>
      <c r="Z226" s="47">
        <v>2113</v>
      </c>
      <c r="AA226" s="80">
        <v>0.87</v>
      </c>
      <c r="AB226" s="80">
        <v>0</v>
      </c>
      <c r="AC226" s="80">
        <v>0.13</v>
      </c>
      <c r="AD226" s="47">
        <v>188</v>
      </c>
      <c r="AE226" s="47">
        <v>479658</v>
      </c>
      <c r="AF226" s="47">
        <v>245</v>
      </c>
      <c r="AG226" s="85">
        <v>500000</v>
      </c>
      <c r="AH226" s="88"/>
      <c r="AI226" s="121">
        <v>317000</v>
      </c>
      <c r="AJ226" s="47">
        <v>28060</v>
      </c>
      <c r="AK226" s="47">
        <v>0</v>
      </c>
      <c r="AL226" s="47">
        <v>1493</v>
      </c>
      <c r="AM226" s="47">
        <v>0</v>
      </c>
      <c r="AN226" s="122"/>
      <c r="AO226" s="47">
        <v>1150000</v>
      </c>
      <c r="AP226" s="47">
        <v>770</v>
      </c>
      <c r="AQ226" s="47">
        <v>0</v>
      </c>
      <c r="AR226" s="47">
        <v>0</v>
      </c>
      <c r="AS226" s="47">
        <v>646254</v>
      </c>
      <c r="AT226" s="47">
        <v>0</v>
      </c>
      <c r="AU226" s="85">
        <v>0</v>
      </c>
      <c r="AV226" s="88"/>
      <c r="AW226" s="80">
        <v>0.05</v>
      </c>
      <c r="AX226" s="80">
        <v>0.95</v>
      </c>
      <c r="AY226" s="50" t="s">
        <v>41</v>
      </c>
      <c r="AZ226" s="91" t="s">
        <v>41</v>
      </c>
      <c r="BA226" s="88"/>
      <c r="BB226" s="78">
        <v>65</v>
      </c>
      <c r="BC226" s="75">
        <v>26316078</v>
      </c>
      <c r="BD226" s="75">
        <v>26741809</v>
      </c>
      <c r="BE226" s="75">
        <v>19241744</v>
      </c>
      <c r="BF226" s="75">
        <v>72299631</v>
      </c>
      <c r="BG226" s="50" t="s">
        <v>42</v>
      </c>
      <c r="BH226" s="78">
        <v>65</v>
      </c>
      <c r="BI226" s="130"/>
      <c r="BJ226" s="211" t="s">
        <v>46</v>
      </c>
    </row>
    <row r="227" spans="1:62" s="51" customFormat="1" ht="11.25" customHeight="1" x14ac:dyDescent="0.15">
      <c r="A227" s="334" t="s">
        <v>155</v>
      </c>
      <c r="B227" s="47"/>
      <c r="C227" s="52"/>
      <c r="D227" s="52"/>
      <c r="E227" s="52"/>
      <c r="F227" s="172"/>
      <c r="G227" s="52"/>
      <c r="H227" s="47"/>
      <c r="I227" s="47"/>
      <c r="J227" s="47"/>
      <c r="K227" s="47"/>
      <c r="L227" s="47"/>
      <c r="M227" s="47"/>
      <c r="N227" s="47"/>
      <c r="O227" s="47"/>
      <c r="P227" s="47"/>
      <c r="Q227" s="47"/>
      <c r="R227" s="47"/>
      <c r="S227" s="47"/>
      <c r="T227" s="47"/>
      <c r="U227" s="47"/>
      <c r="V227" s="47"/>
      <c r="W227" s="47"/>
      <c r="X227" s="47"/>
      <c r="Y227" s="47"/>
      <c r="Z227" s="47"/>
      <c r="AA227" s="80"/>
      <c r="AB227" s="80"/>
      <c r="AC227" s="80"/>
      <c r="AD227" s="47"/>
      <c r="AE227" s="47"/>
      <c r="AF227" s="47"/>
      <c r="AG227" s="85"/>
      <c r="AH227" s="88"/>
      <c r="AI227" s="121"/>
      <c r="AJ227" s="47"/>
      <c r="AK227" s="47"/>
      <c r="AL227" s="47"/>
      <c r="AM227" s="47"/>
      <c r="AN227" s="122"/>
      <c r="AO227" s="47"/>
      <c r="AP227" s="47"/>
      <c r="AQ227" s="47"/>
      <c r="AR227" s="47"/>
      <c r="AS227" s="47"/>
      <c r="AT227" s="47"/>
      <c r="AU227" s="85"/>
      <c r="AV227" s="88"/>
      <c r="AW227" s="80"/>
      <c r="AX227" s="80"/>
      <c r="AY227" s="50"/>
      <c r="AZ227" s="91"/>
      <c r="BA227" s="88"/>
      <c r="BB227" s="78"/>
      <c r="BC227" s="75"/>
      <c r="BD227" s="75"/>
      <c r="BE227" s="75"/>
      <c r="BF227" s="75"/>
      <c r="BG227" s="50"/>
      <c r="BH227" s="78"/>
      <c r="BI227" s="130"/>
      <c r="BJ227" s="211"/>
    </row>
    <row r="228" spans="1:62" s="178" customFormat="1" ht="11.25" customHeight="1" x14ac:dyDescent="0.15">
      <c r="A228" s="333" t="s">
        <v>136</v>
      </c>
      <c r="B228" s="130" t="s">
        <v>169</v>
      </c>
      <c r="C228" s="129" t="s">
        <v>186</v>
      </c>
      <c r="D228" s="129" t="s">
        <v>204</v>
      </c>
      <c r="E228" s="129" t="s">
        <v>661</v>
      </c>
      <c r="F228" s="172"/>
      <c r="G228" s="129">
        <v>24122</v>
      </c>
      <c r="H228" s="130">
        <v>9403</v>
      </c>
      <c r="I228" s="130">
        <v>892</v>
      </c>
      <c r="J228" s="130">
        <v>53</v>
      </c>
      <c r="K228" s="130">
        <v>12</v>
      </c>
      <c r="L228" s="130">
        <v>22</v>
      </c>
      <c r="M228" s="130">
        <v>892</v>
      </c>
      <c r="N228" s="130">
        <v>892</v>
      </c>
      <c r="O228" s="130">
        <v>892</v>
      </c>
      <c r="P228" s="130">
        <v>0</v>
      </c>
      <c r="Q228" s="130">
        <v>0</v>
      </c>
      <c r="R228" s="130">
        <v>0</v>
      </c>
      <c r="S228" s="130">
        <v>0</v>
      </c>
      <c r="T228" s="130">
        <v>0</v>
      </c>
      <c r="U228" s="130">
        <v>0</v>
      </c>
      <c r="V228" s="130">
        <v>0</v>
      </c>
      <c r="W228" s="130">
        <v>0</v>
      </c>
      <c r="X228" s="130">
        <v>0</v>
      </c>
      <c r="Y228" s="130">
        <v>1047</v>
      </c>
      <c r="Z228" s="130">
        <v>501</v>
      </c>
      <c r="AA228" s="131">
        <v>0.99</v>
      </c>
      <c r="AB228" s="131">
        <v>0</v>
      </c>
      <c r="AC228" s="131">
        <v>0.01</v>
      </c>
      <c r="AD228" s="130">
        <v>121</v>
      </c>
      <c r="AE228" s="130">
        <v>221800</v>
      </c>
      <c r="AF228" s="130">
        <v>109</v>
      </c>
      <c r="AG228" s="132">
        <v>295000</v>
      </c>
      <c r="AH228" s="133"/>
      <c r="AI228" s="134">
        <v>147981</v>
      </c>
      <c r="AJ228" s="130">
        <v>1620</v>
      </c>
      <c r="AK228" s="130">
        <v>0</v>
      </c>
      <c r="AL228" s="130">
        <v>17669</v>
      </c>
      <c r="AM228" s="130">
        <v>0</v>
      </c>
      <c r="AN228" s="135"/>
      <c r="AO228" s="130">
        <v>20189526</v>
      </c>
      <c r="AP228" s="130">
        <v>38178</v>
      </c>
      <c r="AQ228" s="130">
        <v>0</v>
      </c>
      <c r="AR228" s="130">
        <v>0</v>
      </c>
      <c r="AS228" s="130">
        <v>0</v>
      </c>
      <c r="AT228" s="130">
        <v>0</v>
      </c>
      <c r="AU228" s="132">
        <v>0</v>
      </c>
      <c r="AV228" s="133"/>
      <c r="AW228" s="131">
        <v>1</v>
      </c>
      <c r="AX228" s="131">
        <v>0</v>
      </c>
      <c r="AY228" s="136" t="s">
        <v>50</v>
      </c>
      <c r="AZ228" s="137" t="s">
        <v>50</v>
      </c>
      <c r="BA228" s="133"/>
      <c r="BB228" s="138">
        <v>75.010000000000005</v>
      </c>
      <c r="BC228" s="139">
        <v>13920000</v>
      </c>
      <c r="BD228" s="139">
        <v>5500000</v>
      </c>
      <c r="BE228" s="139">
        <v>11400000</v>
      </c>
      <c r="BF228" s="139">
        <v>31620000</v>
      </c>
      <c r="BG228" s="136" t="s">
        <v>42</v>
      </c>
      <c r="BH228" s="138">
        <v>70.87</v>
      </c>
      <c r="BI228" s="130" t="s">
        <v>662</v>
      </c>
      <c r="BJ228" s="212" t="s">
        <v>42</v>
      </c>
    </row>
    <row r="229" spans="1:62" s="177" customFormat="1" ht="11.25" customHeight="1" x14ac:dyDescent="0.15">
      <c r="A229" s="333" t="s">
        <v>109</v>
      </c>
      <c r="B229" s="47" t="s">
        <v>107</v>
      </c>
      <c r="C229" s="52" t="s">
        <v>108</v>
      </c>
      <c r="D229" s="52" t="s">
        <v>110</v>
      </c>
      <c r="E229" s="52" t="s">
        <v>111</v>
      </c>
      <c r="F229" s="172"/>
      <c r="G229" s="52">
        <v>25300</v>
      </c>
      <c r="H229" s="47">
        <v>10000</v>
      </c>
      <c r="I229" s="47">
        <v>591</v>
      </c>
      <c r="J229" s="47">
        <v>113</v>
      </c>
      <c r="K229" s="47">
        <v>4</v>
      </c>
      <c r="L229" s="47">
        <v>2</v>
      </c>
      <c r="M229" s="47">
        <v>300</v>
      </c>
      <c r="N229" s="47">
        <v>0</v>
      </c>
      <c r="O229" s="47">
        <v>591</v>
      </c>
      <c r="P229" s="47">
        <v>0</v>
      </c>
      <c r="Q229" s="47"/>
      <c r="R229" s="47"/>
      <c r="S229" s="47"/>
      <c r="T229" s="47"/>
      <c r="U229" s="47"/>
      <c r="V229" s="47"/>
      <c r="W229" s="47"/>
      <c r="X229" s="47"/>
      <c r="Y229" s="47">
        <v>1200</v>
      </c>
      <c r="Z229" s="47">
        <v>10</v>
      </c>
      <c r="AA229" s="80">
        <v>1</v>
      </c>
      <c r="AB229" s="80">
        <v>0</v>
      </c>
      <c r="AC229" s="80">
        <v>0</v>
      </c>
      <c r="AD229" s="47">
        <v>160</v>
      </c>
      <c r="AE229" s="47">
        <v>200000</v>
      </c>
      <c r="AF229" s="47">
        <v>120</v>
      </c>
      <c r="AG229" s="85">
        <v>1300000</v>
      </c>
      <c r="AH229" s="88"/>
      <c r="AI229" s="121">
        <v>79000</v>
      </c>
      <c r="AJ229" s="47">
        <v>0</v>
      </c>
      <c r="AK229" s="47">
        <v>0</v>
      </c>
      <c r="AL229" s="47">
        <v>28000</v>
      </c>
      <c r="AM229" s="47"/>
      <c r="AN229" s="122"/>
      <c r="AO229" s="47">
        <v>3550000</v>
      </c>
      <c r="AP229" s="47">
        <v>0</v>
      </c>
      <c r="AQ229" s="47">
        <v>19000</v>
      </c>
      <c r="AR229" s="47">
        <v>0</v>
      </c>
      <c r="AS229" s="47">
        <v>0</v>
      </c>
      <c r="AT229" s="47">
        <v>5000</v>
      </c>
      <c r="AU229" s="85">
        <v>0</v>
      </c>
      <c r="AV229" s="88"/>
      <c r="AW229" s="80">
        <v>1</v>
      </c>
      <c r="AX229" s="80">
        <v>0</v>
      </c>
      <c r="AY229" s="50" t="s">
        <v>50</v>
      </c>
      <c r="AZ229" s="91" t="s">
        <v>50</v>
      </c>
      <c r="BA229" s="88" t="s">
        <v>663</v>
      </c>
      <c r="BB229" s="78">
        <v>49.93</v>
      </c>
      <c r="BC229" s="75">
        <v>5356000</v>
      </c>
      <c r="BD229" s="75">
        <v>4299000</v>
      </c>
      <c r="BE229" s="75">
        <v>3983000</v>
      </c>
      <c r="BF229" s="75">
        <v>13651000</v>
      </c>
      <c r="BG229" s="50" t="s">
        <v>46</v>
      </c>
      <c r="BH229" s="78"/>
      <c r="BI229" s="130" t="s">
        <v>664</v>
      </c>
      <c r="BJ229" s="211" t="s">
        <v>46</v>
      </c>
    </row>
    <row r="230" spans="1:62" s="177" customFormat="1" ht="11.25" customHeight="1" x14ac:dyDescent="0.15">
      <c r="A230" s="333" t="s">
        <v>352</v>
      </c>
      <c r="B230" s="47" t="s">
        <v>665</v>
      </c>
      <c r="C230" s="52" t="s">
        <v>666</v>
      </c>
      <c r="D230" s="52" t="s">
        <v>729</v>
      </c>
      <c r="E230" s="52" t="s">
        <v>667</v>
      </c>
      <c r="F230" s="172"/>
      <c r="G230" s="52">
        <v>63000</v>
      </c>
      <c r="H230" s="47">
        <v>27500</v>
      </c>
      <c r="I230" s="47">
        <v>980</v>
      </c>
      <c r="J230" s="47">
        <v>35</v>
      </c>
      <c r="K230" s="47">
        <v>0</v>
      </c>
      <c r="L230" s="47">
        <v>2</v>
      </c>
      <c r="M230" s="47">
        <v>0</v>
      </c>
      <c r="N230" s="47">
        <v>2</v>
      </c>
      <c r="O230" s="47">
        <v>980</v>
      </c>
      <c r="P230" s="47">
        <v>0</v>
      </c>
      <c r="Q230" s="47">
        <v>430</v>
      </c>
      <c r="R230" s="47">
        <v>12</v>
      </c>
      <c r="S230" s="47">
        <v>0</v>
      </c>
      <c r="T230" s="47">
        <v>0</v>
      </c>
      <c r="U230" s="47">
        <v>0</v>
      </c>
      <c r="V230" s="47">
        <v>0</v>
      </c>
      <c r="W230" s="47">
        <v>430</v>
      </c>
      <c r="X230" s="47">
        <v>0</v>
      </c>
      <c r="Y230" s="47">
        <v>2025</v>
      </c>
      <c r="Z230" s="47">
        <v>150</v>
      </c>
      <c r="AA230" s="80">
        <v>0.97</v>
      </c>
      <c r="AB230" s="80">
        <v>0.01</v>
      </c>
      <c r="AC230" s="80">
        <v>0.02</v>
      </c>
      <c r="AD230" s="47">
        <v>125</v>
      </c>
      <c r="AE230" s="47">
        <v>315000</v>
      </c>
      <c r="AF230" s="47">
        <v>124</v>
      </c>
      <c r="AG230" s="85">
        <v>2000000</v>
      </c>
      <c r="AH230" s="88" t="s">
        <v>668</v>
      </c>
      <c r="AI230" s="121">
        <v>252750</v>
      </c>
      <c r="AJ230" s="47">
        <v>0</v>
      </c>
      <c r="AK230" s="47">
        <v>0</v>
      </c>
      <c r="AL230" s="47">
        <v>0</v>
      </c>
      <c r="AM230" s="47">
        <v>0</v>
      </c>
      <c r="AN230" s="122"/>
      <c r="AO230" s="47">
        <v>913200</v>
      </c>
      <c r="AP230" s="47">
        <v>904000</v>
      </c>
      <c r="AQ230" s="47">
        <v>500</v>
      </c>
      <c r="AR230" s="47">
        <v>0</v>
      </c>
      <c r="AS230" s="47">
        <v>0</v>
      </c>
      <c r="AT230" s="47">
        <v>0</v>
      </c>
      <c r="AU230" s="85">
        <v>0</v>
      </c>
      <c r="AV230" s="88"/>
      <c r="AW230" s="80">
        <v>0.5</v>
      </c>
      <c r="AX230" s="80">
        <v>0.5</v>
      </c>
      <c r="AY230" s="50" t="s">
        <v>41</v>
      </c>
      <c r="AZ230" s="91" t="s">
        <v>41</v>
      </c>
      <c r="BA230" s="88"/>
      <c r="BB230" s="78">
        <v>85</v>
      </c>
      <c r="BC230" s="75">
        <v>14691000</v>
      </c>
      <c r="BD230" s="75">
        <v>21896900</v>
      </c>
      <c r="BE230" s="75">
        <v>18540000</v>
      </c>
      <c r="BF230" s="75">
        <v>55127900</v>
      </c>
      <c r="BG230" s="50" t="s">
        <v>42</v>
      </c>
      <c r="BH230" s="78">
        <v>85</v>
      </c>
      <c r="BI230" s="130"/>
      <c r="BJ230" s="211" t="s">
        <v>46</v>
      </c>
    </row>
    <row r="231" spans="1:62" s="51" customFormat="1" ht="11.25" customHeight="1" x14ac:dyDescent="0.15">
      <c r="A231" s="334" t="s">
        <v>53</v>
      </c>
      <c r="B231" s="47"/>
      <c r="C231" s="52"/>
      <c r="D231" s="52"/>
      <c r="E231" s="52"/>
      <c r="F231" s="172"/>
      <c r="G231" s="52"/>
      <c r="H231" s="47"/>
      <c r="I231" s="47"/>
      <c r="J231" s="47"/>
      <c r="K231" s="47"/>
      <c r="L231" s="47"/>
      <c r="M231" s="47"/>
      <c r="N231" s="47"/>
      <c r="O231" s="47"/>
      <c r="P231" s="47"/>
      <c r="Q231" s="47"/>
      <c r="R231" s="47"/>
      <c r="S231" s="47"/>
      <c r="T231" s="47"/>
      <c r="U231" s="47"/>
      <c r="V231" s="47"/>
      <c r="W231" s="47"/>
      <c r="X231" s="47"/>
      <c r="Y231" s="47"/>
      <c r="Z231" s="47"/>
      <c r="AA231" s="80"/>
      <c r="AB231" s="80"/>
      <c r="AC231" s="80"/>
      <c r="AD231" s="47"/>
      <c r="AE231" s="47"/>
      <c r="AF231" s="47"/>
      <c r="AG231" s="85"/>
      <c r="AH231" s="88"/>
      <c r="AI231" s="121"/>
      <c r="AJ231" s="47"/>
      <c r="AK231" s="47"/>
      <c r="AL231" s="47"/>
      <c r="AM231" s="47"/>
      <c r="AN231" s="122"/>
      <c r="AO231" s="47"/>
      <c r="AP231" s="47"/>
      <c r="AQ231" s="47"/>
      <c r="AR231" s="47"/>
      <c r="AS231" s="47"/>
      <c r="AT231" s="47"/>
      <c r="AU231" s="85"/>
      <c r="AV231" s="88"/>
      <c r="AW231" s="80"/>
      <c r="AX231" s="80"/>
      <c r="AY231" s="50"/>
      <c r="AZ231" s="91"/>
      <c r="BA231" s="88"/>
      <c r="BB231" s="78"/>
      <c r="BC231" s="75"/>
      <c r="BD231" s="75"/>
      <c r="BE231" s="75"/>
      <c r="BF231" s="75"/>
      <c r="BG231" s="50"/>
      <c r="BH231" s="78"/>
      <c r="BI231" s="130"/>
      <c r="BJ231" s="211"/>
    </row>
    <row r="232" spans="1:62" s="177" customFormat="1" ht="11.25" customHeight="1" x14ac:dyDescent="0.15">
      <c r="A232" s="190" t="s">
        <v>137</v>
      </c>
      <c r="B232" s="47" t="s">
        <v>170</v>
      </c>
      <c r="C232" s="52" t="s">
        <v>187</v>
      </c>
      <c r="D232" s="52" t="s">
        <v>205</v>
      </c>
      <c r="E232" s="52" t="s">
        <v>224</v>
      </c>
      <c r="F232" s="172"/>
      <c r="G232" s="52">
        <v>8300</v>
      </c>
      <c r="H232" s="47">
        <v>4100</v>
      </c>
      <c r="I232" s="47">
        <v>401</v>
      </c>
      <c r="J232" s="47">
        <v>22</v>
      </c>
      <c r="K232" s="47">
        <v>12</v>
      </c>
      <c r="L232" s="47">
        <v>3</v>
      </c>
      <c r="M232" s="47">
        <v>430</v>
      </c>
      <c r="N232" s="47">
        <v>135</v>
      </c>
      <c r="O232" s="47">
        <v>401</v>
      </c>
      <c r="P232" s="47">
        <v>10</v>
      </c>
      <c r="Q232" s="47">
        <v>22</v>
      </c>
      <c r="R232" s="47"/>
      <c r="S232" s="47"/>
      <c r="T232" s="47"/>
      <c r="U232" s="47">
        <v>15</v>
      </c>
      <c r="V232" s="47"/>
      <c r="W232" s="47"/>
      <c r="X232" s="47"/>
      <c r="Y232" s="47">
        <v>975</v>
      </c>
      <c r="Z232" s="47">
        <v>2</v>
      </c>
      <c r="AA232" s="80">
        <v>0.94</v>
      </c>
      <c r="AB232" s="80">
        <v>0.04</v>
      </c>
      <c r="AC232" s="80">
        <v>0.02</v>
      </c>
      <c r="AD232" s="47">
        <v>100</v>
      </c>
      <c r="AE232" s="47">
        <v>85000</v>
      </c>
      <c r="AF232" s="47">
        <v>100</v>
      </c>
      <c r="AG232" s="85">
        <v>825000</v>
      </c>
      <c r="AH232" s="88"/>
      <c r="AI232" s="121">
        <v>95740</v>
      </c>
      <c r="AJ232" s="47">
        <v>6</v>
      </c>
      <c r="AK232" s="47"/>
      <c r="AL232" s="47">
        <v>12102</v>
      </c>
      <c r="AM232" s="47"/>
      <c r="AN232" s="122"/>
      <c r="AO232" s="47">
        <v>468809</v>
      </c>
      <c r="AP232" s="47"/>
      <c r="AQ232" s="47">
        <v>402593</v>
      </c>
      <c r="AR232" s="47"/>
      <c r="AS232" s="47"/>
      <c r="AT232" s="47"/>
      <c r="AU232" s="85"/>
      <c r="AV232" s="88"/>
      <c r="AW232" s="80">
        <v>0.76</v>
      </c>
      <c r="AX232" s="80">
        <v>0.24</v>
      </c>
      <c r="AY232" s="50" t="s">
        <v>41</v>
      </c>
      <c r="AZ232" s="91" t="s">
        <v>41</v>
      </c>
      <c r="BA232" s="88"/>
      <c r="BB232" s="78">
        <v>67.36</v>
      </c>
      <c r="BC232" s="75">
        <v>8168087</v>
      </c>
      <c r="BD232" s="75">
        <v>8624530</v>
      </c>
      <c r="BE232" s="75">
        <v>8083183</v>
      </c>
      <c r="BF232" s="75">
        <v>29637077</v>
      </c>
      <c r="BG232" s="50" t="s">
        <v>42</v>
      </c>
      <c r="BH232" s="78">
        <v>69.36</v>
      </c>
      <c r="BI232" s="130"/>
      <c r="BJ232" s="211" t="s">
        <v>46</v>
      </c>
    </row>
    <row r="233" spans="1:62" s="51" customFormat="1" ht="11.25" customHeight="1" x14ac:dyDescent="0.15">
      <c r="A233" s="334" t="s">
        <v>353</v>
      </c>
      <c r="B233" s="47"/>
      <c r="C233" s="52"/>
      <c r="D233" s="52"/>
      <c r="E233" s="52"/>
      <c r="F233" s="172"/>
      <c r="G233" s="52"/>
      <c r="H233" s="47"/>
      <c r="I233" s="47"/>
      <c r="J233" s="47"/>
      <c r="K233" s="47"/>
      <c r="L233" s="47"/>
      <c r="M233" s="47"/>
      <c r="N233" s="47"/>
      <c r="O233" s="47"/>
      <c r="P233" s="47"/>
      <c r="Q233" s="47"/>
      <c r="R233" s="47"/>
      <c r="S233" s="47"/>
      <c r="T233" s="47"/>
      <c r="U233" s="47"/>
      <c r="V233" s="47"/>
      <c r="W233" s="47"/>
      <c r="X233" s="47"/>
      <c r="Y233" s="47"/>
      <c r="Z233" s="47"/>
      <c r="AA233" s="80"/>
      <c r="AB233" s="80"/>
      <c r="AC233" s="80"/>
      <c r="AD233" s="47"/>
      <c r="AE233" s="47"/>
      <c r="AF233" s="47"/>
      <c r="AG233" s="85"/>
      <c r="AH233" s="88"/>
      <c r="AI233" s="121"/>
      <c r="AJ233" s="47"/>
      <c r="AK233" s="47"/>
      <c r="AL233" s="47"/>
      <c r="AM233" s="47"/>
      <c r="AN233" s="122"/>
      <c r="AO233" s="47"/>
      <c r="AP233" s="47"/>
      <c r="AQ233" s="47"/>
      <c r="AR233" s="47"/>
      <c r="AS233" s="47"/>
      <c r="AT233" s="47"/>
      <c r="AU233" s="85"/>
      <c r="AV233" s="88"/>
      <c r="AW233" s="80"/>
      <c r="AX233" s="80"/>
      <c r="AY233" s="50"/>
      <c r="AZ233" s="91"/>
      <c r="BA233" s="88"/>
      <c r="BB233" s="78"/>
      <c r="BC233" s="75"/>
      <c r="BD233" s="75"/>
      <c r="BE233" s="75"/>
      <c r="BF233" s="75"/>
      <c r="BG233" s="50"/>
      <c r="BH233" s="78"/>
      <c r="BI233" s="130"/>
      <c r="BJ233" s="211"/>
    </row>
    <row r="234" spans="1:62" s="177" customFormat="1" ht="11.25" customHeight="1" x14ac:dyDescent="0.15">
      <c r="A234" s="333" t="s">
        <v>138</v>
      </c>
      <c r="B234" s="47" t="s">
        <v>89</v>
      </c>
      <c r="C234" s="52" t="s">
        <v>90</v>
      </c>
      <c r="D234" s="52" t="s">
        <v>730</v>
      </c>
      <c r="E234" s="52" t="s">
        <v>92</v>
      </c>
      <c r="F234" s="172"/>
      <c r="G234" s="52">
        <v>16000</v>
      </c>
      <c r="H234" s="47">
        <v>1500</v>
      </c>
      <c r="I234" s="47">
        <v>225</v>
      </c>
      <c r="J234" s="47">
        <v>6</v>
      </c>
      <c r="K234" s="47">
        <v>20</v>
      </c>
      <c r="L234" s="47">
        <v>19</v>
      </c>
      <c r="M234" s="47">
        <v>200</v>
      </c>
      <c r="N234" s="47">
        <v>0</v>
      </c>
      <c r="O234" s="47">
        <v>225</v>
      </c>
      <c r="P234" s="47">
        <v>0</v>
      </c>
      <c r="Q234" s="47">
        <v>3500</v>
      </c>
      <c r="R234" s="47">
        <v>10</v>
      </c>
      <c r="S234" s="47">
        <v>35</v>
      </c>
      <c r="T234" s="47">
        <v>0</v>
      </c>
      <c r="U234" s="47">
        <v>925</v>
      </c>
      <c r="V234" s="47">
        <v>20</v>
      </c>
      <c r="W234" s="47">
        <v>925</v>
      </c>
      <c r="X234" s="47">
        <v>10</v>
      </c>
      <c r="Y234" s="47">
        <v>700</v>
      </c>
      <c r="Z234" s="47">
        <v>0</v>
      </c>
      <c r="AA234" s="80">
        <v>0.1</v>
      </c>
      <c r="AB234" s="80">
        <v>0.9</v>
      </c>
      <c r="AC234" s="80">
        <v>0</v>
      </c>
      <c r="AD234" s="47">
        <v>140</v>
      </c>
      <c r="AE234" s="47">
        <v>350000</v>
      </c>
      <c r="AF234" s="47">
        <v>140</v>
      </c>
      <c r="AG234" s="85">
        <v>500000</v>
      </c>
      <c r="AH234" s="88"/>
      <c r="AI234" s="121">
        <v>368500</v>
      </c>
      <c r="AJ234" s="47">
        <v>0</v>
      </c>
      <c r="AK234" s="47">
        <v>0</v>
      </c>
      <c r="AL234" s="47">
        <v>5000</v>
      </c>
      <c r="AM234" s="47">
        <v>5000</v>
      </c>
      <c r="AN234" s="122" t="s">
        <v>669</v>
      </c>
      <c r="AO234" s="47">
        <v>0</v>
      </c>
      <c r="AP234" s="47">
        <v>0</v>
      </c>
      <c r="AQ234" s="47">
        <v>500000</v>
      </c>
      <c r="AR234" s="47">
        <v>0</v>
      </c>
      <c r="AS234" s="47">
        <v>0</v>
      </c>
      <c r="AT234" s="47">
        <v>0</v>
      </c>
      <c r="AU234" s="85"/>
      <c r="AV234" s="88"/>
      <c r="AW234" s="80">
        <v>1</v>
      </c>
      <c r="AX234" s="80">
        <v>0</v>
      </c>
      <c r="AY234" s="50" t="s">
        <v>50</v>
      </c>
      <c r="AZ234" s="91" t="s">
        <v>95</v>
      </c>
      <c r="BA234" s="88" t="s">
        <v>670</v>
      </c>
      <c r="BB234" s="78">
        <v>70</v>
      </c>
      <c r="BC234" s="75">
        <v>9500000</v>
      </c>
      <c r="BD234" s="75">
        <v>48250000</v>
      </c>
      <c r="BE234" s="75">
        <v>26300000</v>
      </c>
      <c r="BF234" s="75">
        <v>84000000</v>
      </c>
      <c r="BG234" s="50" t="s">
        <v>42</v>
      </c>
      <c r="BH234" s="78">
        <v>70</v>
      </c>
      <c r="BI234" s="130"/>
      <c r="BJ234" s="211" t="s">
        <v>42</v>
      </c>
    </row>
    <row r="235" spans="1:62" s="177" customFormat="1" ht="11.25" customHeight="1" x14ac:dyDescent="0.15">
      <c r="A235" s="190" t="s">
        <v>139</v>
      </c>
      <c r="B235" s="47" t="s">
        <v>671</v>
      </c>
      <c r="C235" s="52" t="s">
        <v>672</v>
      </c>
      <c r="D235" s="52" t="s">
        <v>673</v>
      </c>
      <c r="E235" s="52" t="s">
        <v>674</v>
      </c>
      <c r="F235" s="172"/>
      <c r="G235" s="52">
        <v>32043</v>
      </c>
      <c r="H235" s="47">
        <v>9669</v>
      </c>
      <c r="I235" s="47">
        <v>321</v>
      </c>
      <c r="J235" s="47">
        <v>22</v>
      </c>
      <c r="K235" s="47">
        <v>10</v>
      </c>
      <c r="L235" s="47">
        <v>14</v>
      </c>
      <c r="M235" s="47">
        <v>239</v>
      </c>
      <c r="N235" s="47">
        <v>321</v>
      </c>
      <c r="O235" s="47"/>
      <c r="P235" s="47"/>
      <c r="Q235" s="47"/>
      <c r="R235" s="47"/>
      <c r="S235" s="47"/>
      <c r="T235" s="47"/>
      <c r="U235" s="47"/>
      <c r="V235" s="47"/>
      <c r="W235" s="47"/>
      <c r="X235" s="47"/>
      <c r="Y235" s="47">
        <v>361</v>
      </c>
      <c r="Z235" s="47">
        <v>142</v>
      </c>
      <c r="AA235" s="80">
        <v>0.24</v>
      </c>
      <c r="AB235" s="80">
        <v>0.01</v>
      </c>
      <c r="AC235" s="80">
        <v>0.75</v>
      </c>
      <c r="AD235" s="47"/>
      <c r="AE235" s="47"/>
      <c r="AF235" s="47"/>
      <c r="AG235" s="85"/>
      <c r="AH235" s="88"/>
      <c r="AI235" s="121">
        <v>457695</v>
      </c>
      <c r="AJ235" s="47"/>
      <c r="AK235" s="47"/>
      <c r="AL235" s="47">
        <v>57163</v>
      </c>
      <c r="AM235" s="47">
        <v>0</v>
      </c>
      <c r="AN235" s="122" t="s">
        <v>675</v>
      </c>
      <c r="AO235" s="47">
        <v>1178965</v>
      </c>
      <c r="AP235" s="47">
        <v>353443</v>
      </c>
      <c r="AQ235" s="47">
        <v>0</v>
      </c>
      <c r="AR235" s="47">
        <v>0</v>
      </c>
      <c r="AS235" s="47">
        <v>0</v>
      </c>
      <c r="AT235" s="47">
        <v>0</v>
      </c>
      <c r="AU235" s="85">
        <v>0</v>
      </c>
      <c r="AV235" s="88"/>
      <c r="AW235" s="80">
        <v>0.6</v>
      </c>
      <c r="AX235" s="80">
        <v>0.4</v>
      </c>
      <c r="AY235" s="50" t="s">
        <v>50</v>
      </c>
      <c r="AZ235" s="91" t="s">
        <v>41</v>
      </c>
      <c r="BA235" s="88"/>
      <c r="BB235" s="78">
        <v>60.65</v>
      </c>
      <c r="BC235" s="75"/>
      <c r="BD235" s="75"/>
      <c r="BE235" s="75"/>
      <c r="BF235" s="75">
        <v>93000000</v>
      </c>
      <c r="BG235" s="50" t="s">
        <v>42</v>
      </c>
      <c r="BH235" s="78">
        <v>53.72</v>
      </c>
      <c r="BI235" s="130" t="s">
        <v>676</v>
      </c>
      <c r="BJ235" s="211" t="s">
        <v>42</v>
      </c>
    </row>
    <row r="236" spans="1:62" s="51" customFormat="1" ht="11.25" customHeight="1" x14ac:dyDescent="0.15">
      <c r="A236" s="186" t="s">
        <v>140</v>
      </c>
      <c r="B236" s="47" t="s">
        <v>171</v>
      </c>
      <c r="C236" s="52" t="s">
        <v>731</v>
      </c>
      <c r="D236" s="52" t="s">
        <v>206</v>
      </c>
      <c r="E236" s="52" t="s">
        <v>225</v>
      </c>
      <c r="F236" s="172"/>
      <c r="G236" s="52">
        <v>30632</v>
      </c>
      <c r="H236" s="47"/>
      <c r="I236" s="47"/>
      <c r="J236" s="47"/>
      <c r="K236" s="47"/>
      <c r="L236" s="47"/>
      <c r="M236" s="47"/>
      <c r="N236" s="47"/>
      <c r="O236" s="47"/>
      <c r="P236" s="47"/>
      <c r="Q236" s="47"/>
      <c r="R236" s="47"/>
      <c r="S236" s="47"/>
      <c r="T236" s="47"/>
      <c r="U236" s="47"/>
      <c r="V236" s="47"/>
      <c r="W236" s="47"/>
      <c r="X236" s="47"/>
      <c r="Y236" s="47"/>
      <c r="Z236" s="47"/>
      <c r="AA236" s="80">
        <v>1</v>
      </c>
      <c r="AB236" s="80">
        <v>0</v>
      </c>
      <c r="AC236" s="80">
        <v>0</v>
      </c>
      <c r="AD236" s="47">
        <v>150</v>
      </c>
      <c r="AE236" s="47"/>
      <c r="AF236" s="47"/>
      <c r="AG236" s="85"/>
      <c r="AH236" s="88" t="s">
        <v>732</v>
      </c>
      <c r="AI236" s="121">
        <v>157812</v>
      </c>
      <c r="AJ236" s="47"/>
      <c r="AK236" s="47"/>
      <c r="AL236" s="47">
        <v>32032</v>
      </c>
      <c r="AM236" s="47"/>
      <c r="AN236" s="122"/>
      <c r="AO236" s="47">
        <v>2219917</v>
      </c>
      <c r="AP236" s="47">
        <v>107153</v>
      </c>
      <c r="AQ236" s="47">
        <v>40024</v>
      </c>
      <c r="AR236" s="47">
        <v>2568</v>
      </c>
      <c r="AS236" s="47"/>
      <c r="AT236" s="47"/>
      <c r="AU236" s="85"/>
      <c r="AV236" s="88"/>
      <c r="AW236" s="80">
        <v>1</v>
      </c>
      <c r="AX236" s="80">
        <v>0</v>
      </c>
      <c r="AY236" s="50" t="s">
        <v>41</v>
      </c>
      <c r="AZ236" s="91" t="s">
        <v>41</v>
      </c>
      <c r="BA236" s="88"/>
      <c r="BB236" s="78">
        <v>75.790000000000006</v>
      </c>
      <c r="BC236" s="75">
        <v>29190000</v>
      </c>
      <c r="BD236" s="75">
        <v>40488000</v>
      </c>
      <c r="BE236" s="75">
        <v>24482000</v>
      </c>
      <c r="BF236" s="75">
        <v>94160000</v>
      </c>
      <c r="BG236" s="50" t="s">
        <v>42</v>
      </c>
      <c r="BH236" s="78">
        <v>75.790000000000006</v>
      </c>
      <c r="BI236" s="130" t="s">
        <v>733</v>
      </c>
      <c r="BJ236" s="211" t="s">
        <v>42</v>
      </c>
    </row>
    <row r="237" spans="1:62" s="51" customFormat="1" ht="11.25" customHeight="1" x14ac:dyDescent="0.15">
      <c r="A237" s="187" t="s">
        <v>354</v>
      </c>
      <c r="B237" s="47"/>
      <c r="C237" s="52"/>
      <c r="D237" s="52"/>
      <c r="E237" s="52"/>
      <c r="F237" s="172"/>
      <c r="G237" s="52"/>
      <c r="H237" s="47"/>
      <c r="I237" s="47"/>
      <c r="J237" s="47"/>
      <c r="K237" s="47"/>
      <c r="L237" s="47"/>
      <c r="M237" s="47"/>
      <c r="N237" s="47"/>
      <c r="O237" s="47"/>
      <c r="P237" s="47"/>
      <c r="Q237" s="47"/>
      <c r="R237" s="47"/>
      <c r="S237" s="47"/>
      <c r="T237" s="47"/>
      <c r="U237" s="47"/>
      <c r="V237" s="47"/>
      <c r="W237" s="47"/>
      <c r="X237" s="47"/>
      <c r="Y237" s="47"/>
      <c r="Z237" s="47"/>
      <c r="AA237" s="80"/>
      <c r="AB237" s="80"/>
      <c r="AC237" s="80"/>
      <c r="AD237" s="47"/>
      <c r="AE237" s="47"/>
      <c r="AF237" s="47"/>
      <c r="AG237" s="85"/>
      <c r="AH237" s="88"/>
      <c r="AI237" s="121"/>
      <c r="AJ237" s="47"/>
      <c r="AK237" s="47"/>
      <c r="AL237" s="47"/>
      <c r="AM237" s="47"/>
      <c r="AN237" s="122"/>
      <c r="AO237" s="47"/>
      <c r="AP237" s="47"/>
      <c r="AQ237" s="47"/>
      <c r="AR237" s="47"/>
      <c r="AS237" s="47"/>
      <c r="AT237" s="47"/>
      <c r="AU237" s="85"/>
      <c r="AV237" s="88"/>
      <c r="AW237" s="80"/>
      <c r="AX237" s="80"/>
      <c r="AY237" s="50"/>
      <c r="AZ237" s="91"/>
      <c r="BA237" s="88"/>
      <c r="BB237" s="78"/>
      <c r="BC237" s="75"/>
      <c r="BD237" s="75"/>
      <c r="BE237" s="75"/>
      <c r="BF237" s="75"/>
      <c r="BG237" s="50"/>
      <c r="BH237" s="78"/>
      <c r="BI237" s="130"/>
      <c r="BJ237" s="211"/>
    </row>
    <row r="238" spans="1:62" s="177" customFormat="1" ht="11.25" customHeight="1" x14ac:dyDescent="0.15">
      <c r="A238" s="186" t="s">
        <v>141</v>
      </c>
      <c r="B238" s="47" t="s">
        <v>38</v>
      </c>
      <c r="C238" s="52" t="s">
        <v>39</v>
      </c>
      <c r="D238" s="52" t="s">
        <v>677</v>
      </c>
      <c r="E238" s="52" t="s">
        <v>226</v>
      </c>
      <c r="F238" s="172"/>
      <c r="G238" s="52">
        <v>77000</v>
      </c>
      <c r="H238" s="47">
        <v>34000</v>
      </c>
      <c r="I238" s="47">
        <v>1563</v>
      </c>
      <c r="J238" s="47">
        <v>109</v>
      </c>
      <c r="K238" s="47">
        <v>3</v>
      </c>
      <c r="L238" s="47">
        <v>83</v>
      </c>
      <c r="M238" s="47">
        <v>510</v>
      </c>
      <c r="N238" s="47">
        <v>517</v>
      </c>
      <c r="O238" s="47">
        <v>0</v>
      </c>
      <c r="P238" s="47">
        <v>0</v>
      </c>
      <c r="Q238" s="47">
        <v>0</v>
      </c>
      <c r="R238" s="47">
        <v>0</v>
      </c>
      <c r="S238" s="47">
        <v>0</v>
      </c>
      <c r="T238" s="47">
        <v>0</v>
      </c>
      <c r="U238" s="47">
        <v>0</v>
      </c>
      <c r="V238" s="47">
        <v>0</v>
      </c>
      <c r="W238" s="47">
        <v>0</v>
      </c>
      <c r="X238" s="47">
        <v>0</v>
      </c>
      <c r="Y238" s="47">
        <v>2700</v>
      </c>
      <c r="Z238" s="47">
        <v>500</v>
      </c>
      <c r="AA238" s="80">
        <v>1</v>
      </c>
      <c r="AB238" s="80">
        <v>0</v>
      </c>
      <c r="AC238" s="80">
        <v>0</v>
      </c>
      <c r="AD238" s="47">
        <v>180</v>
      </c>
      <c r="AE238" s="47">
        <v>265000</v>
      </c>
      <c r="AF238" s="47">
        <v>173</v>
      </c>
      <c r="AG238" s="85">
        <v>2800000</v>
      </c>
      <c r="AH238" s="88"/>
      <c r="AI238" s="121">
        <v>69900</v>
      </c>
      <c r="AJ238" s="47">
        <v>300</v>
      </c>
      <c r="AK238" s="47">
        <v>0</v>
      </c>
      <c r="AL238" s="47">
        <v>60400</v>
      </c>
      <c r="AM238" s="47">
        <v>0</v>
      </c>
      <c r="AN238" s="122"/>
      <c r="AO238" s="47">
        <v>1467000</v>
      </c>
      <c r="AP238" s="47">
        <v>70400</v>
      </c>
      <c r="AQ238" s="47">
        <v>0</v>
      </c>
      <c r="AR238" s="47">
        <v>0</v>
      </c>
      <c r="AS238" s="47">
        <v>0</v>
      </c>
      <c r="AT238" s="47">
        <v>339000</v>
      </c>
      <c r="AU238" s="85">
        <v>0</v>
      </c>
      <c r="AV238" s="88"/>
      <c r="AW238" s="80">
        <v>0.78</v>
      </c>
      <c r="AX238" s="80">
        <v>0.22</v>
      </c>
      <c r="AY238" s="50" t="s">
        <v>41</v>
      </c>
      <c r="AZ238" s="91" t="s">
        <v>41</v>
      </c>
      <c r="BA238" s="88"/>
      <c r="BB238" s="78">
        <v>73.25</v>
      </c>
      <c r="BC238" s="75">
        <v>10100000</v>
      </c>
      <c r="BD238" s="75">
        <v>5200000</v>
      </c>
      <c r="BE238" s="75">
        <v>9600000</v>
      </c>
      <c r="BF238" s="75">
        <v>25000000</v>
      </c>
      <c r="BG238" s="50" t="s">
        <v>42</v>
      </c>
      <c r="BH238" s="78">
        <v>69.61</v>
      </c>
      <c r="BI238" s="130"/>
      <c r="BJ238" s="211" t="s">
        <v>46</v>
      </c>
    </row>
    <row r="239" spans="1:62" s="177" customFormat="1" ht="11.25" customHeight="1" x14ac:dyDescent="0.15">
      <c r="A239" s="186" t="s">
        <v>142</v>
      </c>
      <c r="B239" s="47" t="s">
        <v>678</v>
      </c>
      <c r="C239" s="52" t="s">
        <v>679</v>
      </c>
      <c r="D239" s="52" t="s">
        <v>680</v>
      </c>
      <c r="E239" s="52" t="s">
        <v>681</v>
      </c>
      <c r="F239" s="172"/>
      <c r="G239" s="52">
        <v>25000</v>
      </c>
      <c r="H239" s="47">
        <v>12500</v>
      </c>
      <c r="I239" s="47">
        <v>570</v>
      </c>
      <c r="J239" s="47">
        <v>60</v>
      </c>
      <c r="K239" s="47">
        <v>36</v>
      </c>
      <c r="L239" s="47">
        <v>17</v>
      </c>
      <c r="M239" s="47">
        <v>368</v>
      </c>
      <c r="N239" s="47">
        <v>5</v>
      </c>
      <c r="O239" s="47">
        <v>455</v>
      </c>
      <c r="P239" s="47">
        <v>0</v>
      </c>
      <c r="Q239" s="47">
        <v>0</v>
      </c>
      <c r="R239" s="47">
        <v>0</v>
      </c>
      <c r="S239" s="47">
        <v>0</v>
      </c>
      <c r="T239" s="47">
        <v>0</v>
      </c>
      <c r="U239" s="47">
        <v>0</v>
      </c>
      <c r="V239" s="47">
        <v>0</v>
      </c>
      <c r="W239" s="47">
        <v>0</v>
      </c>
      <c r="X239" s="47">
        <v>0</v>
      </c>
      <c r="Y239" s="47">
        <v>563</v>
      </c>
      <c r="Z239" s="47">
        <v>145</v>
      </c>
      <c r="AA239" s="80">
        <v>0.99</v>
      </c>
      <c r="AB239" s="80">
        <v>0</v>
      </c>
      <c r="AC239" s="80">
        <v>0.01</v>
      </c>
      <c r="AD239" s="47">
        <v>12</v>
      </c>
      <c r="AE239" s="47">
        <v>3350</v>
      </c>
      <c r="AF239" s="47">
        <v>175</v>
      </c>
      <c r="AG239" s="85">
        <v>1750000</v>
      </c>
      <c r="AH239" s="88"/>
      <c r="AI239" s="121">
        <v>3824</v>
      </c>
      <c r="AJ239" s="47">
        <v>0</v>
      </c>
      <c r="AK239" s="47">
        <v>0</v>
      </c>
      <c r="AL239" s="47">
        <v>261878</v>
      </c>
      <c r="AM239" s="47">
        <v>0</v>
      </c>
      <c r="AN239" s="122"/>
      <c r="AO239" s="47">
        <v>6638314</v>
      </c>
      <c r="AP239" s="47">
        <v>0</v>
      </c>
      <c r="AQ239" s="47">
        <v>2600000</v>
      </c>
      <c r="AR239" s="47">
        <v>0</v>
      </c>
      <c r="AS239" s="47">
        <v>0</v>
      </c>
      <c r="AT239" s="47">
        <v>0</v>
      </c>
      <c r="AU239" s="85">
        <v>0</v>
      </c>
      <c r="AV239" s="88"/>
      <c r="AW239" s="80">
        <v>0.61</v>
      </c>
      <c r="AX239" s="80">
        <v>0.39</v>
      </c>
      <c r="AY239" s="50" t="s">
        <v>95</v>
      </c>
      <c r="AZ239" s="91" t="s">
        <v>95</v>
      </c>
      <c r="BA239" s="88"/>
      <c r="BB239" s="78">
        <v>81</v>
      </c>
      <c r="BC239" s="75">
        <v>6785325</v>
      </c>
      <c r="BD239" s="75">
        <v>4456872</v>
      </c>
      <c r="BE239" s="75">
        <v>8976913</v>
      </c>
      <c r="BF239" s="75">
        <v>20763256</v>
      </c>
      <c r="BG239" s="50" t="s">
        <v>42</v>
      </c>
      <c r="BH239" s="78">
        <v>82</v>
      </c>
      <c r="BI239" s="130"/>
      <c r="BJ239" s="211" t="s">
        <v>46</v>
      </c>
    </row>
    <row r="240" spans="1:62" s="177" customFormat="1" ht="11.25" customHeight="1" x14ac:dyDescent="0.15">
      <c r="A240" s="186" t="s">
        <v>64</v>
      </c>
      <c r="B240" s="47" t="s">
        <v>62</v>
      </c>
      <c r="C240" s="52" t="s">
        <v>682</v>
      </c>
      <c r="D240" s="52" t="s">
        <v>65</v>
      </c>
      <c r="E240" s="52" t="s">
        <v>66</v>
      </c>
      <c r="F240" s="172"/>
      <c r="G240" s="52">
        <v>23168</v>
      </c>
      <c r="H240" s="47">
        <v>9945</v>
      </c>
      <c r="I240" s="47">
        <v>707</v>
      </c>
      <c r="J240" s="47">
        <v>133</v>
      </c>
      <c r="K240" s="47">
        <v>26</v>
      </c>
      <c r="L240" s="47">
        <v>21</v>
      </c>
      <c r="M240" s="47">
        <v>550</v>
      </c>
      <c r="N240" s="47">
        <v>1</v>
      </c>
      <c r="O240" s="47">
        <v>69</v>
      </c>
      <c r="P240" s="47"/>
      <c r="Q240" s="47"/>
      <c r="R240" s="47"/>
      <c r="S240" s="47"/>
      <c r="T240" s="47"/>
      <c r="U240" s="47"/>
      <c r="V240" s="47"/>
      <c r="W240" s="47"/>
      <c r="X240" s="47"/>
      <c r="Y240" s="47">
        <v>878</v>
      </c>
      <c r="Z240" s="47"/>
      <c r="AA240" s="80">
        <v>0.96</v>
      </c>
      <c r="AB240" s="80">
        <v>0</v>
      </c>
      <c r="AC240" s="80">
        <v>0.04</v>
      </c>
      <c r="AD240" s="47">
        <v>128</v>
      </c>
      <c r="AE240" s="47">
        <v>170000</v>
      </c>
      <c r="AF240" s="47">
        <v>138</v>
      </c>
      <c r="AG240" s="85">
        <v>6650000</v>
      </c>
      <c r="AH240" s="88"/>
      <c r="AI240" s="121"/>
      <c r="AJ240" s="47"/>
      <c r="AK240" s="47"/>
      <c r="AL240" s="47"/>
      <c r="AM240" s="47"/>
      <c r="AN240" s="122"/>
      <c r="AO240" s="47"/>
      <c r="AP240" s="47"/>
      <c r="AQ240" s="47"/>
      <c r="AR240" s="47"/>
      <c r="AS240" s="47"/>
      <c r="AT240" s="47"/>
      <c r="AU240" s="85"/>
      <c r="AV240" s="88"/>
      <c r="AW240" s="80">
        <v>0.6</v>
      </c>
      <c r="AX240" s="80">
        <v>0.4</v>
      </c>
      <c r="AY240" s="50" t="s">
        <v>41</v>
      </c>
      <c r="AZ240" s="91" t="s">
        <v>41</v>
      </c>
      <c r="BA240" s="88"/>
      <c r="BB240" s="78">
        <v>61.03</v>
      </c>
      <c r="BC240" s="75">
        <v>4556686</v>
      </c>
      <c r="BD240" s="75">
        <v>10495981</v>
      </c>
      <c r="BE240" s="75">
        <v>4769149</v>
      </c>
      <c r="BF240" s="75">
        <v>31727369</v>
      </c>
      <c r="BG240" s="50" t="s">
        <v>42</v>
      </c>
      <c r="BH240" s="78">
        <v>61.77</v>
      </c>
      <c r="BI240" s="130"/>
      <c r="BJ240" s="211" t="s">
        <v>46</v>
      </c>
    </row>
    <row r="241" spans="1:62" s="51" customFormat="1" ht="11.25" customHeight="1" x14ac:dyDescent="0.15">
      <c r="A241" s="187" t="s">
        <v>156</v>
      </c>
      <c r="B241" s="47"/>
      <c r="C241" s="52"/>
      <c r="D241" s="52"/>
      <c r="E241" s="52"/>
      <c r="F241" s="172"/>
      <c r="G241" s="52"/>
      <c r="H241" s="47"/>
      <c r="I241" s="47"/>
      <c r="J241" s="47"/>
      <c r="K241" s="47"/>
      <c r="L241" s="47"/>
      <c r="M241" s="47"/>
      <c r="N241" s="47"/>
      <c r="O241" s="47"/>
      <c r="P241" s="47"/>
      <c r="Q241" s="47"/>
      <c r="R241" s="47"/>
      <c r="S241" s="47"/>
      <c r="T241" s="47"/>
      <c r="U241" s="47"/>
      <c r="V241" s="47"/>
      <c r="W241" s="47"/>
      <c r="X241" s="47"/>
      <c r="Y241" s="47"/>
      <c r="Z241" s="47"/>
      <c r="AA241" s="80"/>
      <c r="AB241" s="80"/>
      <c r="AC241" s="80"/>
      <c r="AD241" s="47"/>
      <c r="AE241" s="47"/>
      <c r="AF241" s="47"/>
      <c r="AG241" s="85"/>
      <c r="AH241" s="88"/>
      <c r="AI241" s="121"/>
      <c r="AJ241" s="47"/>
      <c r="AK241" s="47"/>
      <c r="AL241" s="47"/>
      <c r="AM241" s="47"/>
      <c r="AN241" s="122"/>
      <c r="AO241" s="47"/>
      <c r="AP241" s="47"/>
      <c r="AQ241" s="47"/>
      <c r="AR241" s="47"/>
      <c r="AS241" s="47"/>
      <c r="AT241" s="47"/>
      <c r="AU241" s="85"/>
      <c r="AV241" s="88"/>
      <c r="AW241" s="80"/>
      <c r="AX241" s="80"/>
      <c r="AY241" s="50"/>
      <c r="AZ241" s="91"/>
      <c r="BA241" s="88"/>
      <c r="BB241" s="78"/>
      <c r="BC241" s="75"/>
      <c r="BD241" s="75"/>
      <c r="BE241" s="75"/>
      <c r="BF241" s="75"/>
      <c r="BG241" s="50"/>
      <c r="BH241" s="78"/>
      <c r="BI241" s="130"/>
      <c r="BJ241" s="211"/>
    </row>
    <row r="242" spans="1:62" s="177" customFormat="1" ht="11.25" customHeight="1" x14ac:dyDescent="0.15">
      <c r="A242" s="186" t="s">
        <v>334</v>
      </c>
      <c r="B242" s="47" t="s">
        <v>335</v>
      </c>
      <c r="C242" s="52" t="s">
        <v>336</v>
      </c>
      <c r="D242" s="52" t="s">
        <v>337</v>
      </c>
      <c r="E242" s="52" t="s">
        <v>683</v>
      </c>
      <c r="F242" s="172"/>
      <c r="G242" s="52">
        <v>9336</v>
      </c>
      <c r="H242" s="47">
        <v>4600</v>
      </c>
      <c r="I242" s="47">
        <v>335</v>
      </c>
      <c r="J242" s="47">
        <v>22</v>
      </c>
      <c r="K242" s="47">
        <v>2</v>
      </c>
      <c r="L242" s="47">
        <v>3</v>
      </c>
      <c r="M242" s="47">
        <v>503</v>
      </c>
      <c r="N242" s="47">
        <v>6</v>
      </c>
      <c r="O242" s="47">
        <v>165</v>
      </c>
      <c r="P242" s="47">
        <v>0</v>
      </c>
      <c r="Q242" s="47">
        <v>401</v>
      </c>
      <c r="R242" s="47">
        <v>1</v>
      </c>
      <c r="S242" s="47">
        <v>0</v>
      </c>
      <c r="T242" s="47">
        <v>0</v>
      </c>
      <c r="U242" s="47">
        <v>300</v>
      </c>
      <c r="V242" s="47">
        <v>0</v>
      </c>
      <c r="W242" s="47">
        <v>0</v>
      </c>
      <c r="X242" s="47">
        <v>0</v>
      </c>
      <c r="Y242" s="47">
        <v>664</v>
      </c>
      <c r="Z242" s="47">
        <v>0</v>
      </c>
      <c r="AA242" s="80">
        <v>0.46</v>
      </c>
      <c r="AB242" s="80">
        <v>0.54</v>
      </c>
      <c r="AC242" s="80">
        <v>0</v>
      </c>
      <c r="AD242" s="47">
        <v>107</v>
      </c>
      <c r="AE242" s="47">
        <v>209630</v>
      </c>
      <c r="AF242" s="47">
        <v>44</v>
      </c>
      <c r="AG242" s="85">
        <v>232000</v>
      </c>
      <c r="AH242" s="88"/>
      <c r="AI242" s="123">
        <v>124561</v>
      </c>
      <c r="AJ242" s="47">
        <v>0</v>
      </c>
      <c r="AK242" s="47">
        <v>0</v>
      </c>
      <c r="AL242" s="47">
        <v>11926</v>
      </c>
      <c r="AM242" s="47">
        <v>23248</v>
      </c>
      <c r="AN242" s="122"/>
      <c r="AO242" s="49">
        <v>0</v>
      </c>
      <c r="AP242" s="47">
        <v>3319</v>
      </c>
      <c r="AQ242" s="47">
        <v>205779</v>
      </c>
      <c r="AR242" s="47">
        <v>0</v>
      </c>
      <c r="AS242" s="47">
        <v>0</v>
      </c>
      <c r="AT242" s="47">
        <v>0</v>
      </c>
      <c r="AU242" s="85">
        <v>0</v>
      </c>
      <c r="AV242" s="88"/>
      <c r="AW242" s="80">
        <v>0.98</v>
      </c>
      <c r="AX242" s="80">
        <v>0.02</v>
      </c>
      <c r="AY242" s="50" t="s">
        <v>50</v>
      </c>
      <c r="AZ242" s="91" t="s">
        <v>50</v>
      </c>
      <c r="BA242" s="88"/>
      <c r="BB242" s="78">
        <v>60.16</v>
      </c>
      <c r="BC242" s="75">
        <v>10229575</v>
      </c>
      <c r="BD242" s="75">
        <v>3758664</v>
      </c>
      <c r="BE242" s="75">
        <v>7405220</v>
      </c>
      <c r="BF242" s="75">
        <v>36396279</v>
      </c>
      <c r="BG242" s="50" t="s">
        <v>42</v>
      </c>
      <c r="BH242" s="78">
        <v>61.07</v>
      </c>
      <c r="BI242" s="130"/>
      <c r="BJ242" s="211" t="s">
        <v>42</v>
      </c>
    </row>
    <row r="243" spans="1:62" s="51" customFormat="1" ht="11.25" customHeight="1" x14ac:dyDescent="0.15">
      <c r="A243" s="187" t="s">
        <v>157</v>
      </c>
      <c r="B243" s="47"/>
      <c r="C243" s="52"/>
      <c r="D243" s="52"/>
      <c r="E243" s="52"/>
      <c r="F243" s="172"/>
      <c r="G243" s="52"/>
      <c r="H243" s="47"/>
      <c r="I243" s="47"/>
      <c r="J243" s="47"/>
      <c r="K243" s="47"/>
      <c r="L243" s="47"/>
      <c r="M243" s="47"/>
      <c r="N243" s="47"/>
      <c r="O243" s="47"/>
      <c r="P243" s="47"/>
      <c r="Q243" s="47"/>
      <c r="R243" s="47"/>
      <c r="S243" s="47"/>
      <c r="T243" s="47"/>
      <c r="U243" s="47"/>
      <c r="V243" s="47"/>
      <c r="W243" s="47"/>
      <c r="X243" s="47"/>
      <c r="Y243" s="47"/>
      <c r="Z243" s="47"/>
      <c r="AA243" s="80"/>
      <c r="AB243" s="80"/>
      <c r="AC243" s="80"/>
      <c r="AD243" s="47"/>
      <c r="AE243" s="47"/>
      <c r="AF243" s="47"/>
      <c r="AG243" s="85"/>
      <c r="AH243" s="88"/>
      <c r="AI243" s="121"/>
      <c r="AJ243" s="47"/>
      <c r="AK243" s="47"/>
      <c r="AL243" s="47"/>
      <c r="AM243" s="47"/>
      <c r="AN243" s="122"/>
      <c r="AO243" s="47"/>
      <c r="AP243" s="47"/>
      <c r="AQ243" s="47"/>
      <c r="AR243" s="47"/>
      <c r="AS243" s="47"/>
      <c r="AT243" s="47"/>
      <c r="AU243" s="85"/>
      <c r="AV243" s="88"/>
      <c r="AW243" s="80"/>
      <c r="AX243" s="80"/>
      <c r="AY243" s="50"/>
      <c r="AZ243" s="91"/>
      <c r="BA243" s="88"/>
      <c r="BB243" s="78"/>
      <c r="BC243" s="75"/>
      <c r="BD243" s="75"/>
      <c r="BE243" s="75"/>
      <c r="BF243" s="75"/>
      <c r="BG243" s="50"/>
      <c r="BH243" s="78"/>
      <c r="BI243" s="130"/>
      <c r="BJ243" s="211"/>
    </row>
    <row r="244" spans="1:62" s="51" customFormat="1" ht="11.25" customHeight="1" x14ac:dyDescent="0.15">
      <c r="A244" s="187" t="s">
        <v>355</v>
      </c>
      <c r="B244" s="47"/>
      <c r="C244" s="52"/>
      <c r="D244" s="52"/>
      <c r="E244" s="52"/>
      <c r="F244" s="172"/>
      <c r="G244" s="52"/>
      <c r="H244" s="47"/>
      <c r="I244" s="47"/>
      <c r="J244" s="47"/>
      <c r="K244" s="47"/>
      <c r="L244" s="47"/>
      <c r="M244" s="47"/>
      <c r="N244" s="47"/>
      <c r="O244" s="47"/>
      <c r="P244" s="47"/>
      <c r="Q244" s="47"/>
      <c r="R244" s="47"/>
      <c r="S244" s="47"/>
      <c r="T244" s="47"/>
      <c r="U244" s="47"/>
      <c r="V244" s="47"/>
      <c r="W244" s="47"/>
      <c r="X244" s="47"/>
      <c r="Y244" s="47"/>
      <c r="Z244" s="47"/>
      <c r="AA244" s="80"/>
      <c r="AB244" s="80"/>
      <c r="AC244" s="80"/>
      <c r="AD244" s="47"/>
      <c r="AE244" s="47"/>
      <c r="AF244" s="47"/>
      <c r="AG244" s="85"/>
      <c r="AH244" s="88"/>
      <c r="AI244" s="121"/>
      <c r="AJ244" s="47"/>
      <c r="AK244" s="47"/>
      <c r="AL244" s="47"/>
      <c r="AM244" s="47"/>
      <c r="AN244" s="122"/>
      <c r="AO244" s="47"/>
      <c r="AP244" s="47"/>
      <c r="AQ244" s="47"/>
      <c r="AR244" s="47"/>
      <c r="AS244" s="47"/>
      <c r="AT244" s="47"/>
      <c r="AU244" s="85"/>
      <c r="AV244" s="88"/>
      <c r="AW244" s="80"/>
      <c r="AX244" s="80"/>
      <c r="AY244" s="50"/>
      <c r="AZ244" s="91"/>
      <c r="BA244" s="88"/>
      <c r="BB244" s="78"/>
      <c r="BC244" s="75"/>
      <c r="BD244" s="75"/>
      <c r="BE244" s="75"/>
      <c r="BF244" s="75"/>
      <c r="BG244" s="50"/>
      <c r="BH244" s="78"/>
      <c r="BI244" s="130"/>
      <c r="BJ244" s="211"/>
    </row>
    <row r="245" spans="1:62" s="177" customFormat="1" ht="11.25" customHeight="1" x14ac:dyDescent="0.15">
      <c r="A245" s="186" t="s">
        <v>100</v>
      </c>
      <c r="B245" s="47" t="s">
        <v>98</v>
      </c>
      <c r="C245" s="52" t="s">
        <v>99</v>
      </c>
      <c r="D245" s="52" t="s">
        <v>101</v>
      </c>
      <c r="E245" s="52" t="s">
        <v>102</v>
      </c>
      <c r="F245" s="172"/>
      <c r="G245" s="52">
        <v>43546</v>
      </c>
      <c r="H245" s="47"/>
      <c r="I245" s="47">
        <v>1466</v>
      </c>
      <c r="J245" s="47">
        <v>60</v>
      </c>
      <c r="K245" s="47">
        <v>62</v>
      </c>
      <c r="L245" s="47">
        <v>62</v>
      </c>
      <c r="M245" s="47">
        <v>1466</v>
      </c>
      <c r="N245" s="47">
        <v>100</v>
      </c>
      <c r="O245" s="47">
        <v>1466</v>
      </c>
      <c r="P245" s="47">
        <v>0</v>
      </c>
      <c r="Q245" s="47"/>
      <c r="R245" s="47"/>
      <c r="S245" s="47"/>
      <c r="T245" s="47"/>
      <c r="U245" s="47"/>
      <c r="V245" s="47"/>
      <c r="W245" s="47"/>
      <c r="X245" s="47"/>
      <c r="Y245" s="47">
        <v>3500</v>
      </c>
      <c r="Z245" s="47">
        <v>225</v>
      </c>
      <c r="AA245" s="80">
        <v>0.84</v>
      </c>
      <c r="AB245" s="80">
        <v>0</v>
      </c>
      <c r="AC245" s="80">
        <v>0.16</v>
      </c>
      <c r="AD245" s="47">
        <v>256</v>
      </c>
      <c r="AE245" s="47">
        <v>500000</v>
      </c>
      <c r="AF245" s="47">
        <v>256</v>
      </c>
      <c r="AG245" s="85">
        <v>1000000</v>
      </c>
      <c r="AH245" s="88" t="s">
        <v>684</v>
      </c>
      <c r="AI245" s="121">
        <v>566412</v>
      </c>
      <c r="AJ245" s="47">
        <v>0</v>
      </c>
      <c r="AK245" s="47">
        <v>0</v>
      </c>
      <c r="AL245" s="47">
        <v>6000</v>
      </c>
      <c r="AM245" s="47"/>
      <c r="AN245" s="122"/>
      <c r="AO245" s="47">
        <v>500000</v>
      </c>
      <c r="AP245" s="47">
        <v>35000</v>
      </c>
      <c r="AQ245" s="47">
        <v>120000</v>
      </c>
      <c r="AR245" s="47">
        <v>0</v>
      </c>
      <c r="AS245" s="47">
        <v>0</v>
      </c>
      <c r="AT245" s="47">
        <v>0</v>
      </c>
      <c r="AU245" s="85"/>
      <c r="AV245" s="88"/>
      <c r="AW245" s="80">
        <v>0</v>
      </c>
      <c r="AX245" s="80">
        <v>1</v>
      </c>
      <c r="AY245" s="50" t="s">
        <v>95</v>
      </c>
      <c r="AZ245" s="91" t="s">
        <v>95</v>
      </c>
      <c r="BA245" s="88" t="s">
        <v>685</v>
      </c>
      <c r="BB245" s="78">
        <v>56</v>
      </c>
      <c r="BC245" s="75">
        <v>227000000</v>
      </c>
      <c r="BD245" s="75">
        <v>43000000</v>
      </c>
      <c r="BE245" s="75">
        <v>72000000</v>
      </c>
      <c r="BF245" s="75">
        <v>400000000</v>
      </c>
      <c r="BG245" s="50" t="s">
        <v>42</v>
      </c>
      <c r="BH245" s="78">
        <v>56</v>
      </c>
      <c r="BI245" s="130" t="s">
        <v>686</v>
      </c>
      <c r="BJ245" s="211" t="s">
        <v>46</v>
      </c>
    </row>
    <row r="246" spans="1:62" s="51" customFormat="1" ht="11.25" customHeight="1" x14ac:dyDescent="0.15">
      <c r="A246" s="187" t="s">
        <v>356</v>
      </c>
      <c r="B246" s="47"/>
      <c r="C246" s="52"/>
      <c r="D246" s="52"/>
      <c r="E246" s="52"/>
      <c r="F246" s="172"/>
      <c r="G246" s="52"/>
      <c r="H246" s="47"/>
      <c r="I246" s="47"/>
      <c r="J246" s="47"/>
      <c r="K246" s="47"/>
      <c r="L246" s="47"/>
      <c r="M246" s="47"/>
      <c r="N246" s="47"/>
      <c r="O246" s="47"/>
      <c r="P246" s="47"/>
      <c r="Q246" s="47"/>
      <c r="R246" s="47"/>
      <c r="S246" s="47"/>
      <c r="T246" s="47"/>
      <c r="U246" s="47"/>
      <c r="V246" s="47"/>
      <c r="W246" s="47"/>
      <c r="X246" s="47"/>
      <c r="Y246" s="47"/>
      <c r="Z246" s="47"/>
      <c r="AA246" s="80"/>
      <c r="AB246" s="80"/>
      <c r="AC246" s="80"/>
      <c r="AD246" s="47"/>
      <c r="AE246" s="47"/>
      <c r="AF246" s="47"/>
      <c r="AG246" s="85"/>
      <c r="AH246" s="88"/>
      <c r="AI246" s="121"/>
      <c r="AJ246" s="47"/>
      <c r="AK246" s="47"/>
      <c r="AL246" s="47"/>
      <c r="AM246" s="47"/>
      <c r="AN246" s="122"/>
      <c r="AO246" s="47"/>
      <c r="AP246" s="47"/>
      <c r="AQ246" s="47"/>
      <c r="AR246" s="47"/>
      <c r="AS246" s="47"/>
      <c r="AT246" s="47"/>
      <c r="AU246" s="85"/>
      <c r="AV246" s="88"/>
      <c r="AW246" s="80"/>
      <c r="AX246" s="80"/>
      <c r="AY246" s="50"/>
      <c r="AZ246" s="91"/>
      <c r="BA246" s="88"/>
      <c r="BB246" s="78"/>
      <c r="BC246" s="75"/>
      <c r="BD246" s="75"/>
      <c r="BE246" s="75"/>
      <c r="BF246" s="75"/>
      <c r="BG246" s="50"/>
      <c r="BH246" s="78"/>
      <c r="BI246" s="130"/>
      <c r="BJ246" s="211"/>
    </row>
    <row r="247" spans="1:62" s="177" customFormat="1" ht="11.25" customHeight="1" x14ac:dyDescent="0.15">
      <c r="A247" s="186" t="s">
        <v>143</v>
      </c>
      <c r="B247" s="47" t="s">
        <v>636</v>
      </c>
      <c r="C247" s="52" t="s">
        <v>637</v>
      </c>
      <c r="D247" s="52" t="s">
        <v>638</v>
      </c>
      <c r="E247" s="52" t="s">
        <v>639</v>
      </c>
      <c r="F247" s="172"/>
      <c r="G247" s="52">
        <v>17062</v>
      </c>
      <c r="H247" s="47">
        <v>8531</v>
      </c>
      <c r="I247" s="47">
        <v>360</v>
      </c>
      <c r="J247" s="47">
        <v>21</v>
      </c>
      <c r="K247" s="47">
        <v>15</v>
      </c>
      <c r="L247" s="47">
        <v>25</v>
      </c>
      <c r="M247" s="47">
        <v>229</v>
      </c>
      <c r="N247" s="47">
        <v>340</v>
      </c>
      <c r="O247" s="47">
        <v>360</v>
      </c>
      <c r="P247" s="47">
        <v>2</v>
      </c>
      <c r="Q247" s="47">
        <v>0</v>
      </c>
      <c r="R247" s="47">
        <v>0</v>
      </c>
      <c r="S247" s="47">
        <v>0</v>
      </c>
      <c r="T247" s="47">
        <v>0</v>
      </c>
      <c r="U247" s="47">
        <v>0</v>
      </c>
      <c r="V247" s="47">
        <v>0</v>
      </c>
      <c r="W247" s="47">
        <v>0</v>
      </c>
      <c r="X247" s="47">
        <v>0</v>
      </c>
      <c r="Y247" s="47">
        <v>371</v>
      </c>
      <c r="Z247" s="47">
        <v>0</v>
      </c>
      <c r="AA247" s="80">
        <v>0.98</v>
      </c>
      <c r="AB247" s="80">
        <v>0</v>
      </c>
      <c r="AC247" s="80">
        <v>0.02</v>
      </c>
      <c r="AD247" s="47">
        <v>67</v>
      </c>
      <c r="AE247" s="47">
        <v>94150</v>
      </c>
      <c r="AF247" s="47">
        <v>85</v>
      </c>
      <c r="AG247" s="85">
        <v>1840500</v>
      </c>
      <c r="AH247" s="88"/>
      <c r="AI247" s="121">
        <v>32054</v>
      </c>
      <c r="AJ247" s="47">
        <v>0</v>
      </c>
      <c r="AK247" s="47">
        <v>0</v>
      </c>
      <c r="AL247" s="47">
        <v>34082</v>
      </c>
      <c r="AM247" s="47">
        <v>0</v>
      </c>
      <c r="AN247" s="122"/>
      <c r="AO247" s="47">
        <v>1671361</v>
      </c>
      <c r="AP247" s="47">
        <v>0</v>
      </c>
      <c r="AQ247" s="47">
        <v>0</v>
      </c>
      <c r="AR247" s="47">
        <v>3700</v>
      </c>
      <c r="AS247" s="47">
        <v>0</v>
      </c>
      <c r="AT247" s="47">
        <v>0</v>
      </c>
      <c r="AU247" s="85">
        <v>410032</v>
      </c>
      <c r="AV247" s="88" t="s">
        <v>640</v>
      </c>
      <c r="AW247" s="80">
        <v>0.8</v>
      </c>
      <c r="AX247" s="80">
        <v>0.2</v>
      </c>
      <c r="AY247" s="50" t="s">
        <v>50</v>
      </c>
      <c r="AZ247" s="91" t="s">
        <v>95</v>
      </c>
      <c r="BA247" s="88" t="s">
        <v>641</v>
      </c>
      <c r="BB247" s="78">
        <v>78.92</v>
      </c>
      <c r="BC247" s="75">
        <v>7696826</v>
      </c>
      <c r="BD247" s="75">
        <v>6340808</v>
      </c>
      <c r="BE247" s="75">
        <v>3203995</v>
      </c>
      <c r="BF247" s="75">
        <v>17508007</v>
      </c>
      <c r="BG247" s="50" t="s">
        <v>42</v>
      </c>
      <c r="BH247" s="78">
        <v>78.37</v>
      </c>
      <c r="BI247" s="130" t="s">
        <v>642</v>
      </c>
      <c r="BJ247" s="211" t="s">
        <v>42</v>
      </c>
    </row>
    <row r="248" spans="1:62" s="177" customFormat="1" ht="11.25" customHeight="1" x14ac:dyDescent="0.15">
      <c r="A248" s="186" t="s">
        <v>116</v>
      </c>
      <c r="B248" s="47" t="s">
        <v>114</v>
      </c>
      <c r="C248" s="52" t="s">
        <v>115</v>
      </c>
      <c r="D248" s="52" t="s">
        <v>734</v>
      </c>
      <c r="E248" s="52" t="s">
        <v>118</v>
      </c>
      <c r="F248" s="172"/>
      <c r="G248" s="52">
        <v>43337</v>
      </c>
      <c r="H248" s="47">
        <v>19232</v>
      </c>
      <c r="I248" s="47">
        <v>1626</v>
      </c>
      <c r="J248" s="47">
        <v>57</v>
      </c>
      <c r="K248" s="47">
        <v>15</v>
      </c>
      <c r="L248" s="47">
        <v>3</v>
      </c>
      <c r="M248" s="47">
        <v>353</v>
      </c>
      <c r="N248" s="47">
        <v>182</v>
      </c>
      <c r="O248" s="47">
        <v>1410</v>
      </c>
      <c r="P248" s="47">
        <v>3</v>
      </c>
      <c r="Q248" s="47">
        <v>12</v>
      </c>
      <c r="R248" s="47">
        <v>0</v>
      </c>
      <c r="S248" s="47">
        <v>0</v>
      </c>
      <c r="T248" s="47">
        <v>0</v>
      </c>
      <c r="U248" s="47">
        <v>0</v>
      </c>
      <c r="V248" s="47">
        <v>0</v>
      </c>
      <c r="W248" s="47">
        <v>0</v>
      </c>
      <c r="X248" s="47">
        <v>0</v>
      </c>
      <c r="Y248" s="47">
        <v>2066</v>
      </c>
      <c r="Z248" s="47">
        <v>250</v>
      </c>
      <c r="AA248" s="80">
        <v>0.99</v>
      </c>
      <c r="AB248" s="80">
        <v>0</v>
      </c>
      <c r="AC248" s="80">
        <v>0.01</v>
      </c>
      <c r="AD248" s="47">
        <v>239</v>
      </c>
      <c r="AE248" s="47">
        <v>700000</v>
      </c>
      <c r="AF248" s="47">
        <v>206</v>
      </c>
      <c r="AG248" s="85">
        <v>2812000</v>
      </c>
      <c r="AH248" s="88"/>
      <c r="AI248" s="121">
        <v>577960</v>
      </c>
      <c r="AJ248" s="47">
        <v>0</v>
      </c>
      <c r="AK248" s="47">
        <v>0</v>
      </c>
      <c r="AL248" s="47">
        <v>0</v>
      </c>
      <c r="AM248" s="47"/>
      <c r="AN248" s="122"/>
      <c r="AO248" s="47">
        <v>7338039</v>
      </c>
      <c r="AP248" s="47">
        <v>733000</v>
      </c>
      <c r="AQ248" s="47">
        <v>0</v>
      </c>
      <c r="AR248" s="47">
        <v>0</v>
      </c>
      <c r="AS248" s="47">
        <v>653251</v>
      </c>
      <c r="AT248" s="47">
        <v>559479</v>
      </c>
      <c r="AU248" s="85">
        <v>0</v>
      </c>
      <c r="AV248" s="88"/>
      <c r="AW248" s="80">
        <v>0.9</v>
      </c>
      <c r="AX248" s="80">
        <v>0.1</v>
      </c>
      <c r="AY248" s="50" t="s">
        <v>41</v>
      </c>
      <c r="AZ248" s="91" t="s">
        <v>41</v>
      </c>
      <c r="BA248" s="88" t="s">
        <v>687</v>
      </c>
      <c r="BB248" s="78">
        <v>62.08</v>
      </c>
      <c r="BC248" s="75">
        <v>17274630</v>
      </c>
      <c r="BD248" s="75">
        <v>2249366</v>
      </c>
      <c r="BE248" s="75">
        <v>41005014</v>
      </c>
      <c r="BF248" s="75">
        <v>80606491</v>
      </c>
      <c r="BG248" s="50" t="s">
        <v>42</v>
      </c>
      <c r="BH248" s="78">
        <v>42.99</v>
      </c>
      <c r="BI248" s="130"/>
      <c r="BJ248" s="211" t="s">
        <v>46</v>
      </c>
    </row>
    <row r="249" spans="1:62" s="51" customFormat="1" ht="11.25" customHeight="1" x14ac:dyDescent="0.15">
      <c r="A249" s="187" t="s">
        <v>357</v>
      </c>
      <c r="B249" s="47"/>
      <c r="C249" s="52"/>
      <c r="D249" s="52"/>
      <c r="E249" s="52"/>
      <c r="F249" s="172"/>
      <c r="G249" s="52"/>
      <c r="H249" s="47"/>
      <c r="I249" s="47"/>
      <c r="J249" s="47"/>
      <c r="K249" s="47"/>
      <c r="L249" s="47"/>
      <c r="M249" s="47"/>
      <c r="N249" s="47"/>
      <c r="O249" s="47"/>
      <c r="P249" s="47"/>
      <c r="Q249" s="47"/>
      <c r="R249" s="47"/>
      <c r="S249" s="47"/>
      <c r="T249" s="47"/>
      <c r="U249" s="47"/>
      <c r="V249" s="47"/>
      <c r="W249" s="47"/>
      <c r="X249" s="47"/>
      <c r="Y249" s="47"/>
      <c r="Z249" s="47"/>
      <c r="AA249" s="80"/>
      <c r="AB249" s="80"/>
      <c r="AC249" s="80"/>
      <c r="AD249" s="47"/>
      <c r="AE249" s="47"/>
      <c r="AF249" s="47"/>
      <c r="AG249" s="85"/>
      <c r="AH249" s="88"/>
      <c r="AI249" s="121"/>
      <c r="AJ249" s="47"/>
      <c r="AK249" s="47"/>
      <c r="AL249" s="47"/>
      <c r="AM249" s="47"/>
      <c r="AN249" s="122"/>
      <c r="AO249" s="47"/>
      <c r="AP249" s="47"/>
      <c r="AQ249" s="47"/>
      <c r="AR249" s="47"/>
      <c r="AS249" s="47"/>
      <c r="AT249" s="47"/>
      <c r="AU249" s="85"/>
      <c r="AV249" s="88"/>
      <c r="AW249" s="80"/>
      <c r="AX249" s="80"/>
      <c r="AY249" s="50"/>
      <c r="AZ249" s="91"/>
      <c r="BA249" s="88"/>
      <c r="BB249" s="78"/>
      <c r="BC249" s="75"/>
      <c r="BD249" s="75"/>
      <c r="BE249" s="75"/>
      <c r="BF249" s="75"/>
      <c r="BG249" s="50"/>
      <c r="BH249" s="78"/>
      <c r="BI249" s="130"/>
      <c r="BJ249" s="211"/>
    </row>
    <row r="250" spans="1:62" s="177" customFormat="1" ht="11.25" customHeight="1" x14ac:dyDescent="0.15">
      <c r="A250" s="186" t="s">
        <v>144</v>
      </c>
      <c r="B250" s="47" t="s">
        <v>175</v>
      </c>
      <c r="C250" s="52" t="s">
        <v>192</v>
      </c>
      <c r="D250" s="52" t="s">
        <v>210</v>
      </c>
      <c r="E250" s="52" t="s">
        <v>230</v>
      </c>
      <c r="F250" s="172"/>
      <c r="G250" s="52">
        <v>19090</v>
      </c>
      <c r="H250" s="47">
        <v>8029</v>
      </c>
      <c r="I250" s="47">
        <v>491</v>
      </c>
      <c r="J250" s="47">
        <v>60</v>
      </c>
      <c r="K250" s="47">
        <v>29</v>
      </c>
      <c r="L250" s="47">
        <v>0</v>
      </c>
      <c r="M250" s="47">
        <v>305</v>
      </c>
      <c r="N250" s="47">
        <v>39</v>
      </c>
      <c r="O250" s="47">
        <v>225</v>
      </c>
      <c r="P250" s="47">
        <v>0</v>
      </c>
      <c r="Q250" s="47">
        <v>0</v>
      </c>
      <c r="R250" s="47">
        <v>0</v>
      </c>
      <c r="S250" s="47">
        <v>0</v>
      </c>
      <c r="T250" s="47">
        <v>0</v>
      </c>
      <c r="U250" s="47">
        <v>0</v>
      </c>
      <c r="V250" s="47">
        <v>0</v>
      </c>
      <c r="W250" s="47">
        <v>0</v>
      </c>
      <c r="X250" s="47">
        <v>0</v>
      </c>
      <c r="Y250" s="47">
        <v>950</v>
      </c>
      <c r="Z250" s="47">
        <v>85</v>
      </c>
      <c r="AA250" s="80">
        <v>1</v>
      </c>
      <c r="AB250" s="80">
        <v>0</v>
      </c>
      <c r="AC250" s="80">
        <v>0</v>
      </c>
      <c r="AD250" s="47">
        <v>3</v>
      </c>
      <c r="AE250" s="47">
        <v>1000</v>
      </c>
      <c r="AF250" s="47">
        <v>101</v>
      </c>
      <c r="AG250" s="85">
        <v>2031900</v>
      </c>
      <c r="AH250" s="88" t="s">
        <v>688</v>
      </c>
      <c r="AI250" s="121">
        <v>785</v>
      </c>
      <c r="AJ250" s="47">
        <v>0</v>
      </c>
      <c r="AK250" s="47">
        <v>0</v>
      </c>
      <c r="AL250" s="47">
        <v>292565</v>
      </c>
      <c r="AM250" s="47">
        <v>0</v>
      </c>
      <c r="AN250" s="122"/>
      <c r="AO250" s="47">
        <v>0</v>
      </c>
      <c r="AP250" s="47">
        <v>0</v>
      </c>
      <c r="AQ250" s="47">
        <v>4788170</v>
      </c>
      <c r="AR250" s="47">
        <v>0</v>
      </c>
      <c r="AS250" s="47">
        <v>0</v>
      </c>
      <c r="AT250" s="47">
        <v>0</v>
      </c>
      <c r="AU250" s="85">
        <v>0</v>
      </c>
      <c r="AV250" s="88"/>
      <c r="AW250" s="80">
        <v>0</v>
      </c>
      <c r="AX250" s="80">
        <v>1</v>
      </c>
      <c r="AY250" s="50" t="s">
        <v>41</v>
      </c>
      <c r="AZ250" s="91" t="s">
        <v>95</v>
      </c>
      <c r="BA250" s="88" t="s">
        <v>689</v>
      </c>
      <c r="BB250" s="78">
        <v>80</v>
      </c>
      <c r="BC250" s="75">
        <v>11904102</v>
      </c>
      <c r="BD250" s="75">
        <v>8502930</v>
      </c>
      <c r="BE250" s="75">
        <v>7652637</v>
      </c>
      <c r="BF250" s="75">
        <v>28343100</v>
      </c>
      <c r="BG250" s="50" t="s">
        <v>42</v>
      </c>
      <c r="BH250" s="78">
        <v>80</v>
      </c>
      <c r="BI250" s="130" t="s">
        <v>690</v>
      </c>
      <c r="BJ250" s="211" t="s">
        <v>46</v>
      </c>
    </row>
    <row r="251" spans="1:62" s="177" customFormat="1" ht="11.25" customHeight="1" x14ac:dyDescent="0.15">
      <c r="A251" s="186" t="s">
        <v>145</v>
      </c>
      <c r="B251" s="47" t="s">
        <v>47</v>
      </c>
      <c r="C251" s="52" t="s">
        <v>691</v>
      </c>
      <c r="D251" s="52" t="s">
        <v>692</v>
      </c>
      <c r="E251" s="52"/>
      <c r="F251" s="172"/>
      <c r="G251" s="52">
        <v>96000</v>
      </c>
      <c r="H251" s="47">
        <v>43000</v>
      </c>
      <c r="I251" s="47">
        <v>2252</v>
      </c>
      <c r="J251" s="47">
        <v>137</v>
      </c>
      <c r="K251" s="47">
        <v>48</v>
      </c>
      <c r="L251" s="47">
        <v>10</v>
      </c>
      <c r="M251" s="47">
        <v>2000</v>
      </c>
      <c r="N251" s="47">
        <v>0</v>
      </c>
      <c r="O251" s="47">
        <v>2252</v>
      </c>
      <c r="P251" s="47">
        <v>0</v>
      </c>
      <c r="Q251" s="47">
        <v>656</v>
      </c>
      <c r="R251" s="47">
        <v>100</v>
      </c>
      <c r="S251" s="47">
        <v>50</v>
      </c>
      <c r="T251" s="47">
        <v>0</v>
      </c>
      <c r="U251" s="47">
        <v>0</v>
      </c>
      <c r="V251" s="47">
        <v>0</v>
      </c>
      <c r="W251" s="47">
        <v>0</v>
      </c>
      <c r="X251" s="47">
        <v>0</v>
      </c>
      <c r="Y251" s="47">
        <v>3924</v>
      </c>
      <c r="Z251" s="47">
        <v>772</v>
      </c>
      <c r="AA251" s="80">
        <v>0.88</v>
      </c>
      <c r="AB251" s="80">
        <v>0</v>
      </c>
      <c r="AC251" s="80">
        <v>0.12</v>
      </c>
      <c r="AD251" s="47">
        <v>441</v>
      </c>
      <c r="AE251" s="47">
        <v>800000</v>
      </c>
      <c r="AF251" s="47">
        <v>62</v>
      </c>
      <c r="AG251" s="85">
        <v>3000000</v>
      </c>
      <c r="AH251" s="88"/>
      <c r="AI251" s="121">
        <v>545000</v>
      </c>
      <c r="AJ251" s="47">
        <v>0</v>
      </c>
      <c r="AK251" s="47">
        <v>0</v>
      </c>
      <c r="AL251" s="47">
        <v>375000</v>
      </c>
      <c r="AM251" s="47">
        <v>0</v>
      </c>
      <c r="AN251" s="122"/>
      <c r="AO251" s="47">
        <v>6000000</v>
      </c>
      <c r="AP251" s="47">
        <v>0</v>
      </c>
      <c r="AQ251" s="47">
        <v>0</v>
      </c>
      <c r="AR251" s="47">
        <v>0</v>
      </c>
      <c r="AS251" s="47">
        <v>0</v>
      </c>
      <c r="AT251" s="47">
        <v>0</v>
      </c>
      <c r="AU251" s="85">
        <v>0</v>
      </c>
      <c r="AV251" s="88"/>
      <c r="AW251" s="80">
        <v>1</v>
      </c>
      <c r="AX251" s="80">
        <v>0</v>
      </c>
      <c r="AY251" s="50" t="s">
        <v>50</v>
      </c>
      <c r="AZ251" s="91" t="s">
        <v>50</v>
      </c>
      <c r="BA251" s="88"/>
      <c r="BB251" s="78">
        <v>71.930000000000007</v>
      </c>
      <c r="BC251" s="75">
        <v>95000000</v>
      </c>
      <c r="BD251" s="75">
        <v>50000000</v>
      </c>
      <c r="BE251" s="75">
        <v>48000000</v>
      </c>
      <c r="BF251" s="75">
        <v>155000000</v>
      </c>
      <c r="BG251" s="50" t="s">
        <v>42</v>
      </c>
      <c r="BH251" s="78">
        <v>59.75</v>
      </c>
      <c r="BI251" s="130"/>
      <c r="BJ251" s="211" t="s">
        <v>46</v>
      </c>
    </row>
    <row r="252" spans="1:62" s="51" customFormat="1" ht="11.25" customHeight="1" x14ac:dyDescent="0.15">
      <c r="A252" s="187" t="s">
        <v>322</v>
      </c>
      <c r="B252" s="47"/>
      <c r="C252" s="52"/>
      <c r="D252" s="52"/>
      <c r="E252" s="52"/>
      <c r="F252" s="172"/>
      <c r="G252" s="52"/>
      <c r="H252" s="47"/>
      <c r="I252" s="47"/>
      <c r="J252" s="47"/>
      <c r="K252" s="47"/>
      <c r="L252" s="47"/>
      <c r="M252" s="47"/>
      <c r="N252" s="47"/>
      <c r="O252" s="47"/>
      <c r="P252" s="47"/>
      <c r="Q252" s="47"/>
      <c r="R252" s="47"/>
      <c r="S252" s="47"/>
      <c r="T252" s="47"/>
      <c r="U252" s="47"/>
      <c r="V252" s="47"/>
      <c r="W252" s="47"/>
      <c r="X252" s="47"/>
      <c r="Y252" s="47"/>
      <c r="Z252" s="47"/>
      <c r="AA252" s="80"/>
      <c r="AB252" s="80"/>
      <c r="AC252" s="80"/>
      <c r="AD252" s="47"/>
      <c r="AE252" s="47"/>
      <c r="AF252" s="47"/>
      <c r="AG252" s="85"/>
      <c r="AH252" s="88"/>
      <c r="AI252" s="121"/>
      <c r="AJ252" s="47"/>
      <c r="AK252" s="47"/>
      <c r="AL252" s="47"/>
      <c r="AM252" s="47"/>
      <c r="AN252" s="122"/>
      <c r="AO252" s="47"/>
      <c r="AP252" s="47"/>
      <c r="AQ252" s="47"/>
      <c r="AR252" s="47"/>
      <c r="AS252" s="47"/>
      <c r="AT252" s="47"/>
      <c r="AU252" s="85"/>
      <c r="AV252" s="88"/>
      <c r="AW252" s="80"/>
      <c r="AX252" s="80"/>
      <c r="AY252" s="50"/>
      <c r="AZ252" s="91"/>
      <c r="BA252" s="88"/>
      <c r="BB252" s="78"/>
      <c r="BC252" s="75"/>
      <c r="BD252" s="75"/>
      <c r="BE252" s="75"/>
      <c r="BF252" s="75"/>
      <c r="BG252" s="50"/>
      <c r="BH252" s="78"/>
      <c r="BI252" s="130"/>
      <c r="BJ252" s="211"/>
    </row>
    <row r="253" spans="1:62" s="177" customFormat="1" ht="11.25" customHeight="1" x14ac:dyDescent="0.15">
      <c r="A253" s="186" t="s">
        <v>70</v>
      </c>
      <c r="B253" s="47" t="s">
        <v>68</v>
      </c>
      <c r="C253" s="52" t="s">
        <v>69</v>
      </c>
      <c r="D253" s="52" t="s">
        <v>71</v>
      </c>
      <c r="E253" s="52" t="s">
        <v>72</v>
      </c>
      <c r="F253" s="172"/>
      <c r="G253" s="52">
        <v>90598</v>
      </c>
      <c r="H253" s="47">
        <v>41377</v>
      </c>
      <c r="I253" s="47">
        <v>559</v>
      </c>
      <c r="J253" s="47">
        <v>112</v>
      </c>
      <c r="K253" s="47">
        <v>0</v>
      </c>
      <c r="L253" s="47">
        <v>0</v>
      </c>
      <c r="M253" s="47">
        <v>0</v>
      </c>
      <c r="N253" s="47">
        <v>0</v>
      </c>
      <c r="O253" s="47">
        <v>50</v>
      </c>
      <c r="P253" s="47">
        <v>23</v>
      </c>
      <c r="Q253" s="47">
        <v>0</v>
      </c>
      <c r="R253" s="47">
        <v>38</v>
      </c>
      <c r="S253" s="47">
        <v>0</v>
      </c>
      <c r="T253" s="47">
        <v>0</v>
      </c>
      <c r="U253" s="47">
        <v>0</v>
      </c>
      <c r="V253" s="47">
        <v>0</v>
      </c>
      <c r="W253" s="47">
        <v>0</v>
      </c>
      <c r="X253" s="47">
        <v>0</v>
      </c>
      <c r="Y253" s="47">
        <v>3284</v>
      </c>
      <c r="Z253" s="47">
        <v>0</v>
      </c>
      <c r="AA253" s="80">
        <v>0.95</v>
      </c>
      <c r="AB253" s="80">
        <v>0.02</v>
      </c>
      <c r="AC253" s="80">
        <v>0.03</v>
      </c>
      <c r="AD253" s="47">
        <v>78</v>
      </c>
      <c r="AE253" s="47">
        <v>57000</v>
      </c>
      <c r="AF253" s="47">
        <v>150</v>
      </c>
      <c r="AG253" s="85">
        <v>528000</v>
      </c>
      <c r="AH253" s="88" t="s">
        <v>73</v>
      </c>
      <c r="AI253" s="121">
        <v>15680</v>
      </c>
      <c r="AJ253" s="47">
        <v>0</v>
      </c>
      <c r="AK253" s="47">
        <v>0</v>
      </c>
      <c r="AL253" s="47">
        <v>6250</v>
      </c>
      <c r="AM253" s="47">
        <v>0</v>
      </c>
      <c r="AN253" s="122"/>
      <c r="AO253" s="47">
        <v>1453425</v>
      </c>
      <c r="AP253" s="47">
        <v>61901</v>
      </c>
      <c r="AQ253" s="47">
        <v>0</v>
      </c>
      <c r="AR253" s="47">
        <v>0</v>
      </c>
      <c r="AS253" s="47">
        <v>0</v>
      </c>
      <c r="AT253" s="47">
        <v>0</v>
      </c>
      <c r="AU253" s="85">
        <v>0</v>
      </c>
      <c r="AV253" s="88"/>
      <c r="AW253" s="80">
        <v>0.96</v>
      </c>
      <c r="AX253" s="80">
        <v>0.04</v>
      </c>
      <c r="AY253" s="50" t="s">
        <v>50</v>
      </c>
      <c r="AZ253" s="91" t="s">
        <v>50</v>
      </c>
      <c r="BA253" s="88"/>
      <c r="BB253" s="78">
        <v>108.4</v>
      </c>
      <c r="BC253" s="75">
        <v>1176501</v>
      </c>
      <c r="BD253" s="75">
        <v>393926</v>
      </c>
      <c r="BE253" s="75">
        <v>1757570</v>
      </c>
      <c r="BF253" s="75">
        <v>3332997</v>
      </c>
      <c r="BG253" s="50" t="s">
        <v>42</v>
      </c>
      <c r="BH253" s="78">
        <v>108.4</v>
      </c>
      <c r="BI253" s="130"/>
      <c r="BJ253" s="211" t="s">
        <v>46</v>
      </c>
    </row>
    <row r="254" spans="1:62" s="177" customFormat="1" ht="11.25" customHeight="1" x14ac:dyDescent="0.15">
      <c r="A254" s="186" t="s">
        <v>146</v>
      </c>
      <c r="B254" s="47" t="s">
        <v>693</v>
      </c>
      <c r="C254" s="52" t="s">
        <v>193</v>
      </c>
      <c r="D254" s="52" t="s">
        <v>694</v>
      </c>
      <c r="E254" s="52" t="s">
        <v>695</v>
      </c>
      <c r="F254" s="172"/>
      <c r="G254" s="52">
        <v>18278</v>
      </c>
      <c r="H254" s="47">
        <v>7808</v>
      </c>
      <c r="I254" s="47">
        <v>509</v>
      </c>
      <c r="J254" s="47">
        <v>26</v>
      </c>
      <c r="K254" s="47">
        <v>65</v>
      </c>
      <c r="L254" s="47">
        <v>0</v>
      </c>
      <c r="M254" s="47">
        <v>543</v>
      </c>
      <c r="N254" s="47">
        <v>243</v>
      </c>
      <c r="O254" s="47">
        <v>487</v>
      </c>
      <c r="P254" s="47">
        <v>0</v>
      </c>
      <c r="Q254" s="47">
        <v>0</v>
      </c>
      <c r="R254" s="47">
        <v>0</v>
      </c>
      <c r="S254" s="47">
        <v>0</v>
      </c>
      <c r="T254" s="47">
        <v>0</v>
      </c>
      <c r="U254" s="47">
        <v>0</v>
      </c>
      <c r="V254" s="47">
        <v>0</v>
      </c>
      <c r="W254" s="47">
        <v>0</v>
      </c>
      <c r="X254" s="47">
        <v>0</v>
      </c>
      <c r="Y254" s="47">
        <v>335</v>
      </c>
      <c r="Z254" s="47">
        <v>60</v>
      </c>
      <c r="AA254" s="80">
        <v>0.97</v>
      </c>
      <c r="AB254" s="80">
        <v>0</v>
      </c>
      <c r="AC254" s="80">
        <v>0.03</v>
      </c>
      <c r="AD254" s="47">
        <v>72</v>
      </c>
      <c r="AE254" s="47">
        <v>93600</v>
      </c>
      <c r="AF254" s="47">
        <v>134</v>
      </c>
      <c r="AG254" s="85">
        <v>927150</v>
      </c>
      <c r="AH254" s="88"/>
      <c r="AI254" s="121">
        <v>45742</v>
      </c>
      <c r="AJ254" s="47">
        <v>0</v>
      </c>
      <c r="AK254" s="47">
        <v>0</v>
      </c>
      <c r="AL254" s="47">
        <v>1728</v>
      </c>
      <c r="AM254" s="47">
        <v>0</v>
      </c>
      <c r="AN254" s="122"/>
      <c r="AO254" s="47">
        <v>1113940</v>
      </c>
      <c r="AP254" s="47">
        <v>0</v>
      </c>
      <c r="AQ254" s="47">
        <v>307026</v>
      </c>
      <c r="AR254" s="47">
        <v>0</v>
      </c>
      <c r="AS254" s="47">
        <v>0</v>
      </c>
      <c r="AT254" s="47">
        <v>0</v>
      </c>
      <c r="AU254" s="85">
        <v>0</v>
      </c>
      <c r="AV254" s="88"/>
      <c r="AW254" s="80">
        <v>0.75</v>
      </c>
      <c r="AX254" s="80">
        <v>0.25</v>
      </c>
      <c r="AY254" s="50" t="s">
        <v>50</v>
      </c>
      <c r="AZ254" s="91" t="s">
        <v>95</v>
      </c>
      <c r="BA254" s="88"/>
      <c r="BB254" s="78">
        <v>69.03</v>
      </c>
      <c r="BC254" s="75">
        <v>3023579</v>
      </c>
      <c r="BD254" s="75">
        <v>7341708</v>
      </c>
      <c r="BE254" s="75">
        <v>4438773</v>
      </c>
      <c r="BF254" s="75">
        <v>15174848</v>
      </c>
      <c r="BG254" s="50" t="s">
        <v>42</v>
      </c>
      <c r="BH254" s="78">
        <v>67</v>
      </c>
      <c r="BI254" s="130"/>
      <c r="BJ254" s="211" t="s">
        <v>42</v>
      </c>
    </row>
    <row r="255" spans="1:62" s="51" customFormat="1" ht="11.25" customHeight="1" x14ac:dyDescent="0.15">
      <c r="A255" s="186" t="s">
        <v>158</v>
      </c>
      <c r="B255" s="47" t="s">
        <v>735</v>
      </c>
      <c r="C255" s="52" t="s">
        <v>736</v>
      </c>
      <c r="D255" s="52" t="s">
        <v>737</v>
      </c>
      <c r="E255" s="52" t="s">
        <v>738</v>
      </c>
      <c r="F255" s="172"/>
      <c r="G255" s="52">
        <v>37662</v>
      </c>
      <c r="H255" s="47">
        <v>13877</v>
      </c>
      <c r="I255" s="47">
        <v>813</v>
      </c>
      <c r="J255" s="47">
        <v>70</v>
      </c>
      <c r="K255" s="47">
        <v>0</v>
      </c>
      <c r="L255" s="47">
        <v>10</v>
      </c>
      <c r="M255" s="47">
        <v>0</v>
      </c>
      <c r="N255" s="47">
        <v>97</v>
      </c>
      <c r="O255" s="47">
        <v>200</v>
      </c>
      <c r="P255" s="47">
        <v>0</v>
      </c>
      <c r="Q255" s="47">
        <v>16</v>
      </c>
      <c r="R255" s="47">
        <v>0</v>
      </c>
      <c r="S255" s="47">
        <v>0</v>
      </c>
      <c r="T255" s="47">
        <v>0</v>
      </c>
      <c r="U255" s="47">
        <v>0</v>
      </c>
      <c r="V255" s="47">
        <v>0</v>
      </c>
      <c r="W255" s="47">
        <v>16</v>
      </c>
      <c r="X255" s="47">
        <v>0</v>
      </c>
      <c r="Y255" s="47">
        <v>1600</v>
      </c>
      <c r="Z255" s="47">
        <v>0</v>
      </c>
      <c r="AA255" s="80">
        <v>0.99</v>
      </c>
      <c r="AB255" s="80">
        <v>0.01</v>
      </c>
      <c r="AC255" s="80">
        <v>0</v>
      </c>
      <c r="AD255" s="47">
        <v>136</v>
      </c>
      <c r="AE255" s="47">
        <v>252904</v>
      </c>
      <c r="AF255" s="47">
        <v>100</v>
      </c>
      <c r="AG255" s="85">
        <v>1712397</v>
      </c>
      <c r="AH255" s="88"/>
      <c r="AI255" s="121">
        <v>903486</v>
      </c>
      <c r="AJ255" s="47">
        <v>0</v>
      </c>
      <c r="AK255" s="47">
        <v>7976</v>
      </c>
      <c r="AL255" s="47">
        <v>0</v>
      </c>
      <c r="AM255" s="47">
        <v>0</v>
      </c>
      <c r="AN255" s="122"/>
      <c r="AO255" s="47">
        <v>775950</v>
      </c>
      <c r="AP255" s="47">
        <v>40184</v>
      </c>
      <c r="AQ255" s="47">
        <v>0</v>
      </c>
      <c r="AR255" s="47">
        <v>0</v>
      </c>
      <c r="AS255" s="47">
        <v>0</v>
      </c>
      <c r="AT255" s="47">
        <v>29183</v>
      </c>
      <c r="AU255" s="85">
        <v>0</v>
      </c>
      <c r="AV255" s="88"/>
      <c r="AW255" s="80">
        <v>0.99</v>
      </c>
      <c r="AX255" s="80">
        <v>0.01</v>
      </c>
      <c r="AY255" s="50" t="s">
        <v>41</v>
      </c>
      <c r="AZ255" s="91" t="s">
        <v>95</v>
      </c>
      <c r="BA255" s="88"/>
      <c r="BB255" s="78">
        <v>76.400000000000006</v>
      </c>
      <c r="BC255" s="75">
        <v>6216324</v>
      </c>
      <c r="BD255" s="75">
        <v>2858617</v>
      </c>
      <c r="BE255" s="75">
        <v>10273863</v>
      </c>
      <c r="BF255" s="75">
        <v>19348804</v>
      </c>
      <c r="BG255" s="50" t="s">
        <v>42</v>
      </c>
      <c r="BH255" s="78">
        <v>76.400000000000006</v>
      </c>
      <c r="BI255" s="130"/>
      <c r="BJ255" s="211" t="s">
        <v>46</v>
      </c>
    </row>
    <row r="256" spans="1:62" s="51" customFormat="1" ht="11.25" customHeight="1" x14ac:dyDescent="0.15">
      <c r="A256" s="186" t="s">
        <v>358</v>
      </c>
      <c r="B256" s="47" t="s">
        <v>739</v>
      </c>
      <c r="C256" s="52" t="s">
        <v>740</v>
      </c>
      <c r="D256" s="52" t="s">
        <v>741</v>
      </c>
      <c r="E256" s="52" t="s">
        <v>742</v>
      </c>
      <c r="F256" s="172"/>
      <c r="G256" s="52">
        <v>198000</v>
      </c>
      <c r="H256" s="47">
        <v>80000</v>
      </c>
      <c r="I256" s="47">
        <v>1839</v>
      </c>
      <c r="J256" s="47">
        <v>429</v>
      </c>
      <c r="K256" s="47">
        <v>7</v>
      </c>
      <c r="L256" s="47">
        <v>573</v>
      </c>
      <c r="M256" s="47"/>
      <c r="N256" s="47"/>
      <c r="O256" s="47">
        <v>281</v>
      </c>
      <c r="P256" s="47"/>
      <c r="Q256" s="47"/>
      <c r="R256" s="47"/>
      <c r="S256" s="47"/>
      <c r="T256" s="47"/>
      <c r="U256" s="47"/>
      <c r="V256" s="47"/>
      <c r="W256" s="47"/>
      <c r="X256" s="47"/>
      <c r="Y256" s="47">
        <v>2500</v>
      </c>
      <c r="Z256" s="47">
        <v>0</v>
      </c>
      <c r="AA256" s="80">
        <v>0.9</v>
      </c>
      <c r="AB256" s="80">
        <v>0.1</v>
      </c>
      <c r="AC256" s="80">
        <v>0</v>
      </c>
      <c r="AD256" s="47">
        <v>50</v>
      </c>
      <c r="AE256" s="47">
        <v>25000</v>
      </c>
      <c r="AF256" s="47">
        <v>400</v>
      </c>
      <c r="AG256" s="85">
        <v>2000000</v>
      </c>
      <c r="AH256" s="88"/>
      <c r="AI256" s="121">
        <v>9450</v>
      </c>
      <c r="AJ256" s="47">
        <v>0</v>
      </c>
      <c r="AK256" s="47">
        <v>169</v>
      </c>
      <c r="AL256" s="47">
        <v>0</v>
      </c>
      <c r="AM256" s="47">
        <v>0</v>
      </c>
      <c r="AN256" s="122" t="s">
        <v>743</v>
      </c>
      <c r="AO256" s="47">
        <v>6043236</v>
      </c>
      <c r="AP256" s="47">
        <v>0</v>
      </c>
      <c r="AQ256" s="47">
        <v>32000</v>
      </c>
      <c r="AR256" s="47">
        <v>0</v>
      </c>
      <c r="AS256" s="47">
        <v>0</v>
      </c>
      <c r="AT256" s="47">
        <v>0</v>
      </c>
      <c r="AU256" s="85">
        <v>0</v>
      </c>
      <c r="AV256" s="88"/>
      <c r="AW256" s="80">
        <v>0.9</v>
      </c>
      <c r="AX256" s="80">
        <v>0.1</v>
      </c>
      <c r="AY256" s="50" t="s">
        <v>41</v>
      </c>
      <c r="AZ256" s="91" t="s">
        <v>41</v>
      </c>
      <c r="BA256" s="88" t="s">
        <v>744</v>
      </c>
      <c r="BB256" s="78">
        <v>93</v>
      </c>
      <c r="BC256" s="75">
        <v>0</v>
      </c>
      <c r="BD256" s="75">
        <v>0</v>
      </c>
      <c r="BE256" s="75">
        <v>0</v>
      </c>
      <c r="BF256" s="75">
        <v>6161628</v>
      </c>
      <c r="BG256" s="50" t="s">
        <v>42</v>
      </c>
      <c r="BH256" s="78">
        <v>93</v>
      </c>
      <c r="BI256" s="130"/>
      <c r="BJ256" s="211" t="s">
        <v>46</v>
      </c>
    </row>
    <row r="257" spans="1:62" s="177" customFormat="1" ht="11.25" customHeight="1" x14ac:dyDescent="0.15">
      <c r="A257" s="186" t="s">
        <v>359</v>
      </c>
      <c r="B257" s="47" t="s">
        <v>696</v>
      </c>
      <c r="C257" s="52" t="s">
        <v>697</v>
      </c>
      <c r="D257" s="52" t="s">
        <v>698</v>
      </c>
      <c r="E257" s="52" t="s">
        <v>699</v>
      </c>
      <c r="F257" s="172"/>
      <c r="G257" s="52">
        <v>23500</v>
      </c>
      <c r="H257" s="47">
        <v>5880</v>
      </c>
      <c r="I257" s="47">
        <v>563</v>
      </c>
      <c r="J257" s="47">
        <v>51</v>
      </c>
      <c r="K257" s="47">
        <v>18</v>
      </c>
      <c r="L257" s="47">
        <v>12</v>
      </c>
      <c r="M257" s="47">
        <v>532</v>
      </c>
      <c r="N257" s="47">
        <v>0</v>
      </c>
      <c r="O257" s="47">
        <v>464</v>
      </c>
      <c r="P257" s="47">
        <v>23</v>
      </c>
      <c r="Q257" s="47">
        <v>0</v>
      </c>
      <c r="R257" s="47">
        <v>0</v>
      </c>
      <c r="S257" s="47">
        <v>0</v>
      </c>
      <c r="T257" s="47">
        <v>0</v>
      </c>
      <c r="U257" s="47">
        <v>0</v>
      </c>
      <c r="V257" s="47">
        <v>0</v>
      </c>
      <c r="W257" s="47">
        <v>0</v>
      </c>
      <c r="X257" s="47">
        <v>0</v>
      </c>
      <c r="Y257" s="47">
        <v>641</v>
      </c>
      <c r="Z257" s="47">
        <v>79</v>
      </c>
      <c r="AA257" s="80">
        <v>1</v>
      </c>
      <c r="AB257" s="80">
        <v>0</v>
      </c>
      <c r="AC257" s="80">
        <v>0</v>
      </c>
      <c r="AD257" s="47">
        <v>128</v>
      </c>
      <c r="AE257" s="47">
        <v>216000</v>
      </c>
      <c r="AF257" s="47">
        <v>88</v>
      </c>
      <c r="AG257" s="85">
        <v>1320000</v>
      </c>
      <c r="AH257" s="88"/>
      <c r="AI257" s="121">
        <v>87241</v>
      </c>
      <c r="AJ257" s="47">
        <v>0</v>
      </c>
      <c r="AK257" s="47">
        <v>0</v>
      </c>
      <c r="AL257" s="47">
        <v>19235</v>
      </c>
      <c r="AM257" s="47">
        <v>3560</v>
      </c>
      <c r="AN257" s="122" t="s">
        <v>700</v>
      </c>
      <c r="AO257" s="47">
        <v>0</v>
      </c>
      <c r="AP257" s="47">
        <v>0</v>
      </c>
      <c r="AQ257" s="47">
        <v>216839</v>
      </c>
      <c r="AR257" s="47">
        <v>0</v>
      </c>
      <c r="AS257" s="47">
        <v>0</v>
      </c>
      <c r="AT257" s="47">
        <v>0</v>
      </c>
      <c r="AU257" s="85">
        <v>0</v>
      </c>
      <c r="AV257" s="88"/>
      <c r="AW257" s="80">
        <v>1</v>
      </c>
      <c r="AX257" s="80">
        <v>0</v>
      </c>
      <c r="AY257" s="50" t="s">
        <v>50</v>
      </c>
      <c r="AZ257" s="91" t="s">
        <v>41</v>
      </c>
      <c r="BA257" s="88"/>
      <c r="BB257" s="78">
        <v>31.62</v>
      </c>
      <c r="BC257" s="75">
        <v>7744159</v>
      </c>
      <c r="BD257" s="75">
        <v>7625249</v>
      </c>
      <c r="BE257" s="75">
        <v>7959907</v>
      </c>
      <c r="BF257" s="75">
        <v>23329317</v>
      </c>
      <c r="BG257" s="50" t="s">
        <v>42</v>
      </c>
      <c r="BH257" s="78">
        <v>31.62</v>
      </c>
      <c r="BI257" s="130"/>
      <c r="BJ257" s="211" t="s">
        <v>42</v>
      </c>
    </row>
    <row r="258" spans="1:62" s="177" customFormat="1" ht="11.25" customHeight="1" x14ac:dyDescent="0.15">
      <c r="A258" s="186" t="s">
        <v>147</v>
      </c>
      <c r="B258" s="47" t="s">
        <v>701</v>
      </c>
      <c r="C258" s="52" t="s">
        <v>184</v>
      </c>
      <c r="D258" s="52" t="s">
        <v>702</v>
      </c>
      <c r="E258" s="52" t="s">
        <v>703</v>
      </c>
      <c r="F258" s="172"/>
      <c r="G258" s="52">
        <v>6511</v>
      </c>
      <c r="H258" s="47">
        <v>3481</v>
      </c>
      <c r="I258" s="47">
        <v>275</v>
      </c>
      <c r="J258" s="47">
        <v>8</v>
      </c>
      <c r="K258" s="47">
        <v>0</v>
      </c>
      <c r="L258" s="47">
        <v>2</v>
      </c>
      <c r="M258" s="47">
        <v>275</v>
      </c>
      <c r="N258" s="47">
        <v>3</v>
      </c>
      <c r="O258" s="47">
        <v>275</v>
      </c>
      <c r="P258" s="47">
        <v>0</v>
      </c>
      <c r="Q258" s="47">
        <v>1</v>
      </c>
      <c r="R258" s="47">
        <v>1</v>
      </c>
      <c r="S258" s="47">
        <v>0</v>
      </c>
      <c r="T258" s="47">
        <v>0</v>
      </c>
      <c r="U258" s="47">
        <v>1</v>
      </c>
      <c r="V258" s="47">
        <v>0</v>
      </c>
      <c r="W258" s="47">
        <v>0</v>
      </c>
      <c r="X258" s="47">
        <v>0</v>
      </c>
      <c r="Y258" s="47">
        <v>300</v>
      </c>
      <c r="Z258" s="47">
        <v>25</v>
      </c>
      <c r="AA258" s="80">
        <v>0.99</v>
      </c>
      <c r="AB258" s="80">
        <v>0</v>
      </c>
      <c r="AC258" s="80">
        <v>0.01</v>
      </c>
      <c r="AD258" s="47">
        <v>64</v>
      </c>
      <c r="AE258" s="47">
        <v>128000</v>
      </c>
      <c r="AF258" s="47">
        <v>63</v>
      </c>
      <c r="AG258" s="85">
        <v>180000</v>
      </c>
      <c r="AH258" s="88"/>
      <c r="AI258" s="121">
        <v>66821</v>
      </c>
      <c r="AJ258" s="47">
        <v>0</v>
      </c>
      <c r="AK258" s="47">
        <v>0</v>
      </c>
      <c r="AL258" s="47">
        <v>2496</v>
      </c>
      <c r="AM258" s="47"/>
      <c r="AN258" s="122"/>
      <c r="AO258" s="47">
        <v>1579628</v>
      </c>
      <c r="AP258" s="47">
        <v>0</v>
      </c>
      <c r="AQ258" s="47">
        <v>0</v>
      </c>
      <c r="AR258" s="47">
        <v>0</v>
      </c>
      <c r="AS258" s="47"/>
      <c r="AT258" s="47"/>
      <c r="AU258" s="85">
        <v>63912</v>
      </c>
      <c r="AV258" s="88" t="s">
        <v>704</v>
      </c>
      <c r="AW258" s="80">
        <v>0.93</v>
      </c>
      <c r="AX258" s="80">
        <v>7.0000000000000007E-2</v>
      </c>
      <c r="AY258" s="50" t="s">
        <v>50</v>
      </c>
      <c r="AZ258" s="91" t="s">
        <v>41</v>
      </c>
      <c r="BA258" s="88" t="s">
        <v>705</v>
      </c>
      <c r="BB258" s="78">
        <v>79.39</v>
      </c>
      <c r="BC258" s="75">
        <v>7458691</v>
      </c>
      <c r="BD258" s="75">
        <v>8571707</v>
      </c>
      <c r="BE258" s="75">
        <v>5525377</v>
      </c>
      <c r="BF258" s="75">
        <v>21555776</v>
      </c>
      <c r="BG258" s="50" t="s">
        <v>42</v>
      </c>
      <c r="BH258" s="78">
        <v>78</v>
      </c>
      <c r="BI258" s="130"/>
      <c r="BJ258" s="211" t="s">
        <v>46</v>
      </c>
    </row>
    <row r="259" spans="1:62" s="51" customFormat="1" ht="11.25" customHeight="1" x14ac:dyDescent="0.15">
      <c r="A259" s="186" t="s">
        <v>360</v>
      </c>
      <c r="B259" s="47" t="s">
        <v>745</v>
      </c>
      <c r="C259" s="52" t="s">
        <v>746</v>
      </c>
      <c r="D259" s="52" t="s">
        <v>747</v>
      </c>
      <c r="E259" s="52" t="s">
        <v>748</v>
      </c>
      <c r="F259" s="172"/>
      <c r="G259" s="52">
        <v>127000</v>
      </c>
      <c r="H259" s="47">
        <v>58500</v>
      </c>
      <c r="I259" s="47">
        <v>1742</v>
      </c>
      <c r="J259" s="47">
        <v>279</v>
      </c>
      <c r="K259" s="47">
        <v>45</v>
      </c>
      <c r="L259" s="47">
        <v>0</v>
      </c>
      <c r="M259" s="47">
        <v>4</v>
      </c>
      <c r="N259" s="47">
        <v>0</v>
      </c>
      <c r="O259" s="47">
        <v>900</v>
      </c>
      <c r="P259" s="47">
        <v>0</v>
      </c>
      <c r="Q259" s="47">
        <v>4597</v>
      </c>
      <c r="R259" s="47">
        <v>225</v>
      </c>
      <c r="S259" s="47">
        <v>11</v>
      </c>
      <c r="T259" s="47">
        <v>0</v>
      </c>
      <c r="U259" s="47">
        <v>0</v>
      </c>
      <c r="V259" s="47">
        <v>0</v>
      </c>
      <c r="W259" s="47">
        <v>500</v>
      </c>
      <c r="X259" s="47">
        <v>0</v>
      </c>
      <c r="Y259" s="47">
        <v>3798</v>
      </c>
      <c r="Z259" s="47">
        <v>142</v>
      </c>
      <c r="AA259" s="80">
        <v>0.03</v>
      </c>
      <c r="AB259" s="80">
        <v>0.97</v>
      </c>
      <c r="AC259" s="80">
        <v>0</v>
      </c>
      <c r="AD259" s="47">
        <v>270</v>
      </c>
      <c r="AE259" s="47">
        <v>489000</v>
      </c>
      <c r="AF259" s="47">
        <v>149</v>
      </c>
      <c r="AG259" s="85">
        <v>1620880</v>
      </c>
      <c r="AH259" s="88"/>
      <c r="AI259" s="121">
        <v>1127113</v>
      </c>
      <c r="AJ259" s="47">
        <v>6</v>
      </c>
      <c r="AK259" s="47">
        <v>1109</v>
      </c>
      <c r="AL259" s="47">
        <v>128836</v>
      </c>
      <c r="AM259" s="47">
        <v>0</v>
      </c>
      <c r="AN259" s="122"/>
      <c r="AO259" s="47">
        <v>3288982</v>
      </c>
      <c r="AP259" s="47">
        <v>835708</v>
      </c>
      <c r="AQ259" s="47">
        <v>258929</v>
      </c>
      <c r="AR259" s="47">
        <v>0</v>
      </c>
      <c r="AS259" s="47">
        <v>0</v>
      </c>
      <c r="AT259" s="47">
        <v>0</v>
      </c>
      <c r="AU259" s="85">
        <v>0</v>
      </c>
      <c r="AV259" s="88"/>
      <c r="AW259" s="80">
        <v>0.75</v>
      </c>
      <c r="AX259" s="80">
        <v>0.25</v>
      </c>
      <c r="AY259" s="50" t="s">
        <v>50</v>
      </c>
      <c r="AZ259" s="91" t="s">
        <v>50</v>
      </c>
      <c r="BA259" s="88"/>
      <c r="BB259" s="78">
        <v>80</v>
      </c>
      <c r="BC259" s="75">
        <v>27000000</v>
      </c>
      <c r="BD259" s="75">
        <v>230000000</v>
      </c>
      <c r="BE259" s="75">
        <v>27000000</v>
      </c>
      <c r="BF259" s="75">
        <v>284000000</v>
      </c>
      <c r="BG259" s="50" t="s">
        <v>42</v>
      </c>
      <c r="BH259" s="78">
        <v>79.88</v>
      </c>
      <c r="BI259" s="130" t="s">
        <v>749</v>
      </c>
      <c r="BJ259" s="211" t="s">
        <v>46</v>
      </c>
    </row>
    <row r="260" spans="1:62" s="177" customFormat="1" ht="11.25" customHeight="1" x14ac:dyDescent="0.15">
      <c r="A260" s="186" t="s">
        <v>148</v>
      </c>
      <c r="B260" s="47" t="s">
        <v>178</v>
      </c>
      <c r="C260" s="52" t="s">
        <v>195</v>
      </c>
      <c r="D260" s="52" t="s">
        <v>213</v>
      </c>
      <c r="E260" s="52" t="s">
        <v>233</v>
      </c>
      <c r="F260" s="172"/>
      <c r="G260" s="52">
        <v>18600</v>
      </c>
      <c r="H260" s="47">
        <v>7069</v>
      </c>
      <c r="I260" s="47">
        <v>500</v>
      </c>
      <c r="J260" s="47">
        <v>35</v>
      </c>
      <c r="K260" s="47">
        <v>20</v>
      </c>
      <c r="L260" s="47">
        <v>1</v>
      </c>
      <c r="M260" s="47">
        <v>130</v>
      </c>
      <c r="N260" s="47">
        <v>28</v>
      </c>
      <c r="O260" s="47">
        <v>350</v>
      </c>
      <c r="P260" s="47">
        <v>9</v>
      </c>
      <c r="Q260" s="47">
        <v>0</v>
      </c>
      <c r="R260" s="47">
        <v>0</v>
      </c>
      <c r="S260" s="47">
        <v>0</v>
      </c>
      <c r="T260" s="47">
        <v>0</v>
      </c>
      <c r="U260" s="47">
        <v>0</v>
      </c>
      <c r="V260" s="47">
        <v>0</v>
      </c>
      <c r="W260" s="47">
        <v>0</v>
      </c>
      <c r="X260" s="47">
        <v>0</v>
      </c>
      <c r="Y260" s="47">
        <v>1110</v>
      </c>
      <c r="Z260" s="47">
        <v>166</v>
      </c>
      <c r="AA260" s="80">
        <v>1</v>
      </c>
      <c r="AB260" s="80">
        <v>0</v>
      </c>
      <c r="AC260" s="80">
        <v>0</v>
      </c>
      <c r="AD260" s="47">
        <v>139</v>
      </c>
      <c r="AE260" s="47">
        <v>54000</v>
      </c>
      <c r="AF260" s="47">
        <v>127</v>
      </c>
      <c r="AG260" s="85">
        <v>1100000</v>
      </c>
      <c r="AH260" s="88"/>
      <c r="AI260" s="121">
        <v>63505</v>
      </c>
      <c r="AJ260" s="47">
        <v>0</v>
      </c>
      <c r="AK260" s="47">
        <v>0</v>
      </c>
      <c r="AL260" s="47">
        <v>38122</v>
      </c>
      <c r="AM260" s="47">
        <v>68581</v>
      </c>
      <c r="AN260" s="122" t="s">
        <v>706</v>
      </c>
      <c r="AO260" s="47">
        <v>553702</v>
      </c>
      <c r="AP260" s="47">
        <v>632464</v>
      </c>
      <c r="AQ260" s="47">
        <v>515647</v>
      </c>
      <c r="AR260" s="47">
        <v>3900</v>
      </c>
      <c r="AS260" s="47">
        <v>0</v>
      </c>
      <c r="AT260" s="47">
        <v>0</v>
      </c>
      <c r="AU260" s="85">
        <v>0</v>
      </c>
      <c r="AV260" s="88"/>
      <c r="AW260" s="80">
        <v>0.32</v>
      </c>
      <c r="AX260" s="80">
        <v>0.68</v>
      </c>
      <c r="AY260" s="50" t="s">
        <v>95</v>
      </c>
      <c r="AZ260" s="91" t="s">
        <v>95</v>
      </c>
      <c r="BA260" s="88"/>
      <c r="BB260" s="78">
        <v>129</v>
      </c>
      <c r="BC260" s="75">
        <v>15444641</v>
      </c>
      <c r="BD260" s="75">
        <v>12757215</v>
      </c>
      <c r="BE260" s="75">
        <v>11559402</v>
      </c>
      <c r="BF260" s="75">
        <v>41777977</v>
      </c>
      <c r="BG260" s="50" t="s">
        <v>42</v>
      </c>
      <c r="BH260" s="78">
        <v>129</v>
      </c>
      <c r="BI260" s="130"/>
      <c r="BJ260" s="211" t="s">
        <v>42</v>
      </c>
    </row>
    <row r="261" spans="1:62" s="177" customFormat="1" ht="11.25" customHeight="1" x14ac:dyDescent="0.15">
      <c r="A261" s="186" t="s">
        <v>149</v>
      </c>
      <c r="B261" s="70" t="s">
        <v>179</v>
      </c>
      <c r="C261" s="68" t="s">
        <v>707</v>
      </c>
      <c r="D261" s="68" t="s">
        <v>214</v>
      </c>
      <c r="E261" s="68" t="s">
        <v>234</v>
      </c>
      <c r="F261" s="173"/>
      <c r="G261" s="68">
        <v>75000</v>
      </c>
      <c r="H261" s="70">
        <v>36000</v>
      </c>
      <c r="I261" s="70">
        <v>1371</v>
      </c>
      <c r="J261" s="70">
        <v>246</v>
      </c>
      <c r="K261" s="70">
        <v>29</v>
      </c>
      <c r="L261" s="70">
        <v>0</v>
      </c>
      <c r="M261" s="70">
        <v>10</v>
      </c>
      <c r="N261" s="70">
        <v>0</v>
      </c>
      <c r="O261" s="70">
        <v>47</v>
      </c>
      <c r="P261" s="70">
        <v>0</v>
      </c>
      <c r="Q261" s="70">
        <v>0</v>
      </c>
      <c r="R261" s="70">
        <v>0</v>
      </c>
      <c r="S261" s="70">
        <v>0</v>
      </c>
      <c r="T261" s="70">
        <v>0</v>
      </c>
      <c r="U261" s="70">
        <v>0</v>
      </c>
      <c r="V261" s="70">
        <v>0</v>
      </c>
      <c r="W261" s="70">
        <v>0</v>
      </c>
      <c r="X261" s="70">
        <v>0</v>
      </c>
      <c r="Y261" s="70">
        <v>4500</v>
      </c>
      <c r="Z261" s="70">
        <v>125</v>
      </c>
      <c r="AA261" s="80">
        <v>1</v>
      </c>
      <c r="AB261" s="80">
        <v>0</v>
      </c>
      <c r="AC261" s="80">
        <v>0</v>
      </c>
      <c r="AD261" s="70">
        <v>158</v>
      </c>
      <c r="AE261" s="70">
        <v>177000</v>
      </c>
      <c r="AF261" s="70">
        <v>111</v>
      </c>
      <c r="AG261" s="86">
        <v>961400</v>
      </c>
      <c r="AH261" s="89"/>
      <c r="AI261" s="124">
        <v>199642</v>
      </c>
      <c r="AJ261" s="70">
        <v>312</v>
      </c>
      <c r="AK261" s="70">
        <v>0</v>
      </c>
      <c r="AL261" s="70">
        <v>265363</v>
      </c>
      <c r="AM261" s="70">
        <v>0</v>
      </c>
      <c r="AN261" s="125"/>
      <c r="AO261" s="70">
        <v>525051</v>
      </c>
      <c r="AP261" s="70">
        <v>103042</v>
      </c>
      <c r="AQ261" s="70">
        <v>0</v>
      </c>
      <c r="AR261" s="70">
        <v>0</v>
      </c>
      <c r="AS261" s="70">
        <v>0</v>
      </c>
      <c r="AT261" s="70">
        <v>0</v>
      </c>
      <c r="AU261" s="86">
        <v>0</v>
      </c>
      <c r="AV261" s="89"/>
      <c r="AW261" s="80">
        <v>0.84</v>
      </c>
      <c r="AX261" s="80">
        <v>0.16</v>
      </c>
      <c r="AY261" s="71" t="s">
        <v>50</v>
      </c>
      <c r="AZ261" s="92" t="s">
        <v>50</v>
      </c>
      <c r="BA261" s="89"/>
      <c r="BB261" s="79">
        <v>79.23</v>
      </c>
      <c r="BC261" s="76"/>
      <c r="BD261" s="76"/>
      <c r="BE261" s="76"/>
      <c r="BF261" s="76">
        <v>48358696</v>
      </c>
      <c r="BG261" s="71" t="s">
        <v>42</v>
      </c>
      <c r="BH261" s="78">
        <v>70</v>
      </c>
      <c r="BI261" s="141" t="s">
        <v>708</v>
      </c>
      <c r="BJ261" s="213" t="s">
        <v>46</v>
      </c>
    </row>
    <row r="262" spans="1:62" s="177" customFormat="1" ht="11.25" customHeight="1" x14ac:dyDescent="0.15">
      <c r="A262" s="186" t="s">
        <v>75</v>
      </c>
      <c r="B262" s="70" t="s">
        <v>709</v>
      </c>
      <c r="C262" s="68" t="s">
        <v>417</v>
      </c>
      <c r="D262" s="68" t="s">
        <v>76</v>
      </c>
      <c r="E262" s="68" t="s">
        <v>235</v>
      </c>
      <c r="F262" s="173"/>
      <c r="G262" s="68">
        <v>34486</v>
      </c>
      <c r="H262" s="70">
        <v>11432</v>
      </c>
      <c r="I262" s="70">
        <v>0</v>
      </c>
      <c r="J262" s="70">
        <v>0</v>
      </c>
      <c r="K262" s="70">
        <v>0</v>
      </c>
      <c r="L262" s="70">
        <v>2</v>
      </c>
      <c r="M262" s="70">
        <v>0</v>
      </c>
      <c r="N262" s="70">
        <v>0</v>
      </c>
      <c r="O262" s="70">
        <v>0</v>
      </c>
      <c r="P262" s="70">
        <v>0</v>
      </c>
      <c r="Q262" s="70">
        <v>3006</v>
      </c>
      <c r="R262" s="70">
        <v>366</v>
      </c>
      <c r="S262" s="70">
        <v>31</v>
      </c>
      <c r="T262" s="70">
        <v>0</v>
      </c>
      <c r="U262" s="70">
        <v>3087</v>
      </c>
      <c r="V262" s="70">
        <v>710</v>
      </c>
      <c r="W262" s="70">
        <v>1203</v>
      </c>
      <c r="X262" s="70">
        <v>1</v>
      </c>
      <c r="Y262" s="70">
        <v>0</v>
      </c>
      <c r="Z262" s="70">
        <v>0</v>
      </c>
      <c r="AA262" s="147">
        <v>0</v>
      </c>
      <c r="AB262" s="147">
        <v>0</v>
      </c>
      <c r="AC262" s="147">
        <v>1</v>
      </c>
      <c r="AD262" s="70">
        <v>322</v>
      </c>
      <c r="AE262" s="70">
        <v>525456</v>
      </c>
      <c r="AF262" s="70">
        <v>227</v>
      </c>
      <c r="AG262" s="86">
        <v>853700</v>
      </c>
      <c r="AH262" s="89"/>
      <c r="AI262" s="124">
        <v>399046</v>
      </c>
      <c r="AJ262" s="70">
        <v>30</v>
      </c>
      <c r="AK262" s="70">
        <v>0</v>
      </c>
      <c r="AL262" s="70">
        <v>9255</v>
      </c>
      <c r="AM262" s="70"/>
      <c r="AN262" s="125"/>
      <c r="AO262" s="70">
        <v>3822077</v>
      </c>
      <c r="AP262" s="70">
        <v>56713</v>
      </c>
      <c r="AQ262" s="70">
        <v>89555</v>
      </c>
      <c r="AR262" s="70">
        <v>0</v>
      </c>
      <c r="AS262" s="70"/>
      <c r="AT262" s="70">
        <v>49985</v>
      </c>
      <c r="AU262" s="86"/>
      <c r="AV262" s="89" t="s">
        <v>710</v>
      </c>
      <c r="AW262" s="147">
        <v>0.95</v>
      </c>
      <c r="AX262" s="147">
        <v>0.05</v>
      </c>
      <c r="AY262" s="71" t="s">
        <v>50</v>
      </c>
      <c r="AZ262" s="92" t="s">
        <v>41</v>
      </c>
      <c r="BA262" s="89"/>
      <c r="BB262" s="79">
        <v>71.349999999999994</v>
      </c>
      <c r="BC262" s="76">
        <v>20077541</v>
      </c>
      <c r="BD262" s="76">
        <v>20770104</v>
      </c>
      <c r="BE262" s="76">
        <v>31140663</v>
      </c>
      <c r="BF262" s="76">
        <v>71988308</v>
      </c>
      <c r="BG262" s="71" t="s">
        <v>42</v>
      </c>
      <c r="BH262" s="79">
        <v>68.739999999999995</v>
      </c>
      <c r="BI262" s="141"/>
      <c r="BJ262" s="213" t="s">
        <v>42</v>
      </c>
    </row>
    <row r="263" spans="1:62" s="51" customFormat="1" ht="11.25" customHeight="1" x14ac:dyDescent="0.15">
      <c r="A263" s="187" t="s">
        <v>361</v>
      </c>
      <c r="B263" s="68"/>
      <c r="C263" s="68"/>
      <c r="D263" s="68"/>
      <c r="E263" s="68"/>
      <c r="F263" s="69"/>
      <c r="G263" s="68"/>
      <c r="H263" s="70"/>
      <c r="I263" s="70"/>
      <c r="J263" s="70"/>
      <c r="K263" s="70"/>
      <c r="L263" s="70"/>
      <c r="M263" s="70"/>
      <c r="N263" s="70"/>
      <c r="O263" s="70"/>
      <c r="P263" s="70"/>
      <c r="Q263" s="70"/>
      <c r="R263" s="70"/>
      <c r="S263" s="70"/>
      <c r="T263" s="70"/>
      <c r="U263" s="70"/>
      <c r="V263" s="70"/>
      <c r="W263" s="70"/>
      <c r="X263" s="70"/>
      <c r="Y263" s="70"/>
      <c r="Z263" s="70"/>
      <c r="AA263" s="147"/>
      <c r="AB263" s="147"/>
      <c r="AC263" s="147"/>
      <c r="AD263" s="70"/>
      <c r="AE263" s="70"/>
      <c r="AF263" s="70"/>
      <c r="AG263" s="86"/>
      <c r="AH263" s="89"/>
      <c r="AI263" s="124"/>
      <c r="AJ263" s="70"/>
      <c r="AK263" s="70"/>
      <c r="AL263" s="70"/>
      <c r="AM263" s="70"/>
      <c r="AN263" s="125"/>
      <c r="AO263" s="70"/>
      <c r="AP263" s="70"/>
      <c r="AQ263" s="70"/>
      <c r="AR263" s="70"/>
      <c r="AS263" s="70"/>
      <c r="AT263" s="70"/>
      <c r="AU263" s="86"/>
      <c r="AV263" s="89"/>
      <c r="AW263" s="147"/>
      <c r="AX263" s="147"/>
      <c r="AY263" s="71"/>
      <c r="AZ263" s="92"/>
      <c r="BA263" s="89"/>
      <c r="BB263" s="79"/>
      <c r="BC263" s="76"/>
      <c r="BD263" s="76"/>
      <c r="BE263" s="76"/>
      <c r="BF263" s="76"/>
      <c r="BG263" s="71"/>
      <c r="BH263" s="79"/>
      <c r="BI263" s="141"/>
      <c r="BJ263" s="213"/>
    </row>
    <row r="264" spans="1:62" s="51" customFormat="1" ht="11.25" customHeight="1" x14ac:dyDescent="0.15">
      <c r="A264" s="215"/>
      <c r="B264" s="327"/>
      <c r="C264" s="327"/>
      <c r="D264" s="327"/>
      <c r="E264" s="327"/>
      <c r="F264" s="60"/>
      <c r="G264" s="327"/>
      <c r="H264" s="127"/>
      <c r="I264" s="127"/>
      <c r="J264" s="127"/>
      <c r="K264" s="127"/>
      <c r="L264" s="127"/>
      <c r="M264" s="127"/>
      <c r="N264" s="127"/>
      <c r="O264" s="127"/>
      <c r="P264" s="127"/>
      <c r="Q264" s="127"/>
      <c r="R264" s="127"/>
      <c r="S264" s="127"/>
      <c r="T264" s="127"/>
      <c r="U264" s="127"/>
      <c r="V264" s="127"/>
      <c r="W264" s="127"/>
      <c r="X264" s="127"/>
      <c r="Y264" s="127"/>
      <c r="Z264" s="127"/>
      <c r="AA264" s="127"/>
      <c r="AB264" s="127"/>
      <c r="AC264" s="127"/>
      <c r="AD264" s="127"/>
      <c r="AE264" s="127"/>
      <c r="AF264" s="127"/>
      <c r="AG264" s="328"/>
      <c r="AH264" s="90"/>
      <c r="AI264" s="126"/>
      <c r="AJ264" s="127"/>
      <c r="AK264" s="127"/>
      <c r="AL264" s="127"/>
      <c r="AM264" s="127"/>
      <c r="AN264" s="128"/>
      <c r="AO264" s="127"/>
      <c r="AP264" s="127"/>
      <c r="AQ264" s="127"/>
      <c r="AR264" s="127"/>
      <c r="AS264" s="127"/>
      <c r="AT264" s="127"/>
      <c r="AU264" s="328"/>
      <c r="AV264" s="90"/>
      <c r="AW264" s="127"/>
      <c r="AX264" s="127"/>
      <c r="AY264" s="329"/>
      <c r="AZ264" s="330"/>
      <c r="BA264" s="90"/>
      <c r="BB264" s="331"/>
      <c r="BC264" s="331"/>
      <c r="BD264" s="331"/>
      <c r="BE264" s="331"/>
      <c r="BF264" s="331"/>
      <c r="BG264" s="329"/>
      <c r="BH264" s="77"/>
      <c r="BI264" s="127"/>
      <c r="BJ264" s="332"/>
    </row>
    <row r="265" spans="1:62" s="51" customFormat="1" ht="11.25" customHeight="1" x14ac:dyDescent="0.15">
      <c r="A265" s="57" t="s">
        <v>250</v>
      </c>
      <c r="B265" s="56"/>
      <c r="C265" s="56"/>
      <c r="D265" s="56"/>
      <c r="E265" s="56"/>
      <c r="F265" s="56"/>
      <c r="G265" s="56"/>
      <c r="H265" s="56"/>
      <c r="I265" s="56"/>
      <c r="J265" s="56"/>
      <c r="K265" s="56"/>
      <c r="L265" s="56"/>
      <c r="M265" s="56"/>
      <c r="N265" s="56"/>
      <c r="O265" s="56"/>
      <c r="P265" s="56"/>
      <c r="Q265" s="56"/>
      <c r="R265" s="56"/>
      <c r="S265" s="56"/>
      <c r="T265" s="56"/>
      <c r="U265" s="56"/>
    </row>
    <row r="266" spans="1:62" s="51" customFormat="1" ht="11.25" customHeight="1" x14ac:dyDescent="0.15">
      <c r="A266" s="58" t="s">
        <v>249</v>
      </c>
      <c r="B266" s="56"/>
      <c r="C266" s="56"/>
      <c r="D266" s="56"/>
      <c r="E266" s="56"/>
      <c r="F266" s="56"/>
      <c r="G266" s="56"/>
      <c r="H266" s="56"/>
      <c r="I266" s="56"/>
      <c r="J266" s="56"/>
      <c r="K266" s="56"/>
      <c r="L266" s="56"/>
      <c r="M266" s="56"/>
      <c r="N266" s="56"/>
      <c r="O266" s="56"/>
      <c r="P266" s="56"/>
      <c r="Q266" s="56"/>
      <c r="R266" s="56"/>
      <c r="S266" s="56"/>
      <c r="T266" s="56"/>
      <c r="U266" s="56"/>
    </row>
    <row r="267" spans="1:62" ht="11.25" customHeight="1" x14ac:dyDescent="0.2">
      <c r="A267" s="58" t="s">
        <v>251</v>
      </c>
      <c r="B267" s="28"/>
      <c r="C267" s="28"/>
      <c r="D267" s="31"/>
      <c r="E267" s="28"/>
      <c r="F267" s="28"/>
      <c r="G267" s="28"/>
      <c r="H267" s="28"/>
      <c r="I267" s="28"/>
      <c r="J267" s="28"/>
      <c r="K267" s="28"/>
      <c r="L267" s="28"/>
      <c r="M267" s="28"/>
      <c r="N267" s="28"/>
      <c r="O267" s="28"/>
      <c r="P267" s="28"/>
      <c r="Q267" s="28"/>
      <c r="R267" s="28"/>
      <c r="S267" s="28"/>
      <c r="T267" s="28"/>
      <c r="U267" s="28"/>
    </row>
    <row r="268" spans="1:62" ht="11.25" customHeight="1" x14ac:dyDescent="0.2">
      <c r="A268" s="58" t="s">
        <v>289</v>
      </c>
      <c r="B268" s="28"/>
      <c r="C268" s="28"/>
      <c r="D268" s="31"/>
      <c r="E268" s="28"/>
      <c r="F268" s="28"/>
      <c r="G268" s="28"/>
      <c r="H268" s="28"/>
      <c r="I268" s="28"/>
      <c r="J268" s="28"/>
      <c r="K268" s="28"/>
      <c r="L268" s="28"/>
      <c r="M268" s="28"/>
      <c r="N268" s="28"/>
      <c r="O268" s="28"/>
      <c r="P268" s="28"/>
      <c r="Q268" s="28"/>
      <c r="R268" s="28"/>
      <c r="S268" s="28"/>
      <c r="T268" s="28"/>
      <c r="U268" s="28"/>
    </row>
    <row r="269" spans="1:62" ht="11.25" customHeight="1" x14ac:dyDescent="0.2">
      <c r="A269" s="58" t="s">
        <v>288</v>
      </c>
      <c r="B269" s="28"/>
      <c r="C269" s="28"/>
      <c r="D269" s="31"/>
      <c r="E269" s="28"/>
      <c r="F269" s="28"/>
      <c r="G269" s="28"/>
      <c r="H269" s="28"/>
      <c r="I269" s="28"/>
      <c r="J269" s="28"/>
      <c r="K269" s="28"/>
      <c r="L269" s="28"/>
      <c r="M269" s="28"/>
      <c r="N269" s="28"/>
      <c r="O269" s="28"/>
      <c r="P269" s="28"/>
      <c r="Q269" s="28"/>
      <c r="R269" s="28"/>
      <c r="S269" s="28"/>
      <c r="T269" s="28"/>
      <c r="U269" s="28"/>
    </row>
    <row r="270" spans="1:62" ht="11.25" customHeight="1" x14ac:dyDescent="0.2">
      <c r="A270" s="58"/>
      <c r="B270" s="28"/>
      <c r="C270" s="28"/>
      <c r="D270" s="31"/>
      <c r="E270" s="28"/>
      <c r="F270" s="28"/>
      <c r="G270" s="28"/>
      <c r="H270" s="28"/>
      <c r="I270" s="28"/>
      <c r="J270" s="28"/>
      <c r="K270" s="28"/>
      <c r="L270" s="28"/>
      <c r="M270" s="28"/>
      <c r="N270" s="28"/>
      <c r="O270" s="28"/>
      <c r="P270" s="28"/>
      <c r="Q270" s="28"/>
      <c r="R270" s="28"/>
      <c r="S270" s="28"/>
      <c r="T270" s="28"/>
      <c r="U270" s="28"/>
    </row>
    <row r="271" spans="1:62" ht="11.25" hidden="1" customHeight="1" x14ac:dyDescent="0.2">
      <c r="A271" s="58"/>
      <c r="B271" s="28"/>
      <c r="C271" s="28"/>
      <c r="D271" s="31"/>
      <c r="E271" s="28"/>
      <c r="F271" s="28"/>
      <c r="G271" s="28"/>
      <c r="H271" s="28"/>
      <c r="I271" s="28"/>
      <c r="J271" s="28"/>
      <c r="K271" s="28"/>
      <c r="L271" s="28"/>
      <c r="M271" s="28"/>
      <c r="N271" s="28"/>
      <c r="O271" s="28"/>
      <c r="P271" s="28"/>
      <c r="Q271" s="28"/>
      <c r="R271" s="28"/>
      <c r="S271" s="28"/>
      <c r="T271" s="28"/>
      <c r="U271" s="28"/>
    </row>
    <row r="272" spans="1:62" ht="11.25" hidden="1" customHeight="1" x14ac:dyDescent="0.2">
      <c r="A272" s="58"/>
      <c r="B272" s="28"/>
      <c r="C272" s="28"/>
      <c r="D272" s="31"/>
      <c r="E272" s="28"/>
      <c r="F272" s="28"/>
      <c r="G272" s="28"/>
      <c r="H272" s="28"/>
      <c r="I272" s="28"/>
      <c r="J272" s="28"/>
      <c r="K272" s="28"/>
      <c r="L272" s="28"/>
      <c r="M272" s="28"/>
      <c r="N272" s="28"/>
      <c r="O272" s="28"/>
      <c r="P272" s="28"/>
      <c r="Q272" s="28"/>
      <c r="R272" s="28"/>
      <c r="S272" s="28"/>
      <c r="T272" s="28"/>
      <c r="U272" s="28"/>
    </row>
    <row r="273" spans="1:21" ht="11.25" hidden="1" customHeight="1" x14ac:dyDescent="0.2">
      <c r="A273" s="58"/>
      <c r="B273" s="28"/>
      <c r="C273" s="28"/>
      <c r="D273" s="31"/>
      <c r="E273" s="28"/>
      <c r="F273" s="28"/>
      <c r="G273" s="28"/>
      <c r="H273" s="28"/>
      <c r="I273" s="28"/>
      <c r="J273" s="28"/>
      <c r="K273" s="28"/>
      <c r="L273" s="28"/>
      <c r="M273" s="28"/>
      <c r="N273" s="28"/>
      <c r="O273" s="28"/>
      <c r="P273" s="28"/>
      <c r="Q273" s="28"/>
      <c r="R273" s="28"/>
      <c r="S273" s="28"/>
      <c r="T273" s="28"/>
      <c r="U273" s="28"/>
    </row>
    <row r="274" spans="1:21" ht="11.25" hidden="1" customHeight="1" x14ac:dyDescent="0.2">
      <c r="A274" s="58"/>
      <c r="B274" s="28"/>
      <c r="C274" s="28"/>
      <c r="D274" s="31"/>
      <c r="E274" s="28"/>
      <c r="F274" s="28"/>
      <c r="G274" s="28"/>
      <c r="H274" s="28"/>
      <c r="I274" s="28"/>
      <c r="J274" s="28"/>
      <c r="K274" s="28"/>
      <c r="L274" s="28"/>
      <c r="M274" s="28"/>
      <c r="N274" s="28"/>
      <c r="O274" s="28"/>
      <c r="P274" s="28"/>
      <c r="Q274" s="28"/>
      <c r="R274" s="28"/>
      <c r="S274" s="28"/>
      <c r="T274" s="28"/>
      <c r="U274" s="28"/>
    </row>
    <row r="275" spans="1:21" ht="11.25" hidden="1" customHeight="1" x14ac:dyDescent="0.2">
      <c r="A275" s="58"/>
      <c r="B275" s="28"/>
      <c r="C275" s="28"/>
      <c r="D275" s="31"/>
      <c r="E275" s="28"/>
      <c r="F275" s="28"/>
      <c r="G275" s="28"/>
      <c r="H275" s="28"/>
      <c r="I275" s="28"/>
      <c r="J275" s="28"/>
      <c r="K275" s="28"/>
      <c r="L275" s="28"/>
      <c r="M275" s="28"/>
      <c r="N275" s="28"/>
      <c r="O275" s="28"/>
      <c r="P275" s="28"/>
      <c r="Q275" s="28"/>
      <c r="R275" s="28"/>
      <c r="S275" s="28"/>
      <c r="T275" s="28"/>
      <c r="U275" s="28"/>
    </row>
    <row r="276" spans="1:21" ht="11.25" hidden="1" customHeight="1" x14ac:dyDescent="0.2">
      <c r="A276" s="58"/>
      <c r="B276" s="28"/>
      <c r="C276" s="28"/>
      <c r="D276" s="31"/>
      <c r="E276" s="28"/>
      <c r="F276" s="28"/>
      <c r="G276" s="28"/>
      <c r="H276" s="28"/>
      <c r="I276" s="28"/>
      <c r="J276" s="28"/>
      <c r="K276" s="28"/>
      <c r="L276" s="28"/>
      <c r="M276" s="28"/>
      <c r="N276" s="28"/>
      <c r="O276" s="28"/>
      <c r="P276" s="28"/>
      <c r="Q276" s="28"/>
      <c r="R276" s="28"/>
      <c r="S276" s="28"/>
      <c r="T276" s="28"/>
      <c r="U276" s="28"/>
    </row>
    <row r="277" spans="1:21" ht="11.25" hidden="1" customHeight="1" x14ac:dyDescent="0.2">
      <c r="A277" s="58"/>
      <c r="B277" s="28"/>
      <c r="C277" s="28"/>
      <c r="D277" s="31"/>
      <c r="E277" s="28"/>
      <c r="F277" s="28"/>
      <c r="G277" s="28"/>
      <c r="H277" s="28"/>
      <c r="I277" s="28"/>
      <c r="J277" s="28"/>
      <c r="K277" s="28"/>
      <c r="L277" s="28"/>
      <c r="M277" s="28"/>
      <c r="N277" s="28"/>
      <c r="O277" s="28"/>
      <c r="P277" s="28"/>
      <c r="Q277" s="28"/>
      <c r="R277" s="28"/>
      <c r="S277" s="28"/>
      <c r="T277" s="28"/>
      <c r="U277" s="28"/>
    </row>
    <row r="278" spans="1:21" ht="11.25" hidden="1" customHeight="1" x14ac:dyDescent="0.2">
      <c r="A278" s="58"/>
      <c r="B278" s="28"/>
      <c r="C278" s="28"/>
      <c r="D278" s="31"/>
      <c r="E278" s="28"/>
      <c r="F278" s="28"/>
      <c r="G278" s="28"/>
      <c r="H278" s="28"/>
      <c r="I278" s="28"/>
      <c r="J278" s="28"/>
      <c r="K278" s="28"/>
      <c r="L278" s="28"/>
      <c r="M278" s="28"/>
      <c r="N278" s="28"/>
      <c r="O278" s="28"/>
      <c r="P278" s="28"/>
      <c r="Q278" s="28"/>
      <c r="R278" s="28"/>
      <c r="S278" s="28"/>
      <c r="T278" s="28"/>
      <c r="U278" s="28"/>
    </row>
    <row r="279" spans="1:21" ht="11.25" hidden="1" customHeight="1" x14ac:dyDescent="0.2">
      <c r="A279" s="58"/>
      <c r="B279" s="28"/>
      <c r="C279" s="28"/>
      <c r="D279" s="31"/>
      <c r="E279" s="28"/>
      <c r="F279" s="28"/>
      <c r="G279" s="28"/>
      <c r="H279" s="28"/>
      <c r="I279" s="28"/>
      <c r="J279" s="28"/>
      <c r="K279" s="28"/>
      <c r="L279" s="28"/>
      <c r="M279" s="28"/>
      <c r="N279" s="28"/>
      <c r="O279" s="28"/>
      <c r="P279" s="28"/>
      <c r="Q279" s="28"/>
      <c r="R279" s="28"/>
      <c r="S279" s="28"/>
      <c r="T279" s="28"/>
      <c r="U279" s="28"/>
    </row>
    <row r="280" spans="1:21" ht="11.25" hidden="1" customHeight="1" x14ac:dyDescent="0.2">
      <c r="A280" s="58"/>
      <c r="B280" s="28"/>
      <c r="C280" s="28"/>
      <c r="D280" s="31"/>
      <c r="E280" s="28"/>
      <c r="F280" s="28"/>
      <c r="G280" s="28"/>
      <c r="H280" s="28"/>
      <c r="I280" s="28"/>
      <c r="J280" s="28"/>
      <c r="K280" s="28"/>
      <c r="L280" s="28"/>
      <c r="M280" s="28"/>
      <c r="N280" s="28"/>
      <c r="O280" s="28"/>
      <c r="P280" s="28"/>
      <c r="Q280" s="28"/>
      <c r="R280" s="28"/>
      <c r="S280" s="28"/>
      <c r="T280" s="28"/>
      <c r="U280" s="28"/>
    </row>
    <row r="281" spans="1:21" ht="11.25" hidden="1" customHeight="1" x14ac:dyDescent="0.2">
      <c r="A281" s="58"/>
      <c r="B281" s="28"/>
      <c r="C281" s="28"/>
      <c r="D281" s="31"/>
      <c r="E281" s="28"/>
      <c r="F281" s="28"/>
      <c r="G281" s="28"/>
      <c r="H281" s="28"/>
      <c r="I281" s="28"/>
      <c r="J281" s="28"/>
      <c r="K281" s="28"/>
      <c r="L281" s="28"/>
      <c r="M281" s="28"/>
      <c r="N281" s="28"/>
      <c r="O281" s="28"/>
      <c r="P281" s="28"/>
      <c r="Q281" s="28"/>
      <c r="R281" s="28"/>
      <c r="S281" s="28"/>
      <c r="T281" s="28"/>
      <c r="U281" s="28"/>
    </row>
    <row r="282" spans="1:21" ht="11.25" hidden="1" customHeight="1" x14ac:dyDescent="0.2">
      <c r="A282" s="58"/>
      <c r="B282" s="28"/>
      <c r="C282" s="28"/>
      <c r="D282" s="31"/>
      <c r="E282" s="28"/>
      <c r="F282" s="28"/>
      <c r="G282" s="28"/>
      <c r="H282" s="28"/>
      <c r="I282" s="28"/>
      <c r="J282" s="28"/>
      <c r="K282" s="28"/>
      <c r="L282" s="28"/>
      <c r="M282" s="28"/>
      <c r="N282" s="28"/>
      <c r="O282" s="28"/>
      <c r="P282" s="28"/>
      <c r="Q282" s="28"/>
      <c r="R282" s="28"/>
      <c r="S282" s="28"/>
      <c r="T282" s="28"/>
      <c r="U282" s="28"/>
    </row>
    <row r="283" spans="1:21" ht="11.25" hidden="1" customHeight="1" x14ac:dyDescent="0.2">
      <c r="A283" s="58"/>
      <c r="B283" s="28"/>
      <c r="C283" s="28"/>
      <c r="D283" s="31"/>
      <c r="E283" s="28"/>
      <c r="F283" s="28"/>
      <c r="G283" s="28"/>
      <c r="H283" s="28"/>
      <c r="I283" s="28"/>
      <c r="J283" s="28"/>
      <c r="K283" s="28"/>
      <c r="L283" s="28"/>
      <c r="M283" s="28"/>
      <c r="N283" s="28"/>
      <c r="O283" s="28"/>
      <c r="P283" s="28"/>
      <c r="Q283" s="28"/>
      <c r="R283" s="28"/>
      <c r="S283" s="28"/>
      <c r="T283" s="28"/>
      <c r="U283" s="28"/>
    </row>
    <row r="284" spans="1:21" ht="11.25" hidden="1" customHeight="1" x14ac:dyDescent="0.2">
      <c r="A284" s="58"/>
      <c r="B284" s="28"/>
      <c r="C284" s="28"/>
      <c r="D284" s="31"/>
      <c r="E284" s="28"/>
      <c r="F284" s="28"/>
      <c r="G284" s="28"/>
      <c r="H284" s="28"/>
      <c r="I284" s="28"/>
      <c r="J284" s="28"/>
      <c r="K284" s="28"/>
      <c r="L284" s="28"/>
      <c r="M284" s="28"/>
      <c r="N284" s="28"/>
      <c r="O284" s="28"/>
      <c r="P284" s="28"/>
      <c r="Q284" s="28"/>
      <c r="R284" s="28"/>
      <c r="S284" s="28"/>
      <c r="T284" s="28"/>
      <c r="U284" s="28"/>
    </row>
    <row r="285" spans="1:21" ht="11.25" hidden="1" customHeight="1" x14ac:dyDescent="0.2">
      <c r="A285" s="58"/>
      <c r="B285" s="28"/>
      <c r="C285" s="28"/>
      <c r="D285" s="31"/>
      <c r="E285" s="28"/>
      <c r="F285" s="28"/>
      <c r="G285" s="28"/>
      <c r="H285" s="28"/>
      <c r="I285" s="28"/>
      <c r="J285" s="28"/>
      <c r="K285" s="28"/>
      <c r="L285" s="28"/>
      <c r="M285" s="28"/>
      <c r="N285" s="28"/>
      <c r="O285" s="28"/>
      <c r="P285" s="28"/>
      <c r="Q285" s="28"/>
      <c r="R285" s="28"/>
      <c r="S285" s="28"/>
      <c r="T285" s="28"/>
      <c r="U285" s="28"/>
    </row>
    <row r="286" spans="1:21" ht="11.25" hidden="1" customHeight="1" x14ac:dyDescent="0.2">
      <c r="A286" s="58"/>
      <c r="B286" s="28"/>
      <c r="C286" s="28"/>
      <c r="D286" s="31"/>
      <c r="E286" s="28"/>
      <c r="F286" s="28"/>
      <c r="G286" s="28"/>
      <c r="H286" s="28"/>
      <c r="I286" s="28"/>
      <c r="J286" s="28"/>
      <c r="K286" s="28"/>
      <c r="L286" s="28"/>
      <c r="M286" s="28"/>
      <c r="N286" s="28"/>
      <c r="O286" s="28"/>
      <c r="P286" s="28"/>
      <c r="Q286" s="28"/>
      <c r="R286" s="28"/>
      <c r="S286" s="28"/>
      <c r="T286" s="28"/>
      <c r="U286" s="28"/>
    </row>
    <row r="287" spans="1:21" ht="11.25" hidden="1" customHeight="1" x14ac:dyDescent="0.2">
      <c r="A287" s="58"/>
      <c r="B287" s="28"/>
      <c r="C287" s="28"/>
      <c r="D287" s="31"/>
      <c r="E287" s="28"/>
      <c r="F287" s="28"/>
      <c r="G287" s="28"/>
      <c r="H287" s="28"/>
      <c r="I287" s="28"/>
      <c r="J287" s="28"/>
      <c r="K287" s="28"/>
      <c r="L287" s="28"/>
      <c r="M287" s="28"/>
      <c r="N287" s="28"/>
      <c r="O287" s="28"/>
      <c r="P287" s="28"/>
      <c r="Q287" s="28"/>
      <c r="R287" s="28"/>
      <c r="S287" s="28"/>
      <c r="T287" s="28"/>
      <c r="U287" s="28"/>
    </row>
    <row r="288" spans="1:21" ht="11.25" hidden="1" customHeight="1" x14ac:dyDescent="0.2">
      <c r="A288" s="58"/>
      <c r="B288" s="28"/>
      <c r="C288" s="28"/>
      <c r="D288" s="31"/>
      <c r="E288" s="28"/>
      <c r="F288" s="28"/>
      <c r="G288" s="28"/>
      <c r="H288" s="28"/>
      <c r="I288" s="28"/>
      <c r="J288" s="28"/>
      <c r="K288" s="28"/>
      <c r="L288" s="28"/>
      <c r="M288" s="28"/>
      <c r="N288" s="28"/>
      <c r="O288" s="28"/>
      <c r="P288" s="28"/>
      <c r="Q288" s="28"/>
      <c r="R288" s="28"/>
      <c r="S288" s="28"/>
      <c r="T288" s="28"/>
      <c r="U288" s="28"/>
    </row>
    <row r="289" spans="1:21" ht="11.25" hidden="1" customHeight="1" x14ac:dyDescent="0.2">
      <c r="A289" s="58"/>
      <c r="B289" s="28"/>
      <c r="C289" s="28"/>
      <c r="D289" s="31"/>
      <c r="E289" s="28"/>
      <c r="F289" s="28"/>
      <c r="G289" s="28"/>
      <c r="H289" s="28"/>
      <c r="I289" s="28"/>
      <c r="J289" s="28"/>
      <c r="K289" s="28"/>
      <c r="L289" s="28"/>
      <c r="M289" s="28"/>
      <c r="N289" s="28"/>
      <c r="O289" s="28"/>
      <c r="P289" s="28"/>
      <c r="Q289" s="28"/>
      <c r="R289" s="28"/>
      <c r="S289" s="28"/>
      <c r="T289" s="28"/>
      <c r="U289" s="28"/>
    </row>
    <row r="290" spans="1:21" ht="11.25" hidden="1" customHeight="1" x14ac:dyDescent="0.2">
      <c r="A290" s="58"/>
      <c r="B290" s="28"/>
      <c r="C290" s="28"/>
      <c r="D290" s="31"/>
      <c r="E290" s="28"/>
      <c r="F290" s="28"/>
      <c r="G290" s="28"/>
      <c r="H290" s="28"/>
      <c r="I290" s="28"/>
      <c r="J290" s="28"/>
      <c r="K290" s="28"/>
      <c r="L290" s="28"/>
      <c r="M290" s="28"/>
      <c r="N290" s="28"/>
      <c r="O290" s="28"/>
      <c r="P290" s="28"/>
      <c r="Q290" s="28"/>
      <c r="R290" s="28"/>
      <c r="S290" s="28"/>
      <c r="T290" s="28"/>
      <c r="U290" s="28"/>
    </row>
    <row r="291" spans="1:21" ht="11.25" hidden="1" customHeight="1" x14ac:dyDescent="0.2">
      <c r="A291" s="58"/>
      <c r="B291" s="28"/>
      <c r="C291" s="28"/>
      <c r="D291" s="31"/>
      <c r="E291" s="28"/>
      <c r="F291" s="28"/>
      <c r="G291" s="28"/>
      <c r="H291" s="28"/>
      <c r="I291" s="28"/>
      <c r="J291" s="28"/>
      <c r="K291" s="28"/>
      <c r="L291" s="28"/>
      <c r="M291" s="28"/>
      <c r="N291" s="28"/>
      <c r="O291" s="28"/>
      <c r="P291" s="28"/>
      <c r="Q291" s="28"/>
      <c r="R291" s="28"/>
      <c r="S291" s="28"/>
      <c r="T291" s="28"/>
      <c r="U291" s="28"/>
    </row>
    <row r="292" spans="1:21" ht="11.25" hidden="1" customHeight="1" x14ac:dyDescent="0.2">
      <c r="A292" s="58"/>
      <c r="B292" s="28"/>
      <c r="C292" s="28"/>
      <c r="D292" s="31"/>
      <c r="E292" s="28"/>
      <c r="F292" s="28"/>
      <c r="G292" s="28"/>
      <c r="H292" s="28"/>
      <c r="I292" s="28"/>
      <c r="J292" s="28"/>
      <c r="K292" s="28"/>
      <c r="L292" s="28"/>
      <c r="M292" s="28"/>
      <c r="N292" s="28"/>
      <c r="O292" s="28"/>
      <c r="P292" s="28"/>
      <c r="Q292" s="28"/>
      <c r="R292" s="28"/>
      <c r="S292" s="28"/>
      <c r="T292" s="28"/>
      <c r="U292" s="28"/>
    </row>
    <row r="293" spans="1:21" ht="11.25" hidden="1" customHeight="1" x14ac:dyDescent="0.2">
      <c r="A293" s="58"/>
      <c r="B293" s="28"/>
      <c r="C293" s="28"/>
      <c r="D293" s="31"/>
      <c r="E293" s="28"/>
      <c r="F293" s="28"/>
      <c r="G293" s="28"/>
      <c r="H293" s="28"/>
      <c r="I293" s="28"/>
      <c r="J293" s="28"/>
      <c r="K293" s="28"/>
      <c r="L293" s="28"/>
      <c r="M293" s="28"/>
      <c r="N293" s="28"/>
      <c r="O293" s="28"/>
      <c r="P293" s="28"/>
      <c r="Q293" s="28"/>
      <c r="R293" s="28"/>
      <c r="S293" s="28"/>
      <c r="T293" s="28"/>
      <c r="U293" s="28"/>
    </row>
    <row r="294" spans="1:21" ht="11.25" hidden="1" customHeight="1" x14ac:dyDescent="0.2">
      <c r="A294" s="58"/>
      <c r="B294" s="28"/>
      <c r="C294" s="28"/>
      <c r="D294" s="31"/>
      <c r="E294" s="28"/>
      <c r="F294" s="28"/>
      <c r="G294" s="28"/>
      <c r="H294" s="28"/>
      <c r="I294" s="28"/>
      <c r="J294" s="28"/>
      <c r="K294" s="28"/>
      <c r="L294" s="28"/>
      <c r="M294" s="28"/>
      <c r="N294" s="28"/>
      <c r="O294" s="28"/>
      <c r="P294" s="28"/>
      <c r="Q294" s="28"/>
      <c r="R294" s="28"/>
      <c r="S294" s="28"/>
      <c r="T294" s="28"/>
      <c r="U294" s="28"/>
    </row>
    <row r="295" spans="1:21" ht="11.25" hidden="1" customHeight="1" x14ac:dyDescent="0.2">
      <c r="A295" s="58"/>
      <c r="B295" s="28"/>
      <c r="C295" s="28"/>
      <c r="D295" s="31"/>
      <c r="E295" s="28"/>
      <c r="F295" s="28"/>
      <c r="G295" s="28"/>
      <c r="H295" s="28"/>
      <c r="I295" s="28"/>
      <c r="J295" s="28"/>
      <c r="K295" s="28"/>
      <c r="L295" s="28"/>
      <c r="M295" s="28"/>
      <c r="N295" s="28"/>
      <c r="O295" s="28"/>
      <c r="P295" s="28"/>
      <c r="Q295" s="28"/>
      <c r="R295" s="28"/>
      <c r="S295" s="28"/>
      <c r="T295" s="28"/>
      <c r="U295" s="28"/>
    </row>
    <row r="296" spans="1:21" ht="11.25" hidden="1" customHeight="1" x14ac:dyDescent="0.2">
      <c r="A296" s="58"/>
      <c r="B296" s="28"/>
      <c r="C296" s="28"/>
      <c r="D296" s="31"/>
      <c r="E296" s="28"/>
      <c r="F296" s="28"/>
      <c r="G296" s="28"/>
      <c r="H296" s="28"/>
      <c r="I296" s="28"/>
      <c r="J296" s="28"/>
      <c r="K296" s="28"/>
      <c r="L296" s="28"/>
      <c r="M296" s="28"/>
      <c r="N296" s="28"/>
      <c r="O296" s="28"/>
      <c r="P296" s="28"/>
      <c r="Q296" s="28"/>
      <c r="R296" s="28"/>
      <c r="S296" s="28"/>
      <c r="T296" s="28"/>
      <c r="U296" s="28"/>
    </row>
    <row r="297" spans="1:21" ht="11.25" hidden="1" customHeight="1" x14ac:dyDescent="0.2">
      <c r="A297" s="58"/>
      <c r="B297" s="28"/>
      <c r="C297" s="28"/>
      <c r="D297" s="31"/>
      <c r="E297" s="28"/>
      <c r="F297" s="28"/>
      <c r="G297" s="28"/>
      <c r="H297" s="28"/>
      <c r="I297" s="28"/>
      <c r="J297" s="28"/>
      <c r="K297" s="28"/>
      <c r="L297" s="28"/>
      <c r="M297" s="28"/>
      <c r="N297" s="28"/>
      <c r="O297" s="28"/>
      <c r="P297" s="28"/>
      <c r="Q297" s="28"/>
      <c r="R297" s="28"/>
      <c r="S297" s="28"/>
      <c r="T297" s="28"/>
      <c r="U297" s="28"/>
    </row>
    <row r="298" spans="1:21" ht="11.25" hidden="1" customHeight="1" x14ac:dyDescent="0.2">
      <c r="A298" s="58"/>
      <c r="B298" s="28"/>
      <c r="C298" s="28"/>
      <c r="D298" s="31"/>
      <c r="E298" s="28"/>
      <c r="F298" s="28"/>
      <c r="G298" s="28"/>
      <c r="H298" s="28"/>
      <c r="I298" s="28"/>
      <c r="J298" s="28"/>
      <c r="K298" s="28"/>
      <c r="L298" s="28"/>
      <c r="M298" s="28"/>
      <c r="N298" s="28"/>
      <c r="O298" s="28"/>
      <c r="P298" s="28"/>
      <c r="Q298" s="28"/>
      <c r="R298" s="28"/>
      <c r="S298" s="28"/>
      <c r="T298" s="28"/>
      <c r="U298" s="28"/>
    </row>
    <row r="299" spans="1:21" ht="11.25" hidden="1" customHeight="1" x14ac:dyDescent="0.2">
      <c r="A299" s="58"/>
      <c r="B299" s="28"/>
      <c r="C299" s="28"/>
      <c r="D299" s="31"/>
      <c r="E299" s="28"/>
      <c r="F299" s="28"/>
      <c r="G299" s="28"/>
      <c r="H299" s="28"/>
      <c r="I299" s="28"/>
      <c r="J299" s="28"/>
      <c r="K299" s="28"/>
      <c r="L299" s="28"/>
      <c r="M299" s="28"/>
      <c r="N299" s="28"/>
      <c r="O299" s="28"/>
      <c r="P299" s="28"/>
      <c r="Q299" s="28"/>
      <c r="R299" s="28"/>
      <c r="S299" s="28"/>
      <c r="T299" s="28"/>
      <c r="U299" s="28"/>
    </row>
    <row r="300" spans="1:21" ht="11.25" hidden="1" customHeight="1" x14ac:dyDescent="0.2">
      <c r="A300" s="58"/>
      <c r="B300" s="28"/>
      <c r="C300" s="28"/>
      <c r="D300" s="31"/>
      <c r="E300" s="28"/>
      <c r="F300" s="28"/>
      <c r="G300" s="28"/>
      <c r="H300" s="28"/>
      <c r="I300" s="28"/>
      <c r="J300" s="28"/>
      <c r="K300" s="28"/>
      <c r="L300" s="28"/>
      <c r="M300" s="28"/>
      <c r="N300" s="28"/>
      <c r="O300" s="28"/>
      <c r="P300" s="28"/>
      <c r="Q300" s="28"/>
      <c r="R300" s="28"/>
      <c r="S300" s="28"/>
      <c r="T300" s="28"/>
      <c r="U300" s="28"/>
    </row>
    <row r="301" spans="1:21" ht="11.25" hidden="1" customHeight="1" x14ac:dyDescent="0.2">
      <c r="A301" s="58"/>
      <c r="B301" s="28"/>
      <c r="C301" s="28"/>
      <c r="D301" s="31"/>
      <c r="E301" s="28"/>
      <c r="F301" s="28"/>
      <c r="G301" s="28"/>
      <c r="H301" s="28"/>
      <c r="I301" s="28"/>
      <c r="J301" s="28"/>
      <c r="K301" s="28"/>
      <c r="L301" s="28"/>
      <c r="M301" s="28"/>
      <c r="N301" s="28"/>
      <c r="O301" s="28"/>
      <c r="P301" s="28"/>
      <c r="Q301" s="28"/>
      <c r="R301" s="28"/>
      <c r="S301" s="28"/>
      <c r="T301" s="28"/>
      <c r="U301" s="28"/>
    </row>
    <row r="302" spans="1:21" ht="11.25" hidden="1" customHeight="1" x14ac:dyDescent="0.2">
      <c r="A302" s="58"/>
      <c r="B302" s="28"/>
      <c r="C302" s="28"/>
      <c r="D302" s="31"/>
      <c r="E302" s="28"/>
      <c r="F302" s="28"/>
      <c r="G302" s="28"/>
      <c r="H302" s="28"/>
      <c r="I302" s="28"/>
      <c r="J302" s="28"/>
      <c r="K302" s="28"/>
      <c r="L302" s="28"/>
      <c r="M302" s="28"/>
      <c r="N302" s="28"/>
      <c r="O302" s="28"/>
      <c r="P302" s="28"/>
      <c r="Q302" s="28"/>
      <c r="R302" s="28"/>
      <c r="S302" s="28"/>
      <c r="T302" s="28"/>
      <c r="U302" s="28"/>
    </row>
    <row r="303" spans="1:21" ht="11.25" hidden="1" customHeight="1" x14ac:dyDescent="0.2">
      <c r="A303" s="58"/>
      <c r="B303" s="28"/>
      <c r="C303" s="28"/>
      <c r="D303" s="31"/>
      <c r="E303" s="28"/>
      <c r="F303" s="28"/>
      <c r="G303" s="28"/>
      <c r="H303" s="28"/>
      <c r="I303" s="28"/>
      <c r="J303" s="28"/>
      <c r="K303" s="28"/>
      <c r="L303" s="28"/>
      <c r="M303" s="28"/>
      <c r="N303" s="28"/>
      <c r="O303" s="28"/>
      <c r="P303" s="28"/>
      <c r="Q303" s="28"/>
      <c r="R303" s="28"/>
      <c r="S303" s="28"/>
      <c r="T303" s="28"/>
      <c r="U303" s="28"/>
    </row>
    <row r="304" spans="1:21" ht="11.25" hidden="1" customHeight="1" x14ac:dyDescent="0.2">
      <c r="A304" s="58"/>
      <c r="B304" s="28"/>
      <c r="C304" s="28"/>
      <c r="D304" s="31"/>
      <c r="E304" s="28"/>
      <c r="F304" s="28"/>
      <c r="G304" s="28"/>
      <c r="H304" s="28"/>
      <c r="I304" s="28"/>
      <c r="J304" s="28"/>
      <c r="K304" s="28"/>
      <c r="L304" s="28"/>
      <c r="M304" s="28"/>
      <c r="N304" s="28"/>
      <c r="O304" s="28"/>
      <c r="P304" s="28"/>
      <c r="Q304" s="28"/>
      <c r="R304" s="28"/>
      <c r="S304" s="28"/>
      <c r="T304" s="28"/>
      <c r="U304" s="28"/>
    </row>
    <row r="305" spans="1:62" ht="11.25" hidden="1" customHeight="1" x14ac:dyDescent="0.2">
      <c r="A305" s="58"/>
      <c r="B305" s="28"/>
      <c r="C305" s="28"/>
      <c r="D305" s="31"/>
      <c r="E305" s="28"/>
      <c r="F305" s="28"/>
      <c r="G305" s="28"/>
      <c r="H305" s="28"/>
      <c r="I305" s="28"/>
      <c r="J305" s="28"/>
      <c r="K305" s="28"/>
      <c r="L305" s="28"/>
      <c r="M305" s="28"/>
      <c r="N305" s="28"/>
      <c r="O305" s="28"/>
      <c r="P305" s="28"/>
      <c r="Q305" s="28"/>
      <c r="R305" s="28"/>
      <c r="S305" s="28"/>
      <c r="T305" s="28"/>
      <c r="U305" s="28"/>
    </row>
    <row r="306" spans="1:62" ht="11.25" hidden="1" customHeight="1" x14ac:dyDescent="0.2">
      <c r="A306" s="58"/>
      <c r="B306" s="28"/>
      <c r="C306" s="28"/>
      <c r="D306" s="31"/>
      <c r="E306" s="28"/>
      <c r="F306" s="28"/>
      <c r="G306" s="28"/>
      <c r="H306" s="28"/>
      <c r="I306" s="28"/>
      <c r="J306" s="28"/>
      <c r="K306" s="28"/>
      <c r="L306" s="28"/>
      <c r="M306" s="28"/>
      <c r="N306" s="28"/>
      <c r="O306" s="28"/>
      <c r="P306" s="28"/>
      <c r="Q306" s="28"/>
      <c r="R306" s="28"/>
      <c r="S306" s="28"/>
      <c r="T306" s="28"/>
      <c r="U306" s="28"/>
    </row>
    <row r="307" spans="1:62" ht="11.25" customHeight="1" x14ac:dyDescent="0.2">
      <c r="A307" s="58"/>
      <c r="B307" s="28"/>
      <c r="C307" s="28"/>
      <c r="D307" s="31"/>
      <c r="E307" s="28"/>
      <c r="F307" s="28"/>
      <c r="G307" s="28"/>
      <c r="H307" s="28"/>
      <c r="I307" s="28"/>
      <c r="J307" s="28"/>
      <c r="K307" s="28"/>
      <c r="L307" s="28"/>
      <c r="M307" s="28"/>
      <c r="N307" s="28"/>
      <c r="O307" s="28"/>
      <c r="P307" s="28"/>
      <c r="Q307" s="28"/>
      <c r="R307" s="28"/>
      <c r="S307" s="28"/>
      <c r="T307" s="28"/>
      <c r="U307" s="28"/>
    </row>
    <row r="308" spans="1:62" s="35" customFormat="1" ht="21" x14ac:dyDescent="0.25">
      <c r="A308" s="275" t="s">
        <v>644</v>
      </c>
      <c r="B308" s="447"/>
      <c r="C308" s="419"/>
      <c r="D308" s="420"/>
      <c r="E308" s="421"/>
      <c r="F308" s="94" t="s">
        <v>247</v>
      </c>
      <c r="G308" s="416" t="s">
        <v>246</v>
      </c>
      <c r="H308" s="417"/>
      <c r="I308" s="430" t="s">
        <v>292</v>
      </c>
      <c r="J308" s="431"/>
      <c r="K308" s="431"/>
      <c r="L308" s="431"/>
      <c r="M308" s="274"/>
      <c r="N308" s="274"/>
      <c r="O308" s="274"/>
      <c r="P308" s="274"/>
      <c r="Q308" s="274"/>
      <c r="R308" s="274"/>
      <c r="S308" s="274"/>
      <c r="T308" s="274"/>
      <c r="U308" s="274"/>
      <c r="V308" s="274"/>
      <c r="W308" s="274"/>
      <c r="X308" s="274"/>
      <c r="Y308" s="274"/>
      <c r="Z308" s="274"/>
      <c r="AA308" s="274"/>
      <c r="AB308" s="274"/>
      <c r="AC308" s="274"/>
      <c r="AD308" s="274"/>
      <c r="AE308" s="274"/>
      <c r="AF308" s="274"/>
      <c r="AG308" s="274"/>
      <c r="AH308" s="95"/>
      <c r="AI308" s="443" t="s">
        <v>328</v>
      </c>
      <c r="AJ308" s="445"/>
      <c r="AK308" s="445"/>
      <c r="AL308" s="445"/>
      <c r="AM308" s="445"/>
      <c r="AN308" s="445"/>
      <c r="AO308" s="445"/>
      <c r="AP308" s="274"/>
      <c r="AQ308" s="274"/>
      <c r="AR308" s="274"/>
      <c r="AS308" s="274"/>
      <c r="AT308" s="274"/>
      <c r="AU308" s="96"/>
      <c r="AV308" s="274"/>
      <c r="AW308" s="274"/>
      <c r="AX308" s="274"/>
      <c r="AY308" s="274"/>
      <c r="AZ308" s="274"/>
      <c r="BA308" s="95"/>
      <c r="BB308" s="430" t="s">
        <v>296</v>
      </c>
      <c r="BC308" s="431"/>
      <c r="BD308" s="431"/>
      <c r="BE308" s="431"/>
      <c r="BF308" s="431"/>
      <c r="BG308" s="431"/>
      <c r="BH308" s="431"/>
      <c r="BI308" s="432"/>
      <c r="BJ308" s="97" t="s">
        <v>291</v>
      </c>
    </row>
    <row r="309" spans="1:62" s="36" customFormat="1" ht="42.75" customHeight="1" x14ac:dyDescent="0.25">
      <c r="A309" s="98" t="s">
        <v>236</v>
      </c>
      <c r="B309" s="446" t="s">
        <v>161</v>
      </c>
      <c r="C309" s="413"/>
      <c r="D309" s="414"/>
      <c r="E309" s="415"/>
      <c r="F309" s="94" t="s">
        <v>245</v>
      </c>
      <c r="G309" s="411" t="s">
        <v>248</v>
      </c>
      <c r="H309" s="411"/>
      <c r="I309" s="99" t="s">
        <v>6</v>
      </c>
      <c r="J309" s="100"/>
      <c r="K309" s="100"/>
      <c r="L309" s="100"/>
      <c r="M309" s="100"/>
      <c r="N309" s="100"/>
      <c r="O309" s="100"/>
      <c r="P309" s="101"/>
      <c r="Q309" s="102" t="s">
        <v>7</v>
      </c>
      <c r="R309" s="100"/>
      <c r="S309" s="100"/>
      <c r="T309" s="100"/>
      <c r="U309" s="100"/>
      <c r="V309" s="100"/>
      <c r="W309" s="100"/>
      <c r="X309" s="101"/>
      <c r="Y309" s="437" t="s">
        <v>8</v>
      </c>
      <c r="Z309" s="429"/>
      <c r="AA309" s="437" t="s">
        <v>9</v>
      </c>
      <c r="AB309" s="429"/>
      <c r="AC309" s="444"/>
      <c r="AD309" s="437" t="s">
        <v>10</v>
      </c>
      <c r="AE309" s="444"/>
      <c r="AF309" s="437" t="s">
        <v>11</v>
      </c>
      <c r="AG309" s="429"/>
      <c r="AH309" s="433" t="s">
        <v>259</v>
      </c>
      <c r="AI309" s="442" t="s">
        <v>260</v>
      </c>
      <c r="AJ309" s="442"/>
      <c r="AK309" s="442"/>
      <c r="AL309" s="442"/>
      <c r="AM309" s="442"/>
      <c r="AN309" s="442"/>
      <c r="AO309" s="440" t="s">
        <v>276</v>
      </c>
      <c r="AP309" s="442"/>
      <c r="AQ309" s="442"/>
      <c r="AR309" s="442"/>
      <c r="AS309" s="442"/>
      <c r="AT309" s="442"/>
      <c r="AU309" s="442"/>
      <c r="AV309" s="442"/>
      <c r="AW309" s="440" t="s">
        <v>13</v>
      </c>
      <c r="AX309" s="442"/>
      <c r="AY309" s="437" t="s">
        <v>14</v>
      </c>
      <c r="AZ309" s="429"/>
      <c r="BA309" s="438" t="s">
        <v>279</v>
      </c>
      <c r="BB309" s="436" t="s">
        <v>297</v>
      </c>
      <c r="BC309" s="436"/>
      <c r="BD309" s="436"/>
      <c r="BE309" s="436"/>
      <c r="BF309" s="436"/>
      <c r="BG309" s="437" t="s">
        <v>295</v>
      </c>
      <c r="BH309" s="429"/>
      <c r="BI309" s="433" t="s">
        <v>294</v>
      </c>
      <c r="BJ309" s="426" t="s">
        <v>293</v>
      </c>
    </row>
    <row r="310" spans="1:62" s="37" customFormat="1" ht="63" x14ac:dyDescent="0.25">
      <c r="A310" s="103"/>
      <c r="B310" s="422" t="s">
        <v>15</v>
      </c>
      <c r="C310" s="424" t="s">
        <v>16</v>
      </c>
      <c r="D310" s="424" t="s">
        <v>159</v>
      </c>
      <c r="E310" s="409" t="s">
        <v>160</v>
      </c>
      <c r="F310" s="104" t="s">
        <v>125</v>
      </c>
      <c r="G310" s="105" t="s">
        <v>17</v>
      </c>
      <c r="H310" s="105" t="s">
        <v>18</v>
      </c>
      <c r="I310" s="106" t="s">
        <v>19</v>
      </c>
      <c r="J310" s="107" t="s">
        <v>20</v>
      </c>
      <c r="K310" s="107" t="s">
        <v>21</v>
      </c>
      <c r="L310" s="107" t="s">
        <v>22</v>
      </c>
      <c r="M310" s="107" t="s">
        <v>23</v>
      </c>
      <c r="N310" s="107" t="s">
        <v>24</v>
      </c>
      <c r="O310" s="107" t="s">
        <v>25</v>
      </c>
      <c r="P310" s="107" t="s">
        <v>26</v>
      </c>
      <c r="Q310" s="107" t="s">
        <v>19</v>
      </c>
      <c r="R310" s="107" t="s">
        <v>20</v>
      </c>
      <c r="S310" s="107" t="s">
        <v>21</v>
      </c>
      <c r="T310" s="107" t="s">
        <v>22</v>
      </c>
      <c r="U310" s="107" t="s">
        <v>23</v>
      </c>
      <c r="V310" s="107" t="s">
        <v>24</v>
      </c>
      <c r="W310" s="107" t="s">
        <v>25</v>
      </c>
      <c r="X310" s="107" t="s">
        <v>26</v>
      </c>
      <c r="Y310" s="106" t="s">
        <v>343</v>
      </c>
      <c r="Z310" s="108" t="s">
        <v>344</v>
      </c>
      <c r="AA310" s="106" t="s">
        <v>256</v>
      </c>
      <c r="AB310" s="107" t="s">
        <v>257</v>
      </c>
      <c r="AC310" s="107" t="s">
        <v>258</v>
      </c>
      <c r="AD310" s="107" t="s">
        <v>27</v>
      </c>
      <c r="AE310" s="107" t="s">
        <v>254</v>
      </c>
      <c r="AF310" s="107" t="s">
        <v>28</v>
      </c>
      <c r="AG310" s="109" t="s">
        <v>255</v>
      </c>
      <c r="AH310" s="426"/>
      <c r="AI310" s="118" t="s">
        <v>261</v>
      </c>
      <c r="AJ310" s="119" t="s">
        <v>262</v>
      </c>
      <c r="AK310" s="119" t="s">
        <v>263</v>
      </c>
      <c r="AL310" s="119" t="s">
        <v>264</v>
      </c>
      <c r="AM310" s="119" t="s">
        <v>29</v>
      </c>
      <c r="AN310" s="441" t="s">
        <v>3378</v>
      </c>
      <c r="AO310" s="110" t="s">
        <v>30</v>
      </c>
      <c r="AP310" s="109" t="s">
        <v>31</v>
      </c>
      <c r="AQ310" s="109" t="s">
        <v>32</v>
      </c>
      <c r="AR310" s="109" t="s">
        <v>33</v>
      </c>
      <c r="AS310" s="109" t="s">
        <v>34</v>
      </c>
      <c r="AT310" s="109" t="s">
        <v>35</v>
      </c>
      <c r="AU310" s="108" t="s">
        <v>29</v>
      </c>
      <c r="AV310" s="433" t="s">
        <v>12</v>
      </c>
      <c r="AW310" s="111" t="s">
        <v>277</v>
      </c>
      <c r="AX310" s="109" t="s">
        <v>278</v>
      </c>
      <c r="AY310" s="107" t="s">
        <v>36</v>
      </c>
      <c r="AZ310" s="109" t="s">
        <v>37</v>
      </c>
      <c r="BA310" s="439"/>
      <c r="BB310" s="109" t="s">
        <v>285</v>
      </c>
      <c r="BC310" s="108" t="s">
        <v>341</v>
      </c>
      <c r="BD310" s="109" t="s">
        <v>287</v>
      </c>
      <c r="BE310" s="109" t="s">
        <v>290</v>
      </c>
      <c r="BF310" s="108" t="s">
        <v>342</v>
      </c>
      <c r="BG310" s="109" t="s">
        <v>299</v>
      </c>
      <c r="BH310" s="109" t="s">
        <v>298</v>
      </c>
      <c r="BI310" s="426"/>
      <c r="BJ310" s="427"/>
    </row>
    <row r="311" spans="1:62" s="38" customFormat="1" ht="12.75" x14ac:dyDescent="0.25">
      <c r="A311" s="112"/>
      <c r="B311" s="423"/>
      <c r="C311" s="425"/>
      <c r="D311" s="425"/>
      <c r="E311" s="410"/>
      <c r="F311" s="312" t="s">
        <v>126</v>
      </c>
      <c r="G311" s="313" t="s">
        <v>127</v>
      </c>
      <c r="H311" s="314" t="s">
        <v>127</v>
      </c>
      <c r="I311" s="314" t="s">
        <v>128</v>
      </c>
      <c r="J311" s="314" t="s">
        <v>128</v>
      </c>
      <c r="K311" s="314" t="s">
        <v>128</v>
      </c>
      <c r="L311" s="314" t="s">
        <v>128</v>
      </c>
      <c r="M311" s="314" t="s">
        <v>128</v>
      </c>
      <c r="N311" s="314" t="s">
        <v>128</v>
      </c>
      <c r="O311" s="314" t="s">
        <v>128</v>
      </c>
      <c r="P311" s="314" t="s">
        <v>128</v>
      </c>
      <c r="Q311" s="314" t="s">
        <v>128</v>
      </c>
      <c r="R311" s="314" t="s">
        <v>128</v>
      </c>
      <c r="S311" s="314" t="s">
        <v>128</v>
      </c>
      <c r="T311" s="314" t="s">
        <v>128</v>
      </c>
      <c r="U311" s="314" t="s">
        <v>128</v>
      </c>
      <c r="V311" s="314" t="s">
        <v>128</v>
      </c>
      <c r="W311" s="314" t="s">
        <v>128</v>
      </c>
      <c r="X311" s="314" t="s">
        <v>128</v>
      </c>
      <c r="Y311" s="314" t="s">
        <v>128</v>
      </c>
      <c r="Z311" s="314" t="s">
        <v>128</v>
      </c>
      <c r="AA311" s="314" t="s">
        <v>252</v>
      </c>
      <c r="AB311" s="314" t="s">
        <v>252</v>
      </c>
      <c r="AC311" s="314" t="s">
        <v>252</v>
      </c>
      <c r="AD311" s="314" t="s">
        <v>128</v>
      </c>
      <c r="AE311" s="314" t="s">
        <v>129</v>
      </c>
      <c r="AF311" s="314" t="s">
        <v>128</v>
      </c>
      <c r="AG311" s="315" t="s">
        <v>253</v>
      </c>
      <c r="AH311" s="434"/>
      <c r="AI311" s="316" t="s">
        <v>129</v>
      </c>
      <c r="AJ311" s="315" t="s">
        <v>129</v>
      </c>
      <c r="AK311" s="315" t="s">
        <v>129</v>
      </c>
      <c r="AL311" s="315" t="s">
        <v>129</v>
      </c>
      <c r="AM311" s="315" t="s">
        <v>129</v>
      </c>
      <c r="AN311" s="434"/>
      <c r="AO311" s="317" t="s">
        <v>253</v>
      </c>
      <c r="AP311" s="315" t="s">
        <v>253</v>
      </c>
      <c r="AQ311" s="315" t="s">
        <v>253</v>
      </c>
      <c r="AR311" s="315" t="s">
        <v>253</v>
      </c>
      <c r="AS311" s="315" t="s">
        <v>253</v>
      </c>
      <c r="AT311" s="315" t="s">
        <v>253</v>
      </c>
      <c r="AU311" s="315" t="s">
        <v>253</v>
      </c>
      <c r="AV311" s="434"/>
      <c r="AW311" s="318" t="s">
        <v>252</v>
      </c>
      <c r="AX311" s="315" t="s">
        <v>252</v>
      </c>
      <c r="AY311" s="314"/>
      <c r="AZ311" s="315"/>
      <c r="BA311" s="440"/>
      <c r="BB311" s="315" t="s">
        <v>286</v>
      </c>
      <c r="BC311" s="315" t="s">
        <v>130</v>
      </c>
      <c r="BD311" s="315" t="s">
        <v>130</v>
      </c>
      <c r="BE311" s="315" t="s">
        <v>130</v>
      </c>
      <c r="BF311" s="315" t="s">
        <v>130</v>
      </c>
      <c r="BG311" s="315"/>
      <c r="BH311" s="315" t="s">
        <v>130</v>
      </c>
      <c r="BI311" s="434"/>
      <c r="BJ311" s="115"/>
    </row>
    <row r="312" spans="1:62" ht="11.25" customHeight="1" x14ac:dyDescent="0.2">
      <c r="A312" s="59"/>
      <c r="B312" s="39"/>
      <c r="C312" s="39"/>
      <c r="D312" s="39"/>
      <c r="E312" s="39"/>
      <c r="F312" s="40"/>
      <c r="G312" s="39"/>
      <c r="H312" s="25"/>
      <c r="I312" s="42"/>
      <c r="J312" s="42"/>
      <c r="K312" s="42"/>
      <c r="L312" s="42"/>
      <c r="M312" s="42"/>
      <c r="N312" s="42"/>
      <c r="O312" s="42"/>
      <c r="P312" s="42"/>
      <c r="Q312" s="42"/>
      <c r="R312" s="42"/>
      <c r="S312" s="42"/>
      <c r="T312" s="42"/>
      <c r="U312" s="42"/>
      <c r="V312" s="42"/>
      <c r="W312" s="42"/>
      <c r="X312" s="42"/>
      <c r="Y312" s="42"/>
      <c r="Z312" s="42"/>
      <c r="AA312" s="42"/>
      <c r="AB312" s="42"/>
      <c r="AC312" s="42"/>
      <c r="AD312" s="42"/>
      <c r="AE312" s="42"/>
      <c r="AF312" s="42"/>
      <c r="AG312" s="309"/>
      <c r="AH312" s="93"/>
      <c r="AI312" s="310"/>
      <c r="AJ312" s="42"/>
      <c r="AK312" s="42"/>
      <c r="AL312" s="42"/>
      <c r="AM312" s="42"/>
      <c r="AN312" s="120"/>
      <c r="AO312" s="42"/>
      <c r="AP312" s="42"/>
      <c r="AQ312" s="42"/>
      <c r="AR312" s="42"/>
      <c r="AS312" s="42"/>
      <c r="AT312" s="42"/>
      <c r="AU312" s="309"/>
      <c r="AV312" s="93"/>
      <c r="AW312" s="42"/>
      <c r="AX312" s="42"/>
      <c r="AY312" s="42"/>
      <c r="AZ312" s="309"/>
      <c r="BA312" s="93"/>
      <c r="BB312" s="42"/>
      <c r="BC312" s="42"/>
      <c r="BD312" s="42"/>
      <c r="BE312" s="42"/>
      <c r="BF312" s="42"/>
      <c r="BG312" s="43"/>
      <c r="BH312" s="42"/>
      <c r="BI312" s="142"/>
      <c r="BJ312" s="319"/>
    </row>
    <row r="313" spans="1:62" s="51" customFormat="1" ht="11.25" customHeight="1" x14ac:dyDescent="0.15">
      <c r="A313" s="320" t="s">
        <v>346</v>
      </c>
      <c r="B313" s="45"/>
      <c r="C313" s="45"/>
      <c r="D313" s="45"/>
      <c r="E313" s="45"/>
      <c r="F313" s="46"/>
      <c r="G313" s="45"/>
      <c r="H313" s="41"/>
      <c r="I313" s="47"/>
      <c r="J313" s="47"/>
      <c r="K313" s="47"/>
      <c r="L313" s="47"/>
      <c r="M313" s="47"/>
      <c r="N313" s="47"/>
      <c r="O313" s="47"/>
      <c r="P313" s="47"/>
      <c r="Q313" s="47"/>
      <c r="R313" s="47"/>
      <c r="S313" s="47"/>
      <c r="T313" s="47"/>
      <c r="U313" s="47"/>
      <c r="V313" s="47"/>
      <c r="W313" s="47"/>
      <c r="X313" s="47"/>
      <c r="Y313" s="47"/>
      <c r="Z313" s="47"/>
      <c r="AA313" s="80"/>
      <c r="AB313" s="80"/>
      <c r="AC313" s="80"/>
      <c r="AD313" s="47"/>
      <c r="AE313" s="47"/>
      <c r="AF313" s="47"/>
      <c r="AG313" s="85"/>
      <c r="AH313" s="88"/>
      <c r="AI313" s="121"/>
      <c r="AJ313" s="47"/>
      <c r="AK313" s="47"/>
      <c r="AL313" s="47"/>
      <c r="AM313" s="47"/>
      <c r="AN313" s="122"/>
      <c r="AO313" s="47"/>
      <c r="AP313" s="47"/>
      <c r="AQ313" s="47"/>
      <c r="AR313" s="47"/>
      <c r="AS313" s="47"/>
      <c r="AT313" s="47"/>
      <c r="AU313" s="85"/>
      <c r="AV313" s="88"/>
      <c r="AW313" s="80"/>
      <c r="AX313" s="80"/>
      <c r="AY313" s="50"/>
      <c r="AZ313" s="91"/>
      <c r="BA313" s="88"/>
      <c r="BB313" s="78"/>
      <c r="BC313" s="75"/>
      <c r="BD313" s="75"/>
      <c r="BE313" s="75"/>
      <c r="BF313" s="75"/>
      <c r="BG313" s="50"/>
      <c r="BH313" s="78"/>
      <c r="BI313" s="130"/>
      <c r="BJ313" s="211"/>
    </row>
    <row r="314" spans="1:62" s="51" customFormat="1" ht="11.25" customHeight="1" x14ac:dyDescent="0.15">
      <c r="A314" s="321" t="s">
        <v>345</v>
      </c>
      <c r="B314" s="45"/>
      <c r="C314" s="45"/>
      <c r="D314" s="45"/>
      <c r="E314" s="45"/>
      <c r="F314" s="46"/>
      <c r="G314" s="45"/>
      <c r="H314" s="41"/>
      <c r="I314" s="47"/>
      <c r="J314" s="47"/>
      <c r="K314" s="47"/>
      <c r="L314" s="47"/>
      <c r="M314" s="47"/>
      <c r="N314" s="47"/>
      <c r="O314" s="47"/>
      <c r="P314" s="47"/>
      <c r="Q314" s="47"/>
      <c r="R314" s="47"/>
      <c r="S314" s="47"/>
      <c r="T314" s="47"/>
      <c r="U314" s="47"/>
      <c r="V314" s="47"/>
      <c r="W314" s="47"/>
      <c r="X314" s="47"/>
      <c r="Y314" s="47"/>
      <c r="Z314" s="47"/>
      <c r="AA314" s="80"/>
      <c r="AB314" s="80"/>
      <c r="AC314" s="80"/>
      <c r="AD314" s="47"/>
      <c r="AE314" s="47"/>
      <c r="AF314" s="47"/>
      <c r="AG314" s="85"/>
      <c r="AH314" s="88"/>
      <c r="AI314" s="121"/>
      <c r="AJ314" s="47"/>
      <c r="AK314" s="47"/>
      <c r="AL314" s="47"/>
      <c r="AM314" s="47"/>
      <c r="AN314" s="122"/>
      <c r="AO314" s="47"/>
      <c r="AP314" s="47"/>
      <c r="AQ314" s="47"/>
      <c r="AR314" s="47"/>
      <c r="AS314" s="47"/>
      <c r="AT314" s="47"/>
      <c r="AU314" s="85"/>
      <c r="AV314" s="88"/>
      <c r="AW314" s="80"/>
      <c r="AX314" s="80"/>
      <c r="AY314" s="50"/>
      <c r="AZ314" s="91"/>
      <c r="BA314" s="88"/>
      <c r="BB314" s="78"/>
      <c r="BC314" s="75"/>
      <c r="BD314" s="75"/>
      <c r="BE314" s="75"/>
      <c r="BF314" s="75"/>
      <c r="BG314" s="50"/>
      <c r="BH314" s="78"/>
      <c r="BI314" s="130"/>
      <c r="BJ314" s="211"/>
    </row>
    <row r="315" spans="1:62" s="51" customFormat="1" ht="11.25" customHeight="1" x14ac:dyDescent="0.15">
      <c r="A315" s="322" t="s">
        <v>153</v>
      </c>
      <c r="B315" s="45" t="s">
        <v>162</v>
      </c>
      <c r="C315" s="45" t="s">
        <v>180</v>
      </c>
      <c r="D315" s="45" t="s">
        <v>197</v>
      </c>
      <c r="E315" s="45" t="s">
        <v>215</v>
      </c>
      <c r="F315" s="46"/>
      <c r="G315" s="45">
        <v>14000</v>
      </c>
      <c r="H315" s="41"/>
      <c r="I315" s="47">
        <v>200</v>
      </c>
      <c r="J315" s="47">
        <v>7</v>
      </c>
      <c r="K315" s="47">
        <v>2</v>
      </c>
      <c r="L315" s="47">
        <v>1</v>
      </c>
      <c r="M315" s="47">
        <v>52</v>
      </c>
      <c r="N315" s="47">
        <v>0</v>
      </c>
      <c r="O315" s="47">
        <v>190</v>
      </c>
      <c r="P315" s="47">
        <v>0</v>
      </c>
      <c r="Q315" s="47">
        <v>0</v>
      </c>
      <c r="R315" s="47">
        <v>0</v>
      </c>
      <c r="S315" s="47">
        <v>0</v>
      </c>
      <c r="T315" s="47">
        <v>0</v>
      </c>
      <c r="U315" s="47">
        <v>0</v>
      </c>
      <c r="V315" s="47">
        <v>0</v>
      </c>
      <c r="W315" s="47">
        <v>0</v>
      </c>
      <c r="X315" s="47">
        <v>0</v>
      </c>
      <c r="Y315" s="47">
        <v>315</v>
      </c>
      <c r="Z315" s="47">
        <v>98</v>
      </c>
      <c r="AA315" s="80">
        <v>1</v>
      </c>
      <c r="AB315" s="80">
        <v>0</v>
      </c>
      <c r="AC315" s="80">
        <v>0</v>
      </c>
      <c r="AD315" s="47">
        <v>32</v>
      </c>
      <c r="AE315" s="47">
        <v>80</v>
      </c>
      <c r="AF315" s="47">
        <v>32</v>
      </c>
      <c r="AG315" s="85">
        <v>361000</v>
      </c>
      <c r="AH315" s="88"/>
      <c r="AI315" s="121">
        <v>13000</v>
      </c>
      <c r="AJ315" s="47">
        <v>0</v>
      </c>
      <c r="AK315" s="47">
        <v>0</v>
      </c>
      <c r="AL315" s="47">
        <v>0</v>
      </c>
      <c r="AM315" s="47"/>
      <c r="AN315" s="122"/>
      <c r="AO315" s="47">
        <v>15000</v>
      </c>
      <c r="AP315" s="47">
        <v>0</v>
      </c>
      <c r="AQ315" s="47">
        <v>80000</v>
      </c>
      <c r="AR315" s="47">
        <v>0</v>
      </c>
      <c r="AS315" s="47">
        <v>0</v>
      </c>
      <c r="AT315" s="47">
        <v>0</v>
      </c>
      <c r="AU315" s="85"/>
      <c r="AV315" s="88"/>
      <c r="AW315" s="80">
        <v>0.18</v>
      </c>
      <c r="AX315" s="80">
        <v>0.82</v>
      </c>
      <c r="AY315" s="50" t="s">
        <v>50</v>
      </c>
      <c r="AZ315" s="91" t="s">
        <v>50</v>
      </c>
      <c r="BA315" s="88"/>
      <c r="BB315" s="78">
        <v>125</v>
      </c>
      <c r="BC315" s="75">
        <v>1900000</v>
      </c>
      <c r="BD315" s="75">
        <v>2300000</v>
      </c>
      <c r="BE315" s="75">
        <v>1600000</v>
      </c>
      <c r="BF315" s="75">
        <v>5800000</v>
      </c>
      <c r="BG315" s="50" t="s">
        <v>42</v>
      </c>
      <c r="BH315" s="78">
        <v>125</v>
      </c>
      <c r="BI315" s="130" t="s">
        <v>280</v>
      </c>
      <c r="BJ315" s="211" t="s">
        <v>42</v>
      </c>
    </row>
    <row r="316" spans="1:62" s="51" customFormat="1" ht="11.25" customHeight="1" x14ac:dyDescent="0.15">
      <c r="A316" s="214" t="s">
        <v>154</v>
      </c>
      <c r="B316" s="52" t="s">
        <v>163</v>
      </c>
      <c r="C316" s="52" t="s">
        <v>69</v>
      </c>
      <c r="D316" s="52" t="s">
        <v>198</v>
      </c>
      <c r="E316" s="52" t="s">
        <v>216</v>
      </c>
      <c r="F316" s="53"/>
      <c r="G316" s="52">
        <v>37650</v>
      </c>
      <c r="H316" s="47">
        <v>16000</v>
      </c>
      <c r="I316" s="47">
        <v>88</v>
      </c>
      <c r="J316" s="47">
        <v>30</v>
      </c>
      <c r="K316" s="47">
        <v>0</v>
      </c>
      <c r="L316" s="47">
        <v>1</v>
      </c>
      <c r="M316" s="47">
        <v>0</v>
      </c>
      <c r="N316" s="47">
        <v>60</v>
      </c>
      <c r="O316" s="47">
        <v>115</v>
      </c>
      <c r="P316" s="47">
        <v>0</v>
      </c>
      <c r="Q316" s="47"/>
      <c r="R316" s="47"/>
      <c r="S316" s="47"/>
      <c r="T316" s="47"/>
      <c r="U316" s="47"/>
      <c r="V316" s="47"/>
      <c r="W316" s="47"/>
      <c r="X316" s="47"/>
      <c r="Y316" s="47">
        <v>375</v>
      </c>
      <c r="Z316" s="47">
        <v>0</v>
      </c>
      <c r="AA316" s="80">
        <v>1</v>
      </c>
      <c r="AB316" s="80">
        <v>0</v>
      </c>
      <c r="AC316" s="80">
        <v>0</v>
      </c>
      <c r="AD316" s="47">
        <v>90</v>
      </c>
      <c r="AE316" s="47">
        <v>31600</v>
      </c>
      <c r="AF316" s="47">
        <v>80</v>
      </c>
      <c r="AG316" s="85">
        <v>400000</v>
      </c>
      <c r="AH316" s="88"/>
      <c r="AI316" s="121">
        <v>150</v>
      </c>
      <c r="AJ316" s="47">
        <v>60820</v>
      </c>
      <c r="AK316" s="47">
        <v>0</v>
      </c>
      <c r="AL316" s="47">
        <v>20000</v>
      </c>
      <c r="AM316" s="47"/>
      <c r="AN316" s="122"/>
      <c r="AO316" s="47">
        <v>500000</v>
      </c>
      <c r="AP316" s="47">
        <v>1.43</v>
      </c>
      <c r="AQ316" s="47">
        <v>14700</v>
      </c>
      <c r="AR316" s="47">
        <v>0</v>
      </c>
      <c r="AS316" s="47">
        <v>0</v>
      </c>
      <c r="AT316" s="47">
        <v>216000</v>
      </c>
      <c r="AU316" s="85"/>
      <c r="AV316" s="88"/>
      <c r="AW316" s="80">
        <v>0.68</v>
      </c>
      <c r="AX316" s="80">
        <v>0.32</v>
      </c>
      <c r="AY316" s="50" t="s">
        <v>50</v>
      </c>
      <c r="AZ316" s="91" t="s">
        <v>50</v>
      </c>
      <c r="BA316" s="88"/>
      <c r="BB316" s="78">
        <v>130</v>
      </c>
      <c r="BC316" s="75"/>
      <c r="BD316" s="75"/>
      <c r="BE316" s="75">
        <v>6666845</v>
      </c>
      <c r="BF316" s="75">
        <v>14951604</v>
      </c>
      <c r="BG316" s="50" t="s">
        <v>42</v>
      </c>
      <c r="BH316" s="78">
        <v>128</v>
      </c>
      <c r="BI316" s="130"/>
      <c r="BJ316" s="211" t="s">
        <v>46</v>
      </c>
    </row>
    <row r="317" spans="1:62" s="51" customFormat="1" ht="11.25" customHeight="1" x14ac:dyDescent="0.15">
      <c r="A317" s="214" t="s">
        <v>131</v>
      </c>
      <c r="B317" s="52" t="s">
        <v>164</v>
      </c>
      <c r="C317" s="52" t="s">
        <v>181</v>
      </c>
      <c r="D317" s="52" t="s">
        <v>199</v>
      </c>
      <c r="E317" s="52" t="s">
        <v>217</v>
      </c>
      <c r="F317" s="53"/>
      <c r="G317" s="52">
        <v>49645</v>
      </c>
      <c r="H317" s="47">
        <v>14863</v>
      </c>
      <c r="I317" s="47">
        <v>1025</v>
      </c>
      <c r="J317" s="47">
        <v>193</v>
      </c>
      <c r="K317" s="47">
        <v>77</v>
      </c>
      <c r="L317" s="47">
        <v>0</v>
      </c>
      <c r="M317" s="47">
        <v>46</v>
      </c>
      <c r="N317" s="47">
        <v>1</v>
      </c>
      <c r="O317" s="47">
        <v>0</v>
      </c>
      <c r="P317" s="47">
        <v>0</v>
      </c>
      <c r="Q317" s="47">
        <v>0</v>
      </c>
      <c r="R317" s="47">
        <v>0</v>
      </c>
      <c r="S317" s="47">
        <v>0</v>
      </c>
      <c r="T317" s="47">
        <v>0</v>
      </c>
      <c r="U317" s="47">
        <v>0</v>
      </c>
      <c r="V317" s="47">
        <v>0</v>
      </c>
      <c r="W317" s="47">
        <v>0</v>
      </c>
      <c r="X317" s="47">
        <v>0</v>
      </c>
      <c r="Y317" s="47">
        <v>955</v>
      </c>
      <c r="Z317" s="47">
        <v>551</v>
      </c>
      <c r="AA317" s="80">
        <v>1</v>
      </c>
      <c r="AB317" s="80">
        <v>0</v>
      </c>
      <c r="AC317" s="80">
        <v>0</v>
      </c>
      <c r="AD317" s="47">
        <v>90</v>
      </c>
      <c r="AE317" s="47">
        <v>30000</v>
      </c>
      <c r="AF317" s="47">
        <v>9</v>
      </c>
      <c r="AG317" s="85">
        <v>45000</v>
      </c>
      <c r="AH317" s="88" t="s">
        <v>237</v>
      </c>
      <c r="AI317" s="121">
        <v>6793</v>
      </c>
      <c r="AJ317" s="47">
        <v>0</v>
      </c>
      <c r="AK317" s="47">
        <v>0</v>
      </c>
      <c r="AL317" s="47">
        <v>36073</v>
      </c>
      <c r="AM317" s="47">
        <v>1688</v>
      </c>
      <c r="AN317" s="122" t="s">
        <v>265</v>
      </c>
      <c r="AO317" s="47">
        <v>483181</v>
      </c>
      <c r="AP317" s="47">
        <v>0</v>
      </c>
      <c r="AQ317" s="47">
        <v>38027</v>
      </c>
      <c r="AR317" s="47">
        <v>0</v>
      </c>
      <c r="AS317" s="47">
        <v>0</v>
      </c>
      <c r="AT317" s="47">
        <v>0</v>
      </c>
      <c r="AU317" s="85">
        <v>0</v>
      </c>
      <c r="AV317" s="88"/>
      <c r="AW317" s="80">
        <v>0.92</v>
      </c>
      <c r="AX317" s="80">
        <v>0.08</v>
      </c>
      <c r="AY317" s="50" t="s">
        <v>50</v>
      </c>
      <c r="AZ317" s="91" t="s">
        <v>50</v>
      </c>
      <c r="BA317" s="88"/>
      <c r="BB317" s="78">
        <v>120</v>
      </c>
      <c r="BC317" s="75">
        <v>9502682</v>
      </c>
      <c r="BD317" s="75">
        <v>2050431</v>
      </c>
      <c r="BE317" s="75">
        <v>1838391</v>
      </c>
      <c r="BF317" s="75">
        <v>13606773</v>
      </c>
      <c r="BG317" s="50" t="s">
        <v>46</v>
      </c>
      <c r="BH317" s="78"/>
      <c r="BI317" s="130" t="s">
        <v>281</v>
      </c>
      <c r="BJ317" s="211" t="s">
        <v>46</v>
      </c>
    </row>
    <row r="318" spans="1:62" s="51" customFormat="1" ht="11.25" customHeight="1" x14ac:dyDescent="0.15">
      <c r="A318" s="214" t="s">
        <v>132</v>
      </c>
      <c r="B318" s="52" t="s">
        <v>165</v>
      </c>
      <c r="C318" s="52" t="s">
        <v>182</v>
      </c>
      <c r="D318" s="52" t="s">
        <v>200</v>
      </c>
      <c r="E318" s="52" t="s">
        <v>218</v>
      </c>
      <c r="F318" s="53"/>
      <c r="G318" s="52">
        <v>23000</v>
      </c>
      <c r="H318" s="47">
        <v>9134</v>
      </c>
      <c r="I318" s="47">
        <v>894</v>
      </c>
      <c r="J318" s="47">
        <v>89</v>
      </c>
      <c r="K318" s="47">
        <v>36</v>
      </c>
      <c r="L318" s="47">
        <v>13</v>
      </c>
      <c r="M318" s="47">
        <v>502</v>
      </c>
      <c r="N318" s="47">
        <v>0</v>
      </c>
      <c r="O318" s="47">
        <v>222</v>
      </c>
      <c r="P318" s="47">
        <v>0</v>
      </c>
      <c r="Q318" s="47">
        <v>0</v>
      </c>
      <c r="R318" s="47">
        <v>0</v>
      </c>
      <c r="S318" s="47">
        <v>0</v>
      </c>
      <c r="T318" s="47">
        <v>0</v>
      </c>
      <c r="U318" s="47">
        <v>0</v>
      </c>
      <c r="V318" s="47">
        <v>0</v>
      </c>
      <c r="W318" s="47">
        <v>0</v>
      </c>
      <c r="X318" s="47">
        <v>0</v>
      </c>
      <c r="Y318" s="47">
        <v>1865</v>
      </c>
      <c r="Z318" s="47">
        <v>140</v>
      </c>
      <c r="AA318" s="80">
        <v>0.98</v>
      </c>
      <c r="AB318" s="80">
        <v>0.01</v>
      </c>
      <c r="AC318" s="80">
        <v>0.01</v>
      </c>
      <c r="AD318" s="47">
        <v>206</v>
      </c>
      <c r="AE318" s="47">
        <v>212200</v>
      </c>
      <c r="AF318" s="47">
        <v>167</v>
      </c>
      <c r="AG318" s="85">
        <v>7253642</v>
      </c>
      <c r="AH318" s="88" t="s">
        <v>238</v>
      </c>
      <c r="AI318" s="121">
        <v>11131</v>
      </c>
      <c r="AJ318" s="47">
        <v>5</v>
      </c>
      <c r="AK318" s="47">
        <v>214009</v>
      </c>
      <c r="AL318" s="47">
        <v>1832</v>
      </c>
      <c r="AM318" s="47">
        <v>0</v>
      </c>
      <c r="AN318" s="122"/>
      <c r="AO318" s="47">
        <v>618717</v>
      </c>
      <c r="AP318" s="47">
        <v>0</v>
      </c>
      <c r="AQ318" s="47">
        <v>12965037</v>
      </c>
      <c r="AR318" s="47">
        <v>0</v>
      </c>
      <c r="AS318" s="47">
        <v>0</v>
      </c>
      <c r="AT318" s="47">
        <v>0</v>
      </c>
      <c r="AU318" s="85">
        <v>0</v>
      </c>
      <c r="AV318" s="88"/>
      <c r="AW318" s="80">
        <v>0.22</v>
      </c>
      <c r="AX318" s="80">
        <v>0.78</v>
      </c>
      <c r="AY318" s="50" t="s">
        <v>41</v>
      </c>
      <c r="AZ318" s="91" t="s">
        <v>95</v>
      </c>
      <c r="BA318" s="88"/>
      <c r="BB318" s="78">
        <v>89.8</v>
      </c>
      <c r="BC318" s="75">
        <v>19378346</v>
      </c>
      <c r="BD318" s="75">
        <v>14465839</v>
      </c>
      <c r="BE318" s="75">
        <v>24050360</v>
      </c>
      <c r="BF318" s="75">
        <v>59301143</v>
      </c>
      <c r="BG318" s="50" t="s">
        <v>42</v>
      </c>
      <c r="BH318" s="78">
        <v>125</v>
      </c>
      <c r="BI318" s="130" t="s">
        <v>282</v>
      </c>
      <c r="BJ318" s="211" t="s">
        <v>46</v>
      </c>
    </row>
    <row r="319" spans="1:62" s="51" customFormat="1" ht="11.25" customHeight="1" x14ac:dyDescent="0.15">
      <c r="A319" s="214" t="s">
        <v>133</v>
      </c>
      <c r="B319" s="52" t="s">
        <v>166</v>
      </c>
      <c r="C319" s="52" t="s">
        <v>183</v>
      </c>
      <c r="D319" s="52" t="s">
        <v>201</v>
      </c>
      <c r="E319" s="52" t="s">
        <v>219</v>
      </c>
      <c r="F319" s="53"/>
      <c r="G319" s="52">
        <v>10870</v>
      </c>
      <c r="H319" s="47">
        <v>4135</v>
      </c>
      <c r="I319" s="47">
        <v>634</v>
      </c>
      <c r="J319" s="47">
        <v>2</v>
      </c>
      <c r="K319" s="47">
        <v>15</v>
      </c>
      <c r="L319" s="47">
        <v>0</v>
      </c>
      <c r="M319" s="47">
        <v>125</v>
      </c>
      <c r="N319" s="47">
        <v>7</v>
      </c>
      <c r="O319" s="47">
        <v>632</v>
      </c>
      <c r="P319" s="47">
        <v>3</v>
      </c>
      <c r="Q319" s="47">
        <v>210</v>
      </c>
      <c r="R319" s="47">
        <v>0</v>
      </c>
      <c r="S319" s="47">
        <v>0</v>
      </c>
      <c r="T319" s="47">
        <v>0</v>
      </c>
      <c r="U319" s="47">
        <v>0</v>
      </c>
      <c r="V319" s="47">
        <v>0</v>
      </c>
      <c r="W319" s="47">
        <v>0</v>
      </c>
      <c r="X319" s="47">
        <v>0</v>
      </c>
      <c r="Y319" s="47">
        <v>1196</v>
      </c>
      <c r="Z319" s="47">
        <v>0</v>
      </c>
      <c r="AA319" s="80">
        <v>1</v>
      </c>
      <c r="AB319" s="80">
        <v>0</v>
      </c>
      <c r="AC319" s="80">
        <v>0</v>
      </c>
      <c r="AD319" s="47">
        <v>97</v>
      </c>
      <c r="AE319" s="47">
        <v>150000</v>
      </c>
      <c r="AF319" s="47">
        <v>89</v>
      </c>
      <c r="AG319" s="85">
        <v>432000</v>
      </c>
      <c r="AH319" s="88"/>
      <c r="AI319" s="121">
        <v>233300</v>
      </c>
      <c r="AJ319" s="47">
        <v>0</v>
      </c>
      <c r="AK319" s="47">
        <v>0</v>
      </c>
      <c r="AL319" s="47">
        <v>0</v>
      </c>
      <c r="AM319" s="47">
        <v>0</v>
      </c>
      <c r="AN319" s="122"/>
      <c r="AO319" s="47">
        <v>97000</v>
      </c>
      <c r="AP319" s="47">
        <v>0</v>
      </c>
      <c r="AQ319" s="47">
        <v>1384400</v>
      </c>
      <c r="AR319" s="47">
        <v>0</v>
      </c>
      <c r="AS319" s="47">
        <v>0</v>
      </c>
      <c r="AT319" s="47">
        <v>0</v>
      </c>
      <c r="AU319" s="85">
        <v>0</v>
      </c>
      <c r="AV319" s="88"/>
      <c r="AW319" s="80">
        <v>0.05</v>
      </c>
      <c r="AX319" s="80">
        <v>0.95</v>
      </c>
      <c r="AY319" s="50" t="s">
        <v>50</v>
      </c>
      <c r="AZ319" s="91" t="s">
        <v>50</v>
      </c>
      <c r="BA319" s="88"/>
      <c r="BB319" s="78">
        <v>72</v>
      </c>
      <c r="BC319" s="75">
        <v>25720000</v>
      </c>
      <c r="BD319" s="75"/>
      <c r="BE319" s="75">
        <v>17910000</v>
      </c>
      <c r="BF319" s="75">
        <v>49734000</v>
      </c>
      <c r="BG319" s="50" t="s">
        <v>42</v>
      </c>
      <c r="BH319" s="78">
        <v>75</v>
      </c>
      <c r="BI319" s="130"/>
      <c r="BJ319" s="211" t="s">
        <v>46</v>
      </c>
    </row>
    <row r="320" spans="1:62" s="51" customFormat="1" ht="11.25" customHeight="1" x14ac:dyDescent="0.15">
      <c r="A320" s="214" t="s">
        <v>134</v>
      </c>
      <c r="B320" s="52" t="s">
        <v>167</v>
      </c>
      <c r="C320" s="52" t="s">
        <v>184</v>
      </c>
      <c r="D320" s="52" t="s">
        <v>202</v>
      </c>
      <c r="E320" s="52" t="s">
        <v>220</v>
      </c>
      <c r="F320" s="53"/>
      <c r="G320" s="52">
        <v>13472</v>
      </c>
      <c r="H320" s="47"/>
      <c r="I320" s="47">
        <v>383</v>
      </c>
      <c r="J320" s="47">
        <v>11</v>
      </c>
      <c r="K320" s="47">
        <v>5</v>
      </c>
      <c r="L320" s="47"/>
      <c r="M320" s="47">
        <v>15</v>
      </c>
      <c r="N320" s="47">
        <v>4</v>
      </c>
      <c r="O320" s="47">
        <v>325</v>
      </c>
      <c r="P320" s="47">
        <v>0</v>
      </c>
      <c r="Q320" s="47">
        <v>0</v>
      </c>
      <c r="R320" s="47">
        <v>0</v>
      </c>
      <c r="S320" s="47">
        <v>0</v>
      </c>
      <c r="T320" s="47">
        <v>0</v>
      </c>
      <c r="U320" s="47">
        <v>0</v>
      </c>
      <c r="V320" s="47">
        <v>0</v>
      </c>
      <c r="W320" s="47">
        <v>0</v>
      </c>
      <c r="X320" s="47">
        <v>0</v>
      </c>
      <c r="Y320" s="47">
        <v>285</v>
      </c>
      <c r="Z320" s="47">
        <v>44</v>
      </c>
      <c r="AA320" s="80">
        <v>1</v>
      </c>
      <c r="AB320" s="80">
        <v>0</v>
      </c>
      <c r="AC320" s="80">
        <v>0</v>
      </c>
      <c r="AD320" s="47">
        <v>19</v>
      </c>
      <c r="AE320" s="47">
        <v>46700</v>
      </c>
      <c r="AF320" s="47">
        <v>14</v>
      </c>
      <c r="AG320" s="85">
        <v>280000</v>
      </c>
      <c r="AH320" s="88" t="s">
        <v>239</v>
      </c>
      <c r="AI320" s="121">
        <v>87500</v>
      </c>
      <c r="AJ320" s="47">
        <v>0</v>
      </c>
      <c r="AK320" s="47">
        <v>0</v>
      </c>
      <c r="AL320" s="47">
        <v>2600</v>
      </c>
      <c r="AM320" s="47">
        <v>0</v>
      </c>
      <c r="AN320" s="122"/>
      <c r="AO320" s="47">
        <v>625000</v>
      </c>
      <c r="AP320" s="47">
        <v>0</v>
      </c>
      <c r="AQ320" s="47">
        <v>0</v>
      </c>
      <c r="AR320" s="47">
        <v>0</v>
      </c>
      <c r="AS320" s="47">
        <v>0</v>
      </c>
      <c r="AT320" s="47">
        <v>0</v>
      </c>
      <c r="AU320" s="85">
        <v>0</v>
      </c>
      <c r="AV320" s="88"/>
      <c r="AW320" s="80">
        <v>1</v>
      </c>
      <c r="AX320" s="80">
        <v>0</v>
      </c>
      <c r="AY320" s="50" t="s">
        <v>50</v>
      </c>
      <c r="AZ320" s="91" t="s">
        <v>50</v>
      </c>
      <c r="BA320" s="88"/>
      <c r="BB320" s="78">
        <v>58.63</v>
      </c>
      <c r="BC320" s="75">
        <v>2372000</v>
      </c>
      <c r="BD320" s="75">
        <v>732000</v>
      </c>
      <c r="BE320" s="75">
        <v>5232000</v>
      </c>
      <c r="BF320" s="75">
        <v>13892000</v>
      </c>
      <c r="BG320" s="50" t="s">
        <v>46</v>
      </c>
      <c r="BH320" s="78">
        <v>63.43</v>
      </c>
      <c r="BI320" s="130"/>
      <c r="BJ320" s="211" t="s">
        <v>42</v>
      </c>
    </row>
    <row r="321" spans="1:62" s="51" customFormat="1" ht="11.25" customHeight="1" x14ac:dyDescent="0.15">
      <c r="A321" s="323" t="s">
        <v>347</v>
      </c>
      <c r="B321" s="52"/>
      <c r="C321" s="52"/>
      <c r="D321" s="52"/>
      <c r="E321" s="52"/>
      <c r="F321" s="53"/>
      <c r="G321" s="52"/>
      <c r="H321" s="47"/>
      <c r="I321" s="47"/>
      <c r="J321" s="47"/>
      <c r="K321" s="47"/>
      <c r="L321" s="47"/>
      <c r="M321" s="47"/>
      <c r="N321" s="47"/>
      <c r="O321" s="47"/>
      <c r="P321" s="47"/>
      <c r="Q321" s="47"/>
      <c r="R321" s="47"/>
      <c r="S321" s="47"/>
      <c r="T321" s="47"/>
      <c r="U321" s="47"/>
      <c r="V321" s="47"/>
      <c r="W321" s="47"/>
      <c r="X321" s="47"/>
      <c r="Y321" s="47"/>
      <c r="Z321" s="47"/>
      <c r="AA321" s="80"/>
      <c r="AB321" s="80"/>
      <c r="AC321" s="80"/>
      <c r="AD321" s="47"/>
      <c r="AE321" s="47"/>
      <c r="AF321" s="47"/>
      <c r="AG321" s="85"/>
      <c r="AH321" s="88"/>
      <c r="AI321" s="121"/>
      <c r="AJ321" s="47"/>
      <c r="AK321" s="47"/>
      <c r="AL321" s="47"/>
      <c r="AM321" s="47"/>
      <c r="AN321" s="122"/>
      <c r="AO321" s="47"/>
      <c r="AP321" s="47"/>
      <c r="AQ321" s="47"/>
      <c r="AR321" s="47"/>
      <c r="AS321" s="47"/>
      <c r="AT321" s="47"/>
      <c r="AU321" s="85"/>
      <c r="AV321" s="88"/>
      <c r="AW321" s="80"/>
      <c r="AX321" s="80"/>
      <c r="AY321" s="50"/>
      <c r="AZ321" s="91"/>
      <c r="BA321" s="88"/>
      <c r="BB321" s="78"/>
      <c r="BC321" s="75"/>
      <c r="BD321" s="75"/>
      <c r="BE321" s="75"/>
      <c r="BF321" s="75"/>
      <c r="BG321" s="50"/>
      <c r="BH321" s="78"/>
      <c r="BI321" s="130"/>
      <c r="BJ321" s="211"/>
    </row>
    <row r="322" spans="1:62" s="51" customFormat="1" ht="11.25" customHeight="1" x14ac:dyDescent="0.15">
      <c r="A322" s="323" t="s">
        <v>348</v>
      </c>
      <c r="B322" s="52"/>
      <c r="C322" s="52"/>
      <c r="D322" s="52"/>
      <c r="E322" s="52"/>
      <c r="F322" s="53"/>
      <c r="G322" s="52"/>
      <c r="H322" s="47"/>
      <c r="I322" s="47"/>
      <c r="J322" s="47"/>
      <c r="K322" s="47"/>
      <c r="L322" s="47"/>
      <c r="M322" s="47"/>
      <c r="N322" s="47"/>
      <c r="O322" s="47"/>
      <c r="P322" s="47"/>
      <c r="Q322" s="47"/>
      <c r="R322" s="47"/>
      <c r="S322" s="47"/>
      <c r="T322" s="47"/>
      <c r="U322" s="47"/>
      <c r="V322" s="47"/>
      <c r="W322" s="47"/>
      <c r="X322" s="47"/>
      <c r="Y322" s="47"/>
      <c r="Z322" s="47"/>
      <c r="AA322" s="80"/>
      <c r="AB322" s="80"/>
      <c r="AC322" s="80"/>
      <c r="AD322" s="47"/>
      <c r="AE322" s="47"/>
      <c r="AF322" s="47"/>
      <c r="AG322" s="85"/>
      <c r="AH322" s="88"/>
      <c r="AI322" s="121"/>
      <c r="AJ322" s="47"/>
      <c r="AK322" s="47"/>
      <c r="AL322" s="47"/>
      <c r="AM322" s="47"/>
      <c r="AN322" s="122"/>
      <c r="AO322" s="47"/>
      <c r="AP322" s="47"/>
      <c r="AQ322" s="47"/>
      <c r="AR322" s="47"/>
      <c r="AS322" s="47"/>
      <c r="AT322" s="47"/>
      <c r="AU322" s="85"/>
      <c r="AV322" s="88"/>
      <c r="AW322" s="80"/>
      <c r="AX322" s="80"/>
      <c r="AY322" s="50"/>
      <c r="AZ322" s="91"/>
      <c r="BA322" s="88"/>
      <c r="BB322" s="78"/>
      <c r="BC322" s="75"/>
      <c r="BD322" s="75"/>
      <c r="BE322" s="75"/>
      <c r="BF322" s="75"/>
      <c r="BG322" s="50"/>
      <c r="BH322" s="78"/>
      <c r="BI322" s="130"/>
      <c r="BJ322" s="211"/>
    </row>
    <row r="323" spans="1:62" s="51" customFormat="1" ht="11.25" customHeight="1" x14ac:dyDescent="0.15">
      <c r="A323" s="323" t="s">
        <v>349</v>
      </c>
      <c r="B323" s="52"/>
      <c r="C323" s="52"/>
      <c r="D323" s="52"/>
      <c r="E323" s="52"/>
      <c r="F323" s="53"/>
      <c r="G323" s="52"/>
      <c r="H323" s="47"/>
      <c r="I323" s="47"/>
      <c r="J323" s="47"/>
      <c r="K323" s="47"/>
      <c r="L323" s="47"/>
      <c r="M323" s="47"/>
      <c r="N323" s="47"/>
      <c r="O323" s="47"/>
      <c r="P323" s="47"/>
      <c r="Q323" s="47"/>
      <c r="R323" s="47"/>
      <c r="S323" s="47"/>
      <c r="T323" s="47"/>
      <c r="U323" s="47"/>
      <c r="V323" s="47"/>
      <c r="W323" s="47"/>
      <c r="X323" s="47"/>
      <c r="Y323" s="47"/>
      <c r="Z323" s="47"/>
      <c r="AA323" s="80"/>
      <c r="AB323" s="80"/>
      <c r="AC323" s="80"/>
      <c r="AD323" s="47"/>
      <c r="AE323" s="47"/>
      <c r="AF323" s="47"/>
      <c r="AG323" s="85"/>
      <c r="AH323" s="88"/>
      <c r="AI323" s="121"/>
      <c r="AJ323" s="47"/>
      <c r="AK323" s="47"/>
      <c r="AL323" s="47"/>
      <c r="AM323" s="47"/>
      <c r="AN323" s="122"/>
      <c r="AO323" s="47"/>
      <c r="AP323" s="47"/>
      <c r="AQ323" s="47"/>
      <c r="AR323" s="47"/>
      <c r="AS323" s="47"/>
      <c r="AT323" s="47"/>
      <c r="AU323" s="85"/>
      <c r="AV323" s="88"/>
      <c r="AW323" s="80"/>
      <c r="AX323" s="80"/>
      <c r="AY323" s="50"/>
      <c r="AZ323" s="91"/>
      <c r="BA323" s="88"/>
      <c r="BB323" s="78"/>
      <c r="BC323" s="75"/>
      <c r="BD323" s="75"/>
      <c r="BE323" s="75"/>
      <c r="BF323" s="75"/>
      <c r="BG323" s="50"/>
      <c r="BH323" s="78"/>
      <c r="BI323" s="130"/>
      <c r="BJ323" s="211"/>
    </row>
    <row r="324" spans="1:62" s="51" customFormat="1" ht="11.25" customHeight="1" x14ac:dyDescent="0.15">
      <c r="A324" s="323" t="s">
        <v>350</v>
      </c>
      <c r="B324" s="52"/>
      <c r="C324" s="52"/>
      <c r="D324" s="52"/>
      <c r="E324" s="52"/>
      <c r="F324" s="53"/>
      <c r="G324" s="52"/>
      <c r="H324" s="47"/>
      <c r="I324" s="47"/>
      <c r="J324" s="47"/>
      <c r="K324" s="47"/>
      <c r="L324" s="47"/>
      <c r="M324" s="47"/>
      <c r="N324" s="47"/>
      <c r="O324" s="47"/>
      <c r="P324" s="47"/>
      <c r="Q324" s="47"/>
      <c r="R324" s="47"/>
      <c r="S324" s="47"/>
      <c r="T324" s="47"/>
      <c r="U324" s="47"/>
      <c r="V324" s="47"/>
      <c r="W324" s="47"/>
      <c r="X324" s="47"/>
      <c r="Y324" s="47"/>
      <c r="Z324" s="47"/>
      <c r="AA324" s="80"/>
      <c r="AB324" s="80"/>
      <c r="AC324" s="80"/>
      <c r="AD324" s="47"/>
      <c r="AE324" s="47"/>
      <c r="AF324" s="47"/>
      <c r="AG324" s="85"/>
      <c r="AH324" s="88"/>
      <c r="AI324" s="121"/>
      <c r="AJ324" s="47"/>
      <c r="AK324" s="47"/>
      <c r="AL324" s="47"/>
      <c r="AM324" s="47"/>
      <c r="AN324" s="122"/>
      <c r="AO324" s="47"/>
      <c r="AP324" s="47"/>
      <c r="AQ324" s="47"/>
      <c r="AR324" s="47"/>
      <c r="AS324" s="47"/>
      <c r="AT324" s="47"/>
      <c r="AU324" s="85"/>
      <c r="AV324" s="88"/>
      <c r="AW324" s="80"/>
      <c r="AX324" s="80"/>
      <c r="AY324" s="50"/>
      <c r="AZ324" s="91"/>
      <c r="BA324" s="88"/>
      <c r="BB324" s="78"/>
      <c r="BC324" s="75"/>
      <c r="BD324" s="75"/>
      <c r="BE324" s="75"/>
      <c r="BF324" s="75"/>
      <c r="BG324" s="50"/>
      <c r="BH324" s="78"/>
      <c r="BI324" s="130"/>
      <c r="BJ324" s="211"/>
    </row>
    <row r="325" spans="1:62" s="140" customFormat="1" ht="11.25" customHeight="1" x14ac:dyDescent="0.15">
      <c r="A325" s="324" t="s">
        <v>351</v>
      </c>
      <c r="B325" s="129" t="s">
        <v>630</v>
      </c>
      <c r="C325" s="129" t="s">
        <v>631</v>
      </c>
      <c r="D325" s="129" t="s">
        <v>632</v>
      </c>
      <c r="E325" s="129" t="s">
        <v>633</v>
      </c>
      <c r="F325" s="53"/>
      <c r="G325" s="129">
        <v>12284</v>
      </c>
      <c r="H325" s="130">
        <v>4965</v>
      </c>
      <c r="I325" s="130">
        <v>402</v>
      </c>
      <c r="J325" s="130">
        <v>38</v>
      </c>
      <c r="K325" s="130">
        <v>22</v>
      </c>
      <c r="L325" s="130">
        <v>2</v>
      </c>
      <c r="M325" s="130">
        <v>123</v>
      </c>
      <c r="N325" s="130">
        <v>2</v>
      </c>
      <c r="O325" s="130">
        <v>402</v>
      </c>
      <c r="P325" s="130">
        <v>0</v>
      </c>
      <c r="Q325" s="130"/>
      <c r="R325" s="130"/>
      <c r="S325" s="130"/>
      <c r="T325" s="130"/>
      <c r="U325" s="130"/>
      <c r="V325" s="130"/>
      <c r="W325" s="130"/>
      <c r="X325" s="130"/>
      <c r="Y325" s="130">
        <v>570</v>
      </c>
      <c r="Z325" s="130">
        <v>0</v>
      </c>
      <c r="AA325" s="131">
        <v>1</v>
      </c>
      <c r="AB325" s="131">
        <v>0</v>
      </c>
      <c r="AC325" s="131">
        <v>0</v>
      </c>
      <c r="AD325" s="130">
        <v>120</v>
      </c>
      <c r="AE325" s="130"/>
      <c r="AF325" s="130">
        <v>120</v>
      </c>
      <c r="AG325" s="132"/>
      <c r="AH325" s="133"/>
      <c r="AI325" s="134">
        <v>39044</v>
      </c>
      <c r="AJ325" s="130"/>
      <c r="AK325" s="130"/>
      <c r="AL325" s="130">
        <v>2633</v>
      </c>
      <c r="AM325" s="130">
        <v>46770</v>
      </c>
      <c r="AN325" s="135" t="s">
        <v>634</v>
      </c>
      <c r="AO325" s="130">
        <v>4007930</v>
      </c>
      <c r="AP325" s="130"/>
      <c r="AQ325" s="130">
        <v>5881</v>
      </c>
      <c r="AR325" s="130"/>
      <c r="AS325" s="130"/>
      <c r="AT325" s="130"/>
      <c r="AU325" s="132"/>
      <c r="AV325" s="133"/>
      <c r="AW325" s="131"/>
      <c r="AX325" s="131"/>
      <c r="AY325" s="136" t="s">
        <v>50</v>
      </c>
      <c r="AZ325" s="137" t="s">
        <v>41</v>
      </c>
      <c r="BA325" s="133" t="s">
        <v>635</v>
      </c>
      <c r="BB325" s="138">
        <v>60</v>
      </c>
      <c r="BC325" s="139"/>
      <c r="BD325" s="139"/>
      <c r="BE325" s="139"/>
      <c r="BF325" s="139"/>
      <c r="BG325" s="136" t="s">
        <v>42</v>
      </c>
      <c r="BH325" s="138">
        <v>60</v>
      </c>
      <c r="BI325" s="130"/>
      <c r="BJ325" s="212" t="s">
        <v>42</v>
      </c>
    </row>
    <row r="326" spans="1:62" s="51" customFormat="1" ht="11.25" customHeight="1" x14ac:dyDescent="0.15">
      <c r="A326" s="214" t="s">
        <v>135</v>
      </c>
      <c r="B326" s="52" t="s">
        <v>43</v>
      </c>
      <c r="C326" s="52" t="s">
        <v>44</v>
      </c>
      <c r="D326" s="52" t="s">
        <v>45</v>
      </c>
      <c r="E326" s="52" t="s">
        <v>221</v>
      </c>
      <c r="F326" s="53"/>
      <c r="G326" s="52">
        <v>43780</v>
      </c>
      <c r="H326" s="47">
        <v>16561</v>
      </c>
      <c r="I326" s="47">
        <v>1863</v>
      </c>
      <c r="J326" s="47">
        <v>91</v>
      </c>
      <c r="K326" s="47">
        <v>4</v>
      </c>
      <c r="L326" s="47">
        <v>0</v>
      </c>
      <c r="M326" s="47">
        <v>470</v>
      </c>
      <c r="N326" s="47">
        <v>113</v>
      </c>
      <c r="O326" s="47">
        <v>773</v>
      </c>
      <c r="P326" s="47">
        <v>2</v>
      </c>
      <c r="Q326" s="47">
        <v>0</v>
      </c>
      <c r="R326" s="47">
        <v>0</v>
      </c>
      <c r="S326" s="47">
        <v>0</v>
      </c>
      <c r="T326" s="47">
        <v>0</v>
      </c>
      <c r="U326" s="47">
        <v>0</v>
      </c>
      <c r="V326" s="47">
        <v>0</v>
      </c>
      <c r="W326" s="47">
        <v>0</v>
      </c>
      <c r="X326" s="47">
        <v>0</v>
      </c>
      <c r="Y326" s="47">
        <v>1574</v>
      </c>
      <c r="Z326" s="47">
        <v>2092</v>
      </c>
      <c r="AA326" s="80">
        <v>1</v>
      </c>
      <c r="AB326" s="80">
        <v>0</v>
      </c>
      <c r="AC326" s="80">
        <v>0</v>
      </c>
      <c r="AD326" s="47">
        <v>192</v>
      </c>
      <c r="AE326" s="47">
        <v>485750</v>
      </c>
      <c r="AF326" s="47">
        <v>220</v>
      </c>
      <c r="AG326" s="85">
        <v>440000</v>
      </c>
      <c r="AH326" s="88"/>
      <c r="AI326" s="121">
        <v>461000</v>
      </c>
      <c r="AJ326" s="47">
        <v>77500</v>
      </c>
      <c r="AK326" s="47">
        <v>0</v>
      </c>
      <c r="AL326" s="47">
        <v>0</v>
      </c>
      <c r="AM326" s="47">
        <v>0</v>
      </c>
      <c r="AN326" s="122"/>
      <c r="AO326" s="47">
        <v>1540000</v>
      </c>
      <c r="AP326" s="47">
        <v>0</v>
      </c>
      <c r="AQ326" s="47">
        <v>0</v>
      </c>
      <c r="AR326" s="47">
        <v>0</v>
      </c>
      <c r="AS326" s="47">
        <v>963000</v>
      </c>
      <c r="AT326" s="47">
        <v>0</v>
      </c>
      <c r="AU326" s="85">
        <v>0</v>
      </c>
      <c r="AV326" s="88"/>
      <c r="AW326" s="80">
        <v>0.05</v>
      </c>
      <c r="AX326" s="80">
        <v>0.95</v>
      </c>
      <c r="AY326" s="50" t="s">
        <v>41</v>
      </c>
      <c r="AZ326" s="91" t="s">
        <v>41</v>
      </c>
      <c r="BA326" s="88"/>
      <c r="BB326" s="78">
        <v>67</v>
      </c>
      <c r="BC326" s="75">
        <v>26800000</v>
      </c>
      <c r="BD326" s="75">
        <v>19300000</v>
      </c>
      <c r="BE326" s="75">
        <v>25600000</v>
      </c>
      <c r="BF326" s="75">
        <v>71700000</v>
      </c>
      <c r="BG326" s="50" t="s">
        <v>42</v>
      </c>
      <c r="BH326" s="78">
        <v>65</v>
      </c>
      <c r="BI326" s="130"/>
      <c r="BJ326" s="211" t="s">
        <v>46</v>
      </c>
    </row>
    <row r="327" spans="1:62" s="51" customFormat="1" ht="11.25" customHeight="1" x14ac:dyDescent="0.15">
      <c r="A327" s="214" t="s">
        <v>155</v>
      </c>
      <c r="B327" s="52" t="s">
        <v>168</v>
      </c>
      <c r="C327" s="52" t="s">
        <v>185</v>
      </c>
      <c r="D327" s="52" t="s">
        <v>203</v>
      </c>
      <c r="E327" s="52" t="s">
        <v>222</v>
      </c>
      <c r="F327" s="53"/>
      <c r="G327" s="52">
        <v>29203</v>
      </c>
      <c r="H327" s="47">
        <v>11260</v>
      </c>
      <c r="I327" s="47">
        <v>1100</v>
      </c>
      <c r="J327" s="47"/>
      <c r="K327" s="47"/>
      <c r="L327" s="47"/>
      <c r="M327" s="47"/>
      <c r="N327" s="47"/>
      <c r="O327" s="47"/>
      <c r="P327" s="47"/>
      <c r="Q327" s="47"/>
      <c r="R327" s="47"/>
      <c r="S327" s="47"/>
      <c r="T327" s="47"/>
      <c r="U327" s="47"/>
      <c r="V327" s="47"/>
      <c r="W327" s="47"/>
      <c r="X327" s="47"/>
      <c r="Y327" s="47">
        <v>1200</v>
      </c>
      <c r="Z327" s="47">
        <v>145</v>
      </c>
      <c r="AA327" s="80">
        <v>1</v>
      </c>
      <c r="AB327" s="80">
        <v>0</v>
      </c>
      <c r="AC327" s="80">
        <v>0</v>
      </c>
      <c r="AD327" s="47">
        <v>120</v>
      </c>
      <c r="AE327" s="47">
        <v>382000</v>
      </c>
      <c r="AF327" s="47">
        <v>120</v>
      </c>
      <c r="AG327" s="85">
        <v>1400000</v>
      </c>
      <c r="AH327" s="88" t="s">
        <v>240</v>
      </c>
      <c r="AI327" s="121">
        <v>278300</v>
      </c>
      <c r="AJ327" s="47"/>
      <c r="AK327" s="47"/>
      <c r="AL327" s="47"/>
      <c r="AM327" s="47"/>
      <c r="AN327" s="122"/>
      <c r="AO327" s="47">
        <v>5070000</v>
      </c>
      <c r="AP327" s="47">
        <v>96071</v>
      </c>
      <c r="AQ327" s="47">
        <v>28547</v>
      </c>
      <c r="AR327" s="47"/>
      <c r="AS327" s="47"/>
      <c r="AT327" s="47"/>
      <c r="AU327" s="85">
        <v>1542</v>
      </c>
      <c r="AV327" s="88" t="s">
        <v>266</v>
      </c>
      <c r="AW327" s="80">
        <v>1</v>
      </c>
      <c r="AX327" s="80">
        <v>0</v>
      </c>
      <c r="AY327" s="50" t="s">
        <v>41</v>
      </c>
      <c r="AZ327" s="91" t="s">
        <v>41</v>
      </c>
      <c r="BA327" s="88" t="s">
        <v>267</v>
      </c>
      <c r="BB327" s="78">
        <v>85</v>
      </c>
      <c r="BC327" s="75"/>
      <c r="BD327" s="75"/>
      <c r="BE327" s="75"/>
      <c r="BF327" s="75">
        <v>40300000</v>
      </c>
      <c r="BG327" s="50" t="s">
        <v>42</v>
      </c>
      <c r="BH327" s="78">
        <v>85</v>
      </c>
      <c r="BI327" s="130"/>
      <c r="BJ327" s="211" t="s">
        <v>42</v>
      </c>
    </row>
    <row r="328" spans="1:62" s="140" customFormat="1" ht="11.25" customHeight="1" x14ac:dyDescent="0.15">
      <c r="A328" s="214" t="s">
        <v>136</v>
      </c>
      <c r="B328" s="129" t="s">
        <v>169</v>
      </c>
      <c r="C328" s="129" t="s">
        <v>186</v>
      </c>
      <c r="D328" s="129" t="s">
        <v>204</v>
      </c>
      <c r="E328" s="129" t="s">
        <v>223</v>
      </c>
      <c r="F328" s="53"/>
      <c r="G328" s="129">
        <v>24122</v>
      </c>
      <c r="H328" s="130">
        <v>9403</v>
      </c>
      <c r="I328" s="130">
        <v>892</v>
      </c>
      <c r="J328" s="130">
        <v>53</v>
      </c>
      <c r="K328" s="130">
        <v>88</v>
      </c>
      <c r="L328" s="130">
        <v>12</v>
      </c>
      <c r="M328" s="130">
        <v>892</v>
      </c>
      <c r="N328" s="130">
        <v>892</v>
      </c>
      <c r="O328" s="130">
        <v>892</v>
      </c>
      <c r="P328" s="130">
        <v>892</v>
      </c>
      <c r="Q328" s="130">
        <v>0</v>
      </c>
      <c r="R328" s="130">
        <v>0</v>
      </c>
      <c r="S328" s="130">
        <v>0</v>
      </c>
      <c r="T328" s="130">
        <v>0</v>
      </c>
      <c r="U328" s="130">
        <v>0</v>
      </c>
      <c r="V328" s="130">
        <v>0</v>
      </c>
      <c r="W328" s="130">
        <v>0</v>
      </c>
      <c r="X328" s="130">
        <v>0</v>
      </c>
      <c r="Y328" s="130">
        <v>1127</v>
      </c>
      <c r="Z328" s="130">
        <v>477</v>
      </c>
      <c r="AA328" s="131">
        <v>0.96</v>
      </c>
      <c r="AB328" s="131">
        <v>0</v>
      </c>
      <c r="AC328" s="131">
        <v>0.04</v>
      </c>
      <c r="AD328" s="130">
        <v>109</v>
      </c>
      <c r="AE328" s="130">
        <v>221850</v>
      </c>
      <c r="AF328" s="130">
        <v>109</v>
      </c>
      <c r="AG328" s="132">
        <v>2850000</v>
      </c>
      <c r="AH328" s="133"/>
      <c r="AI328" s="134">
        <v>122639</v>
      </c>
      <c r="AJ328" s="130">
        <v>2134</v>
      </c>
      <c r="AK328" s="130">
        <v>0</v>
      </c>
      <c r="AL328" s="130">
        <v>19839</v>
      </c>
      <c r="AM328" s="130">
        <v>0</v>
      </c>
      <c r="AN328" s="135"/>
      <c r="AO328" s="130">
        <v>18657545</v>
      </c>
      <c r="AP328" s="130">
        <v>42598</v>
      </c>
      <c r="AQ328" s="130">
        <v>0</v>
      </c>
      <c r="AR328" s="130">
        <v>0</v>
      </c>
      <c r="AS328" s="130">
        <v>0</v>
      </c>
      <c r="AT328" s="130">
        <v>0</v>
      </c>
      <c r="AU328" s="132">
        <v>0</v>
      </c>
      <c r="AV328" s="133"/>
      <c r="AW328" s="131">
        <v>1</v>
      </c>
      <c r="AX328" s="131">
        <v>0</v>
      </c>
      <c r="AY328" s="136" t="s">
        <v>50</v>
      </c>
      <c r="AZ328" s="137" t="s">
        <v>50</v>
      </c>
      <c r="BA328" s="133"/>
      <c r="BB328" s="138">
        <v>72.02</v>
      </c>
      <c r="BC328" s="139">
        <v>9726367</v>
      </c>
      <c r="BD328" s="139">
        <v>5962393</v>
      </c>
      <c r="BE328" s="139">
        <v>9531536</v>
      </c>
      <c r="BF328" s="139">
        <v>25220296</v>
      </c>
      <c r="BG328" s="136" t="s">
        <v>42</v>
      </c>
      <c r="BH328" s="138"/>
      <c r="BI328" s="130"/>
      <c r="BJ328" s="212" t="s">
        <v>42</v>
      </c>
    </row>
    <row r="329" spans="1:62" s="51" customFormat="1" ht="11.25" customHeight="1" x14ac:dyDescent="0.15">
      <c r="A329" s="214" t="s">
        <v>109</v>
      </c>
      <c r="B329" s="52" t="s">
        <v>107</v>
      </c>
      <c r="C329" s="52" t="s">
        <v>108</v>
      </c>
      <c r="D329" s="52" t="s">
        <v>110</v>
      </c>
      <c r="E329" s="52" t="s">
        <v>111</v>
      </c>
      <c r="F329" s="53"/>
      <c r="G329" s="52">
        <v>25300</v>
      </c>
      <c r="H329" s="47">
        <v>10000</v>
      </c>
      <c r="I329" s="47">
        <v>591</v>
      </c>
      <c r="J329" s="47">
        <v>114</v>
      </c>
      <c r="K329" s="47">
        <v>4</v>
      </c>
      <c r="L329" s="47">
        <v>2</v>
      </c>
      <c r="M329" s="47">
        <v>300</v>
      </c>
      <c r="N329" s="47">
        <v>0</v>
      </c>
      <c r="O329" s="47">
        <v>591</v>
      </c>
      <c r="P329" s="47">
        <v>0</v>
      </c>
      <c r="Q329" s="47">
        <v>0</v>
      </c>
      <c r="R329" s="47">
        <v>0</v>
      </c>
      <c r="S329" s="47">
        <v>0</v>
      </c>
      <c r="T329" s="47">
        <v>0</v>
      </c>
      <c r="U329" s="47">
        <v>0</v>
      </c>
      <c r="V329" s="47">
        <v>0</v>
      </c>
      <c r="W329" s="47">
        <v>0</v>
      </c>
      <c r="X329" s="47">
        <v>0</v>
      </c>
      <c r="Y329" s="47">
        <v>1300</v>
      </c>
      <c r="Z329" s="47">
        <v>15</v>
      </c>
      <c r="AA329" s="80">
        <v>1</v>
      </c>
      <c r="AB329" s="80">
        <v>0</v>
      </c>
      <c r="AC329" s="80">
        <v>0</v>
      </c>
      <c r="AD329" s="47">
        <v>326</v>
      </c>
      <c r="AE329" s="47">
        <v>200000</v>
      </c>
      <c r="AF329" s="47">
        <v>125</v>
      </c>
      <c r="AG329" s="85">
        <v>2000000</v>
      </c>
      <c r="AH329" s="88" t="s">
        <v>112</v>
      </c>
      <c r="AI329" s="121">
        <v>85000</v>
      </c>
      <c r="AJ329" s="47">
        <v>0</v>
      </c>
      <c r="AK329" s="47">
        <v>0</v>
      </c>
      <c r="AL329" s="47">
        <v>45000</v>
      </c>
      <c r="AM329" s="47">
        <v>0</v>
      </c>
      <c r="AN329" s="122"/>
      <c r="AO329" s="47">
        <v>4000000</v>
      </c>
      <c r="AP329" s="47">
        <v>0</v>
      </c>
      <c r="AQ329" s="47">
        <v>30000</v>
      </c>
      <c r="AR329" s="47">
        <v>0</v>
      </c>
      <c r="AS329" s="47">
        <v>0</v>
      </c>
      <c r="AT329" s="47">
        <v>0</v>
      </c>
      <c r="AU329" s="85">
        <v>0</v>
      </c>
      <c r="AV329" s="88"/>
      <c r="AW329" s="80">
        <v>0.99</v>
      </c>
      <c r="AX329" s="80">
        <v>0.01</v>
      </c>
      <c r="AY329" s="50" t="s">
        <v>50</v>
      </c>
      <c r="AZ329" s="91" t="s">
        <v>41</v>
      </c>
      <c r="BA329" s="88" t="s">
        <v>113</v>
      </c>
      <c r="BB329" s="78">
        <v>49.93</v>
      </c>
      <c r="BC329" s="75">
        <v>6700000</v>
      </c>
      <c r="BD329" s="75">
        <v>5300000</v>
      </c>
      <c r="BE329" s="75">
        <v>4200000</v>
      </c>
      <c r="BF329" s="75">
        <v>16000000</v>
      </c>
      <c r="BG329" s="50" t="s">
        <v>42</v>
      </c>
      <c r="BH329" s="78">
        <v>49.93</v>
      </c>
      <c r="BI329" s="130"/>
      <c r="BJ329" s="211" t="s">
        <v>46</v>
      </c>
    </row>
    <row r="330" spans="1:62" s="51" customFormat="1" ht="11.25" customHeight="1" x14ac:dyDescent="0.15">
      <c r="A330" s="323" t="s">
        <v>352</v>
      </c>
      <c r="B330" s="52"/>
      <c r="C330" s="52"/>
      <c r="D330" s="52"/>
      <c r="E330" s="52"/>
      <c r="F330" s="53"/>
      <c r="G330" s="52"/>
      <c r="H330" s="47"/>
      <c r="I330" s="47"/>
      <c r="J330" s="47"/>
      <c r="K330" s="47"/>
      <c r="L330" s="47"/>
      <c r="M330" s="47"/>
      <c r="N330" s="47"/>
      <c r="O330" s="47"/>
      <c r="P330" s="47"/>
      <c r="Q330" s="47"/>
      <c r="R330" s="47"/>
      <c r="S330" s="47"/>
      <c r="T330" s="47"/>
      <c r="U330" s="47"/>
      <c r="V330" s="47"/>
      <c r="W330" s="47"/>
      <c r="X330" s="47"/>
      <c r="Y330" s="47"/>
      <c r="Z330" s="47"/>
      <c r="AA330" s="80"/>
      <c r="AB330" s="80"/>
      <c r="AC330" s="80"/>
      <c r="AD330" s="47"/>
      <c r="AE330" s="47"/>
      <c r="AF330" s="47"/>
      <c r="AG330" s="85"/>
      <c r="AH330" s="88"/>
      <c r="AI330" s="121"/>
      <c r="AJ330" s="47"/>
      <c r="AK330" s="47"/>
      <c r="AL330" s="47"/>
      <c r="AM330" s="47"/>
      <c r="AN330" s="122"/>
      <c r="AO330" s="47"/>
      <c r="AP330" s="47"/>
      <c r="AQ330" s="47"/>
      <c r="AR330" s="47"/>
      <c r="AS330" s="47"/>
      <c r="AT330" s="47"/>
      <c r="AU330" s="85"/>
      <c r="AV330" s="88"/>
      <c r="AW330" s="80"/>
      <c r="AX330" s="80"/>
      <c r="AY330" s="50"/>
      <c r="AZ330" s="91"/>
      <c r="BA330" s="88"/>
      <c r="BB330" s="78"/>
      <c r="BC330" s="75"/>
      <c r="BD330" s="75"/>
      <c r="BE330" s="75"/>
      <c r="BF330" s="75"/>
      <c r="BG330" s="50"/>
      <c r="BH330" s="78"/>
      <c r="BI330" s="130"/>
      <c r="BJ330" s="211"/>
    </row>
    <row r="331" spans="1:62" s="51" customFormat="1" ht="11.25" customHeight="1" x14ac:dyDescent="0.15">
      <c r="A331" s="214" t="s">
        <v>53</v>
      </c>
      <c r="B331" s="52" t="s">
        <v>51</v>
      </c>
      <c r="C331" s="52" t="s">
        <v>52</v>
      </c>
      <c r="D331" s="52" t="s">
        <v>54</v>
      </c>
      <c r="E331" s="52" t="s">
        <v>55</v>
      </c>
      <c r="F331" s="53"/>
      <c r="G331" s="52">
        <v>39300</v>
      </c>
      <c r="H331" s="47">
        <v>16644</v>
      </c>
      <c r="I331" s="47">
        <v>0</v>
      </c>
      <c r="J331" s="47">
        <v>48</v>
      </c>
      <c r="K331" s="47">
        <v>0</v>
      </c>
      <c r="L331" s="47">
        <v>0</v>
      </c>
      <c r="M331" s="47">
        <v>0</v>
      </c>
      <c r="N331" s="47">
        <v>0</v>
      </c>
      <c r="O331" s="47">
        <v>0</v>
      </c>
      <c r="P331" s="47">
        <v>0</v>
      </c>
      <c r="Q331" s="47">
        <v>0</v>
      </c>
      <c r="R331" s="47">
        <v>0</v>
      </c>
      <c r="S331" s="47">
        <v>0</v>
      </c>
      <c r="T331" s="47">
        <v>0</v>
      </c>
      <c r="U331" s="47">
        <v>0</v>
      </c>
      <c r="V331" s="47">
        <v>0</v>
      </c>
      <c r="W331" s="47">
        <v>0</v>
      </c>
      <c r="X331" s="47">
        <v>0</v>
      </c>
      <c r="Y331" s="47">
        <v>1000</v>
      </c>
      <c r="Z331" s="47">
        <v>0</v>
      </c>
      <c r="AA331" s="80">
        <v>1</v>
      </c>
      <c r="AB331" s="80">
        <v>0</v>
      </c>
      <c r="AC331" s="80">
        <v>0</v>
      </c>
      <c r="AD331" s="47">
        <v>37</v>
      </c>
      <c r="AE331" s="47">
        <v>3500</v>
      </c>
      <c r="AF331" s="47">
        <v>12</v>
      </c>
      <c r="AG331" s="85">
        <v>59600</v>
      </c>
      <c r="AH331" s="88" t="s">
        <v>56</v>
      </c>
      <c r="AI331" s="121">
        <v>1162</v>
      </c>
      <c r="AJ331" s="47">
        <v>0</v>
      </c>
      <c r="AK331" s="47">
        <v>0</v>
      </c>
      <c r="AL331" s="47">
        <v>0</v>
      </c>
      <c r="AM331" s="47">
        <v>0</v>
      </c>
      <c r="AN331" s="122"/>
      <c r="AO331" s="47">
        <v>26665</v>
      </c>
      <c r="AP331" s="47">
        <v>0</v>
      </c>
      <c r="AQ331" s="47">
        <v>0</v>
      </c>
      <c r="AR331" s="47">
        <v>0</v>
      </c>
      <c r="AS331" s="47">
        <v>0</v>
      </c>
      <c r="AT331" s="47">
        <v>0</v>
      </c>
      <c r="AU331" s="85">
        <v>0</v>
      </c>
      <c r="AV331" s="88"/>
      <c r="AW331" s="80">
        <v>1</v>
      </c>
      <c r="AX331" s="80">
        <v>0</v>
      </c>
      <c r="AY331" s="50" t="s">
        <v>50</v>
      </c>
      <c r="AZ331" s="91" t="s">
        <v>50</v>
      </c>
      <c r="BA331" s="88"/>
      <c r="BB331" s="78">
        <v>202.4</v>
      </c>
      <c r="BC331" s="75">
        <v>1898464</v>
      </c>
      <c r="BD331" s="75">
        <v>731758</v>
      </c>
      <c r="BE331" s="75">
        <v>263757</v>
      </c>
      <c r="BF331" s="75">
        <v>2893979</v>
      </c>
      <c r="BG331" s="50" t="s">
        <v>46</v>
      </c>
      <c r="BH331" s="78"/>
      <c r="BI331" s="130"/>
      <c r="BJ331" s="211" t="s">
        <v>46</v>
      </c>
    </row>
    <row r="332" spans="1:62" s="51" customFormat="1" ht="11.25" customHeight="1" x14ac:dyDescent="0.15">
      <c r="A332" s="214" t="s">
        <v>137</v>
      </c>
      <c r="B332" s="52" t="s">
        <v>170</v>
      </c>
      <c r="C332" s="52" t="s">
        <v>187</v>
      </c>
      <c r="D332" s="52" t="s">
        <v>205</v>
      </c>
      <c r="E332" s="52" t="s">
        <v>224</v>
      </c>
      <c r="F332" s="53"/>
      <c r="G332" s="52">
        <v>8300</v>
      </c>
      <c r="H332" s="47">
        <v>4100</v>
      </c>
      <c r="I332" s="47">
        <v>401</v>
      </c>
      <c r="J332" s="47">
        <v>22</v>
      </c>
      <c r="K332" s="47">
        <v>12</v>
      </c>
      <c r="L332" s="47">
        <v>3</v>
      </c>
      <c r="M332" s="47">
        <v>430</v>
      </c>
      <c r="N332" s="47">
        <v>135</v>
      </c>
      <c r="O332" s="47">
        <v>0</v>
      </c>
      <c r="P332" s="47">
        <v>0</v>
      </c>
      <c r="Q332" s="47">
        <v>22</v>
      </c>
      <c r="R332" s="47">
        <v>0</v>
      </c>
      <c r="S332" s="47">
        <v>0</v>
      </c>
      <c r="T332" s="47">
        <v>0</v>
      </c>
      <c r="U332" s="47">
        <v>15</v>
      </c>
      <c r="V332" s="47">
        <v>0</v>
      </c>
      <c r="W332" s="47">
        <v>0</v>
      </c>
      <c r="X332" s="47">
        <v>0</v>
      </c>
      <c r="Y332" s="47">
        <v>975</v>
      </c>
      <c r="Z332" s="47">
        <v>2</v>
      </c>
      <c r="AA332" s="80">
        <v>0.94</v>
      </c>
      <c r="AB332" s="80">
        <v>0.04</v>
      </c>
      <c r="AC332" s="80">
        <v>0.02</v>
      </c>
      <c r="AD332" s="47">
        <v>100</v>
      </c>
      <c r="AE332" s="47">
        <v>85000</v>
      </c>
      <c r="AF332" s="47">
        <v>100</v>
      </c>
      <c r="AG332" s="85">
        <v>825000</v>
      </c>
      <c r="AH332" s="88"/>
      <c r="AI332" s="121">
        <v>132373</v>
      </c>
      <c r="AJ332" s="47">
        <v>0</v>
      </c>
      <c r="AK332" s="47">
        <v>0</v>
      </c>
      <c r="AL332" s="47">
        <v>25000</v>
      </c>
      <c r="AM332" s="47">
        <v>0</v>
      </c>
      <c r="AN332" s="122"/>
      <c r="AO332" s="47">
        <v>650000</v>
      </c>
      <c r="AP332" s="47">
        <v>0</v>
      </c>
      <c r="AQ332" s="47">
        <v>640000</v>
      </c>
      <c r="AR332" s="47">
        <v>0</v>
      </c>
      <c r="AS332" s="47">
        <v>0</v>
      </c>
      <c r="AT332" s="47">
        <v>0</v>
      </c>
      <c r="AU332" s="85">
        <v>0</v>
      </c>
      <c r="AV332" s="88"/>
      <c r="AW332" s="80">
        <v>0.84</v>
      </c>
      <c r="AX332" s="80">
        <v>0.16</v>
      </c>
      <c r="AY332" s="50" t="s">
        <v>41</v>
      </c>
      <c r="AZ332" s="91" t="s">
        <v>41</v>
      </c>
      <c r="BA332" s="88"/>
      <c r="BB332" s="78">
        <v>64.78</v>
      </c>
      <c r="BC332" s="75">
        <v>9230000</v>
      </c>
      <c r="BD332" s="75">
        <v>11137000</v>
      </c>
      <c r="BE332" s="75">
        <v>9404000</v>
      </c>
      <c r="BF332" s="75">
        <v>31465000</v>
      </c>
      <c r="BG332" s="50" t="s">
        <v>42</v>
      </c>
      <c r="BH332" s="78">
        <v>67.36</v>
      </c>
      <c r="BI332" s="130"/>
      <c r="BJ332" s="211" t="s">
        <v>46</v>
      </c>
    </row>
    <row r="333" spans="1:62" s="51" customFormat="1" ht="11.25" customHeight="1" x14ac:dyDescent="0.15">
      <c r="A333" s="323" t="s">
        <v>353</v>
      </c>
      <c r="B333" s="52"/>
      <c r="C333" s="52"/>
      <c r="D333" s="52"/>
      <c r="E333" s="52"/>
      <c r="F333" s="53"/>
      <c r="G333" s="52"/>
      <c r="H333" s="47"/>
      <c r="I333" s="47"/>
      <c r="J333" s="47"/>
      <c r="K333" s="47"/>
      <c r="L333" s="47"/>
      <c r="M333" s="47"/>
      <c r="N333" s="47"/>
      <c r="O333" s="47"/>
      <c r="P333" s="47"/>
      <c r="Q333" s="47"/>
      <c r="R333" s="47"/>
      <c r="S333" s="47"/>
      <c r="T333" s="47"/>
      <c r="U333" s="47"/>
      <c r="V333" s="47"/>
      <c r="W333" s="47"/>
      <c r="X333" s="47"/>
      <c r="Y333" s="47"/>
      <c r="Z333" s="47"/>
      <c r="AA333" s="80"/>
      <c r="AB333" s="80"/>
      <c r="AC333" s="80"/>
      <c r="AD333" s="47"/>
      <c r="AE333" s="47"/>
      <c r="AF333" s="47"/>
      <c r="AG333" s="85"/>
      <c r="AH333" s="88"/>
      <c r="AI333" s="121"/>
      <c r="AJ333" s="47"/>
      <c r="AK333" s="47"/>
      <c r="AL333" s="47"/>
      <c r="AM333" s="47"/>
      <c r="AN333" s="122"/>
      <c r="AO333" s="47"/>
      <c r="AP333" s="47"/>
      <c r="AQ333" s="47"/>
      <c r="AR333" s="47"/>
      <c r="AS333" s="47"/>
      <c r="AT333" s="47"/>
      <c r="AU333" s="85"/>
      <c r="AV333" s="88"/>
      <c r="AW333" s="80"/>
      <c r="AX333" s="80"/>
      <c r="AY333" s="50"/>
      <c r="AZ333" s="91"/>
      <c r="BA333" s="88"/>
      <c r="BB333" s="78"/>
      <c r="BC333" s="75"/>
      <c r="BD333" s="75"/>
      <c r="BE333" s="75"/>
      <c r="BF333" s="75"/>
      <c r="BG333" s="50"/>
      <c r="BH333" s="78"/>
      <c r="BI333" s="130"/>
      <c r="BJ333" s="211"/>
    </row>
    <row r="334" spans="1:62" s="51" customFormat="1" ht="11.25" customHeight="1" x14ac:dyDescent="0.15">
      <c r="A334" s="214" t="s">
        <v>138</v>
      </c>
      <c r="B334" s="52" t="s">
        <v>89</v>
      </c>
      <c r="C334" s="52" t="s">
        <v>90</v>
      </c>
      <c r="D334" s="52" t="s">
        <v>91</v>
      </c>
      <c r="E334" s="52" t="s">
        <v>92</v>
      </c>
      <c r="F334" s="53"/>
      <c r="G334" s="52">
        <v>21000</v>
      </c>
      <c r="H334" s="47">
        <v>8800</v>
      </c>
      <c r="I334" s="47">
        <v>250</v>
      </c>
      <c r="J334" s="47">
        <v>6</v>
      </c>
      <c r="K334" s="47">
        <v>15</v>
      </c>
      <c r="L334" s="47">
        <v>19</v>
      </c>
      <c r="M334" s="47">
        <v>200</v>
      </c>
      <c r="N334" s="47">
        <v>0</v>
      </c>
      <c r="O334" s="47">
        <v>250</v>
      </c>
      <c r="P334" s="47">
        <v>0</v>
      </c>
      <c r="Q334" s="47">
        <v>3500</v>
      </c>
      <c r="R334" s="47">
        <v>10</v>
      </c>
      <c r="S334" s="47">
        <v>25</v>
      </c>
      <c r="T334" s="47">
        <v>0</v>
      </c>
      <c r="U334" s="47">
        <v>1000</v>
      </c>
      <c r="V334" s="47">
        <v>15</v>
      </c>
      <c r="W334" s="47">
        <v>900</v>
      </c>
      <c r="X334" s="47">
        <v>10</v>
      </c>
      <c r="Y334" s="47">
        <v>725</v>
      </c>
      <c r="Z334" s="47">
        <v>0</v>
      </c>
      <c r="AA334" s="80">
        <v>0.1</v>
      </c>
      <c r="AB334" s="80">
        <v>0.9</v>
      </c>
      <c r="AC334" s="80">
        <v>0</v>
      </c>
      <c r="AD334" s="47">
        <v>140</v>
      </c>
      <c r="AE334" s="47">
        <v>375000</v>
      </c>
      <c r="AF334" s="47">
        <v>140</v>
      </c>
      <c r="AG334" s="85">
        <v>500000</v>
      </c>
      <c r="AH334" s="88" t="s">
        <v>93</v>
      </c>
      <c r="AI334" s="121">
        <v>613747</v>
      </c>
      <c r="AJ334" s="47"/>
      <c r="AK334" s="47"/>
      <c r="AL334" s="47">
        <v>5000</v>
      </c>
      <c r="AM334" s="47">
        <v>10000</v>
      </c>
      <c r="AN334" s="122" t="s">
        <v>94</v>
      </c>
      <c r="AO334" s="47">
        <v>0</v>
      </c>
      <c r="AP334" s="47">
        <v>0</v>
      </c>
      <c r="AQ334" s="47">
        <v>1532413</v>
      </c>
      <c r="AR334" s="47">
        <v>0</v>
      </c>
      <c r="AS334" s="47">
        <v>450000</v>
      </c>
      <c r="AT334" s="47">
        <v>0</v>
      </c>
      <c r="AU334" s="85"/>
      <c r="AV334" s="88"/>
      <c r="AW334" s="80">
        <v>0.1</v>
      </c>
      <c r="AX334" s="80">
        <v>0.9</v>
      </c>
      <c r="AY334" s="50" t="s">
        <v>50</v>
      </c>
      <c r="AZ334" s="91" t="s">
        <v>95</v>
      </c>
      <c r="BA334" s="88" t="s">
        <v>96</v>
      </c>
      <c r="BB334" s="78">
        <v>73</v>
      </c>
      <c r="BC334" s="75">
        <v>16538198</v>
      </c>
      <c r="BD334" s="75">
        <v>98830053</v>
      </c>
      <c r="BE334" s="75"/>
      <c r="BF334" s="75">
        <v>161108115</v>
      </c>
      <c r="BG334" s="50" t="s">
        <v>42</v>
      </c>
      <c r="BH334" s="78">
        <v>75</v>
      </c>
      <c r="BI334" s="130" t="s">
        <v>97</v>
      </c>
      <c r="BJ334" s="211" t="s">
        <v>42</v>
      </c>
    </row>
    <row r="335" spans="1:62" s="51" customFormat="1" ht="11.25" customHeight="1" x14ac:dyDescent="0.15">
      <c r="A335" s="214" t="s">
        <v>139</v>
      </c>
      <c r="B335" s="52" t="s">
        <v>84</v>
      </c>
      <c r="C335" s="52" t="s">
        <v>85</v>
      </c>
      <c r="D335" s="52" t="s">
        <v>86</v>
      </c>
      <c r="E335" s="52" t="s">
        <v>87</v>
      </c>
      <c r="F335" s="53"/>
      <c r="G335" s="52">
        <v>30283</v>
      </c>
      <c r="H335" s="47">
        <v>9669</v>
      </c>
      <c r="I335" s="47">
        <v>316</v>
      </c>
      <c r="J335" s="47">
        <v>22</v>
      </c>
      <c r="K335" s="47">
        <v>8</v>
      </c>
      <c r="L335" s="47">
        <v>12</v>
      </c>
      <c r="M335" s="47">
        <v>224</v>
      </c>
      <c r="N335" s="47">
        <v>316</v>
      </c>
      <c r="O335" s="47"/>
      <c r="P335" s="47"/>
      <c r="Q335" s="47"/>
      <c r="R335" s="47"/>
      <c r="S335" s="47"/>
      <c r="T335" s="47"/>
      <c r="U335" s="47"/>
      <c r="V335" s="47"/>
      <c r="W335" s="47"/>
      <c r="X335" s="47"/>
      <c r="Y335" s="47">
        <v>376</v>
      </c>
      <c r="Z335" s="47">
        <v>149</v>
      </c>
      <c r="AA335" s="80">
        <v>0.25</v>
      </c>
      <c r="AB335" s="80">
        <v>0.01</v>
      </c>
      <c r="AC335" s="80">
        <v>0.74</v>
      </c>
      <c r="AD335" s="47"/>
      <c r="AE335" s="47"/>
      <c r="AF335" s="47"/>
      <c r="AG335" s="85"/>
      <c r="AH335" s="88"/>
      <c r="AI335" s="121">
        <v>476642</v>
      </c>
      <c r="AJ335" s="47"/>
      <c r="AK335" s="47"/>
      <c r="AL335" s="47">
        <v>90600</v>
      </c>
      <c r="AM335" s="47"/>
      <c r="AN335" s="122"/>
      <c r="AO335" s="47">
        <v>1918000</v>
      </c>
      <c r="AP335" s="47">
        <v>575000</v>
      </c>
      <c r="AQ335" s="47"/>
      <c r="AR335" s="47"/>
      <c r="AS335" s="47"/>
      <c r="AT335" s="47"/>
      <c r="AU335" s="85"/>
      <c r="AV335" s="88" t="s">
        <v>88</v>
      </c>
      <c r="AW335" s="80">
        <v>0.6</v>
      </c>
      <c r="AX335" s="80">
        <v>0.4</v>
      </c>
      <c r="AY335" s="50" t="s">
        <v>50</v>
      </c>
      <c r="AZ335" s="91" t="s">
        <v>41</v>
      </c>
      <c r="BA335" s="88"/>
      <c r="BB335" s="78">
        <v>65.81</v>
      </c>
      <c r="BC335" s="75"/>
      <c r="BD335" s="75"/>
      <c r="BE335" s="75"/>
      <c r="BF335" s="75">
        <v>110000000</v>
      </c>
      <c r="BG335" s="50" t="s">
        <v>42</v>
      </c>
      <c r="BH335" s="78">
        <v>60.65</v>
      </c>
      <c r="BI335" s="130"/>
      <c r="BJ335" s="211" t="s">
        <v>42</v>
      </c>
    </row>
    <row r="336" spans="1:62" s="51" customFormat="1" ht="11.25" customHeight="1" x14ac:dyDescent="0.15">
      <c r="A336" s="214" t="s">
        <v>140</v>
      </c>
      <c r="B336" s="52" t="s">
        <v>171</v>
      </c>
      <c r="C336" s="52" t="s">
        <v>188</v>
      </c>
      <c r="D336" s="52" t="s">
        <v>206</v>
      </c>
      <c r="E336" s="52" t="s">
        <v>225</v>
      </c>
      <c r="F336" s="53"/>
      <c r="G336" s="52">
        <v>30546</v>
      </c>
      <c r="H336" s="47"/>
      <c r="I336" s="47">
        <v>839</v>
      </c>
      <c r="J336" s="47"/>
      <c r="K336" s="47"/>
      <c r="L336" s="47">
        <v>10</v>
      </c>
      <c r="M336" s="47"/>
      <c r="N336" s="47"/>
      <c r="O336" s="47"/>
      <c r="P336" s="47"/>
      <c r="Q336" s="47"/>
      <c r="R336" s="47"/>
      <c r="S336" s="47"/>
      <c r="T336" s="47"/>
      <c r="U336" s="47"/>
      <c r="V336" s="47"/>
      <c r="W336" s="47"/>
      <c r="X336" s="47"/>
      <c r="Y336" s="47">
        <v>1514</v>
      </c>
      <c r="Z336" s="47">
        <v>327</v>
      </c>
      <c r="AA336" s="80">
        <v>1</v>
      </c>
      <c r="AB336" s="80">
        <v>0</v>
      </c>
      <c r="AC336" s="80">
        <v>0</v>
      </c>
      <c r="AD336" s="47">
        <v>145</v>
      </c>
      <c r="AE336" s="47"/>
      <c r="AF336" s="47">
        <v>100</v>
      </c>
      <c r="AG336" s="85"/>
      <c r="AH336" s="88" t="s">
        <v>241</v>
      </c>
      <c r="AI336" s="121">
        <v>173888</v>
      </c>
      <c r="AJ336" s="47"/>
      <c r="AK336" s="47"/>
      <c r="AL336" s="47">
        <v>39800</v>
      </c>
      <c r="AM336" s="47"/>
      <c r="AN336" s="122"/>
      <c r="AO336" s="47">
        <v>2158829</v>
      </c>
      <c r="AP336" s="47">
        <v>75432</v>
      </c>
      <c r="AQ336" s="47">
        <v>100629</v>
      </c>
      <c r="AR336" s="47">
        <v>34211</v>
      </c>
      <c r="AS336" s="47"/>
      <c r="AT336" s="47">
        <v>136950</v>
      </c>
      <c r="AU336" s="85"/>
      <c r="AV336" s="88"/>
      <c r="AW336" s="80">
        <v>0.5</v>
      </c>
      <c r="AX336" s="80">
        <v>0.5</v>
      </c>
      <c r="AY336" s="50" t="s">
        <v>95</v>
      </c>
      <c r="AZ336" s="91" t="s">
        <v>95</v>
      </c>
      <c r="BA336" s="88"/>
      <c r="BB336" s="78">
        <v>74.36</v>
      </c>
      <c r="BC336" s="75">
        <v>27253340</v>
      </c>
      <c r="BD336" s="75">
        <v>36923880</v>
      </c>
      <c r="BE336" s="75">
        <v>23736780</v>
      </c>
      <c r="BF336" s="75">
        <v>87914000</v>
      </c>
      <c r="BG336" s="50" t="s">
        <v>42</v>
      </c>
      <c r="BH336" s="78">
        <v>75.790000000000006</v>
      </c>
      <c r="BI336" s="130"/>
      <c r="BJ336" s="211" t="s">
        <v>42</v>
      </c>
    </row>
    <row r="337" spans="1:62" s="51" customFormat="1" ht="11.25" customHeight="1" x14ac:dyDescent="0.15">
      <c r="A337" s="323" t="s">
        <v>354</v>
      </c>
      <c r="B337" s="52"/>
      <c r="C337" s="52"/>
      <c r="D337" s="52"/>
      <c r="E337" s="52"/>
      <c r="F337" s="53"/>
      <c r="G337" s="52"/>
      <c r="H337" s="47"/>
      <c r="I337" s="47"/>
      <c r="J337" s="47"/>
      <c r="K337" s="47"/>
      <c r="L337" s="47"/>
      <c r="M337" s="47"/>
      <c r="N337" s="47"/>
      <c r="O337" s="47"/>
      <c r="P337" s="47"/>
      <c r="Q337" s="47"/>
      <c r="R337" s="47"/>
      <c r="S337" s="47"/>
      <c r="T337" s="47"/>
      <c r="U337" s="47"/>
      <c r="V337" s="47"/>
      <c r="W337" s="47"/>
      <c r="X337" s="47"/>
      <c r="Y337" s="47"/>
      <c r="Z337" s="47"/>
      <c r="AA337" s="80"/>
      <c r="AB337" s="80"/>
      <c r="AC337" s="80"/>
      <c r="AD337" s="47"/>
      <c r="AE337" s="47"/>
      <c r="AF337" s="47"/>
      <c r="AG337" s="85"/>
      <c r="AH337" s="88"/>
      <c r="AI337" s="121"/>
      <c r="AJ337" s="47"/>
      <c r="AK337" s="47"/>
      <c r="AL337" s="47"/>
      <c r="AM337" s="47"/>
      <c r="AN337" s="122"/>
      <c r="AO337" s="47"/>
      <c r="AP337" s="47"/>
      <c r="AQ337" s="47"/>
      <c r="AR337" s="47"/>
      <c r="AS337" s="47"/>
      <c r="AT337" s="47"/>
      <c r="AU337" s="85"/>
      <c r="AV337" s="88"/>
      <c r="AW337" s="80"/>
      <c r="AX337" s="80"/>
      <c r="AY337" s="50"/>
      <c r="AZ337" s="91"/>
      <c r="BA337" s="88"/>
      <c r="BB337" s="78"/>
      <c r="BC337" s="75"/>
      <c r="BD337" s="75"/>
      <c r="BE337" s="75"/>
      <c r="BF337" s="75"/>
      <c r="BG337" s="50"/>
      <c r="BH337" s="78"/>
      <c r="BI337" s="130"/>
      <c r="BJ337" s="211"/>
    </row>
    <row r="338" spans="1:62" s="51" customFormat="1" ht="11.25" customHeight="1" x14ac:dyDescent="0.15">
      <c r="A338" s="214" t="s">
        <v>141</v>
      </c>
      <c r="B338" s="52" t="s">
        <v>38</v>
      </c>
      <c r="C338" s="52" t="s">
        <v>39</v>
      </c>
      <c r="D338" s="52" t="s">
        <v>40</v>
      </c>
      <c r="E338" s="52" t="s">
        <v>226</v>
      </c>
      <c r="F338" s="53"/>
      <c r="G338" s="52">
        <v>77000</v>
      </c>
      <c r="H338" s="47">
        <v>34000</v>
      </c>
      <c r="I338" s="47">
        <v>1617</v>
      </c>
      <c r="J338" s="47">
        <v>111</v>
      </c>
      <c r="K338" s="47">
        <v>3</v>
      </c>
      <c r="L338" s="47">
        <v>83</v>
      </c>
      <c r="M338" s="47">
        <v>530</v>
      </c>
      <c r="N338" s="47">
        <v>532</v>
      </c>
      <c r="O338" s="47">
        <v>800</v>
      </c>
      <c r="P338" s="47">
        <v>0</v>
      </c>
      <c r="Q338" s="47">
        <v>0</v>
      </c>
      <c r="R338" s="47">
        <v>0</v>
      </c>
      <c r="S338" s="47">
        <v>0</v>
      </c>
      <c r="T338" s="47">
        <v>0</v>
      </c>
      <c r="U338" s="47">
        <v>0</v>
      </c>
      <c r="V338" s="47">
        <v>0</v>
      </c>
      <c r="W338" s="47">
        <v>0</v>
      </c>
      <c r="X338" s="47">
        <v>0</v>
      </c>
      <c r="Y338" s="47">
        <v>3000</v>
      </c>
      <c r="Z338" s="47">
        <v>500</v>
      </c>
      <c r="AA338" s="80">
        <v>1</v>
      </c>
      <c r="AB338" s="80">
        <v>0</v>
      </c>
      <c r="AC338" s="80">
        <v>0</v>
      </c>
      <c r="AD338" s="47">
        <v>180</v>
      </c>
      <c r="AE338" s="47">
        <v>265000</v>
      </c>
      <c r="AF338" s="47">
        <v>173</v>
      </c>
      <c r="AG338" s="85">
        <v>2800000</v>
      </c>
      <c r="AH338" s="88"/>
      <c r="AI338" s="121">
        <v>120000</v>
      </c>
      <c r="AJ338" s="47">
        <v>700</v>
      </c>
      <c r="AK338" s="47">
        <v>0</v>
      </c>
      <c r="AL338" s="47">
        <v>74000</v>
      </c>
      <c r="AM338" s="47">
        <v>0</v>
      </c>
      <c r="AN338" s="122"/>
      <c r="AO338" s="47">
        <v>3200000</v>
      </c>
      <c r="AP338" s="47">
        <v>0</v>
      </c>
      <c r="AQ338" s="47">
        <v>0</v>
      </c>
      <c r="AR338" s="47">
        <v>0</v>
      </c>
      <c r="AS338" s="47">
        <v>0</v>
      </c>
      <c r="AT338" s="47">
        <v>700000</v>
      </c>
      <c r="AU338" s="85">
        <v>0</v>
      </c>
      <c r="AV338" s="88"/>
      <c r="AW338" s="80">
        <v>0.82</v>
      </c>
      <c r="AX338" s="80">
        <v>0.18</v>
      </c>
      <c r="AY338" s="50" t="s">
        <v>41</v>
      </c>
      <c r="AZ338" s="91" t="s">
        <v>41</v>
      </c>
      <c r="BA338" s="88"/>
      <c r="BB338" s="78">
        <v>80</v>
      </c>
      <c r="BC338" s="75">
        <v>21800000</v>
      </c>
      <c r="BD338" s="75">
        <v>12300000</v>
      </c>
      <c r="BE338" s="75">
        <v>15900000</v>
      </c>
      <c r="BF338" s="75">
        <v>50000000</v>
      </c>
      <c r="BG338" s="50" t="s">
        <v>42</v>
      </c>
      <c r="BH338" s="78">
        <v>73</v>
      </c>
      <c r="BI338" s="130"/>
      <c r="BJ338" s="211" t="s">
        <v>42</v>
      </c>
    </row>
    <row r="339" spans="1:62" s="51" customFormat="1" ht="11.25" customHeight="1" x14ac:dyDescent="0.15">
      <c r="A339" s="214" t="s">
        <v>142</v>
      </c>
      <c r="B339" s="52" t="s">
        <v>172</v>
      </c>
      <c r="C339" s="52" t="s">
        <v>189</v>
      </c>
      <c r="D339" s="52" t="s">
        <v>207</v>
      </c>
      <c r="E339" s="52" t="s">
        <v>227</v>
      </c>
      <c r="F339" s="53"/>
      <c r="G339" s="52">
        <v>25000</v>
      </c>
      <c r="H339" s="47">
        <v>12500</v>
      </c>
      <c r="I339" s="47">
        <v>565</v>
      </c>
      <c r="J339" s="47">
        <v>68</v>
      </c>
      <c r="K339" s="47">
        <v>37</v>
      </c>
      <c r="L339" s="47">
        <v>8</v>
      </c>
      <c r="M339" s="47">
        <v>373</v>
      </c>
      <c r="N339" s="47">
        <v>4</v>
      </c>
      <c r="O339" s="47">
        <v>450</v>
      </c>
      <c r="P339" s="47">
        <v>0</v>
      </c>
      <c r="Q339" s="47">
        <v>0</v>
      </c>
      <c r="R339" s="47">
        <v>0</v>
      </c>
      <c r="S339" s="47">
        <v>0</v>
      </c>
      <c r="T339" s="47">
        <v>0</v>
      </c>
      <c r="U339" s="47">
        <v>0</v>
      </c>
      <c r="V339" s="47">
        <v>0</v>
      </c>
      <c r="W339" s="47">
        <v>0</v>
      </c>
      <c r="X339" s="47">
        <v>0</v>
      </c>
      <c r="Y339" s="47">
        <v>562</v>
      </c>
      <c r="Z339" s="47">
        <v>175</v>
      </c>
      <c r="AA339" s="80">
        <v>0.99</v>
      </c>
      <c r="AB339" s="80">
        <v>0</v>
      </c>
      <c r="AC339" s="80">
        <v>0.01</v>
      </c>
      <c r="AD339" s="47">
        <v>12</v>
      </c>
      <c r="AE339" s="47">
        <v>3350</v>
      </c>
      <c r="AF339" s="47">
        <v>175</v>
      </c>
      <c r="AG339" s="85">
        <v>1750000</v>
      </c>
      <c r="AH339" s="88" t="s">
        <v>242</v>
      </c>
      <c r="AI339" s="121">
        <v>3216</v>
      </c>
      <c r="AJ339" s="47">
        <v>0</v>
      </c>
      <c r="AK339" s="47">
        <v>0</v>
      </c>
      <c r="AL339" s="47">
        <v>214443</v>
      </c>
      <c r="AM339" s="47"/>
      <c r="AN339" s="122"/>
      <c r="AO339" s="47">
        <v>5333929</v>
      </c>
      <c r="AP339" s="47">
        <v>0</v>
      </c>
      <c r="AQ339" s="47">
        <v>2177288</v>
      </c>
      <c r="AR339" s="47">
        <v>0</v>
      </c>
      <c r="AS339" s="47">
        <v>0</v>
      </c>
      <c r="AT339" s="47">
        <v>0</v>
      </c>
      <c r="AU339" s="85">
        <v>0</v>
      </c>
      <c r="AV339" s="88"/>
      <c r="AW339" s="80">
        <v>0.71</v>
      </c>
      <c r="AX339" s="80">
        <v>0.28999999999999998</v>
      </c>
      <c r="AY339" s="50" t="s">
        <v>95</v>
      </c>
      <c r="AZ339" s="91" t="s">
        <v>95</v>
      </c>
      <c r="BA339" s="88" t="s">
        <v>268</v>
      </c>
      <c r="BB339" s="78">
        <v>83</v>
      </c>
      <c r="BC339" s="75">
        <v>6675388</v>
      </c>
      <c r="BD339" s="75">
        <v>4318351</v>
      </c>
      <c r="BE339" s="75">
        <v>8759423</v>
      </c>
      <c r="BF339" s="75">
        <v>19853164</v>
      </c>
      <c r="BG339" s="50" t="s">
        <v>42</v>
      </c>
      <c r="BH339" s="78">
        <v>83</v>
      </c>
      <c r="BI339" s="130" t="s">
        <v>283</v>
      </c>
      <c r="BJ339" s="211" t="s">
        <v>46</v>
      </c>
    </row>
    <row r="340" spans="1:62" s="51" customFormat="1" ht="11.25" customHeight="1" x14ac:dyDescent="0.15">
      <c r="A340" s="214" t="s">
        <v>64</v>
      </c>
      <c r="B340" s="52" t="s">
        <v>62</v>
      </c>
      <c r="C340" s="52" t="s">
        <v>63</v>
      </c>
      <c r="D340" s="52" t="s">
        <v>65</v>
      </c>
      <c r="E340" s="52" t="s">
        <v>66</v>
      </c>
      <c r="F340" s="53"/>
      <c r="G340" s="52">
        <v>24000</v>
      </c>
      <c r="H340" s="47">
        <v>10000</v>
      </c>
      <c r="I340" s="47">
        <v>698</v>
      </c>
      <c r="J340" s="47">
        <v>135</v>
      </c>
      <c r="K340" s="47">
        <v>26</v>
      </c>
      <c r="L340" s="47">
        <v>21</v>
      </c>
      <c r="M340" s="47">
        <v>537</v>
      </c>
      <c r="N340" s="47">
        <v>1</v>
      </c>
      <c r="O340" s="47">
        <v>58</v>
      </c>
      <c r="P340" s="47">
        <v>0</v>
      </c>
      <c r="Q340" s="47">
        <v>0</v>
      </c>
      <c r="R340" s="47">
        <v>0</v>
      </c>
      <c r="S340" s="47">
        <v>0</v>
      </c>
      <c r="T340" s="47">
        <v>0</v>
      </c>
      <c r="U340" s="47">
        <v>0</v>
      </c>
      <c r="V340" s="47">
        <v>0</v>
      </c>
      <c r="W340" s="47">
        <v>0</v>
      </c>
      <c r="X340" s="47">
        <v>0</v>
      </c>
      <c r="Y340" s="47">
        <v>839</v>
      </c>
      <c r="Z340" s="47">
        <v>0</v>
      </c>
      <c r="AA340" s="80">
        <v>0.96</v>
      </c>
      <c r="AB340" s="80">
        <v>0</v>
      </c>
      <c r="AC340" s="80">
        <v>0.04</v>
      </c>
      <c r="AD340" s="47">
        <v>131</v>
      </c>
      <c r="AE340" s="47">
        <v>162000</v>
      </c>
      <c r="AF340" s="47">
        <v>130</v>
      </c>
      <c r="AG340" s="85">
        <v>6650000</v>
      </c>
      <c r="AH340" s="88"/>
      <c r="AI340" s="121">
        <v>111000</v>
      </c>
      <c r="AJ340" s="47">
        <v>22</v>
      </c>
      <c r="AK340" s="47">
        <v>9000</v>
      </c>
      <c r="AL340" s="47">
        <v>45000</v>
      </c>
      <c r="AM340" s="47">
        <v>0</v>
      </c>
      <c r="AN340" s="122"/>
      <c r="AO340" s="47">
        <v>0</v>
      </c>
      <c r="AP340" s="47">
        <v>0</v>
      </c>
      <c r="AQ340" s="47">
        <v>1900000</v>
      </c>
      <c r="AR340" s="47">
        <v>11000</v>
      </c>
      <c r="AS340" s="47">
        <v>0</v>
      </c>
      <c r="AT340" s="47">
        <v>486000</v>
      </c>
      <c r="AU340" s="85">
        <v>0</v>
      </c>
      <c r="AV340" s="88"/>
      <c r="AW340" s="80">
        <v>0.7</v>
      </c>
      <c r="AX340" s="80">
        <v>0.3</v>
      </c>
      <c r="AY340" s="50" t="s">
        <v>50</v>
      </c>
      <c r="AZ340" s="91" t="s">
        <v>50</v>
      </c>
      <c r="BA340" s="88" t="s">
        <v>67</v>
      </c>
      <c r="BB340" s="78">
        <v>52</v>
      </c>
      <c r="BC340" s="75">
        <v>3400000</v>
      </c>
      <c r="BD340" s="75">
        <v>7900000</v>
      </c>
      <c r="BE340" s="75">
        <v>11000000</v>
      </c>
      <c r="BF340" s="75">
        <v>22300000</v>
      </c>
      <c r="BG340" s="50" t="s">
        <v>42</v>
      </c>
      <c r="BH340" s="78">
        <v>57.56</v>
      </c>
      <c r="BI340" s="130"/>
      <c r="BJ340" s="211" t="s">
        <v>46</v>
      </c>
    </row>
    <row r="341" spans="1:62" s="51" customFormat="1" ht="11.25" customHeight="1" x14ac:dyDescent="0.15">
      <c r="A341" s="214" t="s">
        <v>156</v>
      </c>
      <c r="B341" s="52" t="s">
        <v>173</v>
      </c>
      <c r="C341" s="52" t="s">
        <v>190</v>
      </c>
      <c r="D341" s="52" t="s">
        <v>208</v>
      </c>
      <c r="E341" s="52" t="s">
        <v>228</v>
      </c>
      <c r="F341" s="53"/>
      <c r="G341" s="52">
        <v>13706</v>
      </c>
      <c r="H341" s="47">
        <v>5397</v>
      </c>
      <c r="I341" s="47">
        <v>319</v>
      </c>
      <c r="J341" s="47">
        <v>50</v>
      </c>
      <c r="K341" s="47">
        <v>13</v>
      </c>
      <c r="L341" s="47">
        <v>2</v>
      </c>
      <c r="M341" s="47">
        <v>38</v>
      </c>
      <c r="N341" s="47">
        <v>0</v>
      </c>
      <c r="O341" s="47">
        <v>319</v>
      </c>
      <c r="P341" s="47">
        <v>0</v>
      </c>
      <c r="Q341" s="47">
        <v>0</v>
      </c>
      <c r="R341" s="47">
        <v>0</v>
      </c>
      <c r="S341" s="47">
        <v>0</v>
      </c>
      <c r="T341" s="47">
        <v>0</v>
      </c>
      <c r="U341" s="47">
        <v>0</v>
      </c>
      <c r="V341" s="47">
        <v>0</v>
      </c>
      <c r="W341" s="47">
        <v>0</v>
      </c>
      <c r="X341" s="47">
        <v>0</v>
      </c>
      <c r="Y341" s="47">
        <v>429</v>
      </c>
      <c r="Z341" s="47">
        <v>37</v>
      </c>
      <c r="AA341" s="80">
        <v>1</v>
      </c>
      <c r="AB341" s="80">
        <v>0</v>
      </c>
      <c r="AC341" s="80">
        <v>0</v>
      </c>
      <c r="AD341" s="47">
        <v>8</v>
      </c>
      <c r="AE341" s="47">
        <v>3000</v>
      </c>
      <c r="AF341" s="47">
        <v>15</v>
      </c>
      <c r="AG341" s="85">
        <v>568000</v>
      </c>
      <c r="AH341" s="88"/>
      <c r="AI341" s="121">
        <v>859</v>
      </c>
      <c r="AJ341" s="47">
        <v>0</v>
      </c>
      <c r="AK341" s="47">
        <v>0</v>
      </c>
      <c r="AL341" s="47">
        <v>59111</v>
      </c>
      <c r="AM341" s="47">
        <v>1397</v>
      </c>
      <c r="AN341" s="122" t="s">
        <v>269</v>
      </c>
      <c r="AO341" s="47">
        <v>263246</v>
      </c>
      <c r="AP341" s="47">
        <v>0</v>
      </c>
      <c r="AQ341" s="47">
        <v>5329</v>
      </c>
      <c r="AR341" s="47">
        <v>21988</v>
      </c>
      <c r="AS341" s="47">
        <v>0</v>
      </c>
      <c r="AT341" s="47">
        <v>0</v>
      </c>
      <c r="AU341" s="85">
        <v>0</v>
      </c>
      <c r="AV341" s="88"/>
      <c r="AW341" s="80">
        <v>0.95</v>
      </c>
      <c r="AX341" s="80">
        <v>0.05</v>
      </c>
      <c r="AY341" s="50" t="s">
        <v>41</v>
      </c>
      <c r="AZ341" s="91" t="s">
        <v>41</v>
      </c>
      <c r="BA341" s="88" t="s">
        <v>270</v>
      </c>
      <c r="BB341" s="78">
        <v>51.31</v>
      </c>
      <c r="BC341" s="75">
        <v>913484</v>
      </c>
      <c r="BD341" s="75">
        <v>2351597</v>
      </c>
      <c r="BE341" s="75">
        <v>1809527</v>
      </c>
      <c r="BF341" s="75">
        <v>5074608</v>
      </c>
      <c r="BG341" s="50" t="s">
        <v>42</v>
      </c>
      <c r="BH341" s="78">
        <v>49.95</v>
      </c>
      <c r="BI341" s="130"/>
      <c r="BJ341" s="211" t="s">
        <v>46</v>
      </c>
    </row>
    <row r="342" spans="1:62" s="51" customFormat="1" ht="11.25" customHeight="1" x14ac:dyDescent="0.15">
      <c r="A342" s="214" t="s">
        <v>334</v>
      </c>
      <c r="B342" s="52" t="s">
        <v>335</v>
      </c>
      <c r="C342" s="52" t="s">
        <v>336</v>
      </c>
      <c r="D342" s="52" t="s">
        <v>337</v>
      </c>
      <c r="E342" s="52" t="s">
        <v>338</v>
      </c>
      <c r="F342" s="53"/>
      <c r="G342" s="52">
        <v>9366</v>
      </c>
      <c r="H342" s="47">
        <v>4600</v>
      </c>
      <c r="I342" s="47">
        <v>335</v>
      </c>
      <c r="J342" s="47">
        <v>22</v>
      </c>
      <c r="K342" s="47">
        <v>2</v>
      </c>
      <c r="L342" s="47">
        <v>3</v>
      </c>
      <c r="M342" s="47">
        <v>503</v>
      </c>
      <c r="N342" s="47">
        <v>6</v>
      </c>
      <c r="O342" s="47">
        <v>165</v>
      </c>
      <c r="P342" s="47"/>
      <c r="Q342" s="47">
        <v>401</v>
      </c>
      <c r="R342" s="47">
        <v>1</v>
      </c>
      <c r="S342" s="47"/>
      <c r="T342" s="47"/>
      <c r="U342" s="47">
        <v>300</v>
      </c>
      <c r="V342" s="47"/>
      <c r="W342" s="47"/>
      <c r="X342" s="47"/>
      <c r="Y342" s="47">
        <v>664</v>
      </c>
      <c r="Z342" s="47"/>
      <c r="AA342" s="80">
        <v>0.46</v>
      </c>
      <c r="AB342" s="80">
        <v>0.54</v>
      </c>
      <c r="AC342" s="80">
        <v>0</v>
      </c>
      <c r="AD342" s="47">
        <v>107</v>
      </c>
      <c r="AE342" s="47">
        <v>209630</v>
      </c>
      <c r="AF342" s="47">
        <v>44</v>
      </c>
      <c r="AG342" s="85">
        <v>232000</v>
      </c>
      <c r="AH342" s="88"/>
      <c r="AI342" s="123"/>
      <c r="AJ342" s="47">
        <v>201292.6</v>
      </c>
      <c r="AK342" s="47"/>
      <c r="AL342" s="47">
        <v>75726.98</v>
      </c>
      <c r="AM342" s="47">
        <v>43.34</v>
      </c>
      <c r="AN342" s="122" t="s">
        <v>339</v>
      </c>
      <c r="AO342" s="49" t="s">
        <v>275</v>
      </c>
      <c r="AP342" s="47">
        <v>87530</v>
      </c>
      <c r="AQ342" s="47">
        <v>40930</v>
      </c>
      <c r="AR342" s="47"/>
      <c r="AS342" s="47">
        <v>163733</v>
      </c>
      <c r="AT342" s="47"/>
      <c r="AU342" s="85"/>
      <c r="AV342" s="88"/>
      <c r="AW342" s="80">
        <v>0.86</v>
      </c>
      <c r="AX342" s="80">
        <v>0.14000000000000001</v>
      </c>
      <c r="AY342" s="50" t="s">
        <v>50</v>
      </c>
      <c r="AZ342" s="91" t="s">
        <v>50</v>
      </c>
      <c r="BA342" s="88"/>
      <c r="BB342" s="78">
        <v>57.16</v>
      </c>
      <c r="BC342" s="75">
        <v>10805040.880000001</v>
      </c>
      <c r="BD342" s="75">
        <v>5978000</v>
      </c>
      <c r="BE342" s="75">
        <v>12123842.779999999</v>
      </c>
      <c r="BF342" s="75">
        <v>29162864.02</v>
      </c>
      <c r="BG342" s="50" t="s">
        <v>42</v>
      </c>
      <c r="BH342" s="78">
        <v>60.16</v>
      </c>
      <c r="BI342" s="130"/>
      <c r="BJ342" s="211" t="s">
        <v>42</v>
      </c>
    </row>
    <row r="343" spans="1:62" s="51" customFormat="1" ht="11.25" customHeight="1" x14ac:dyDescent="0.15">
      <c r="A343" s="214" t="s">
        <v>157</v>
      </c>
      <c r="B343" s="52" t="s">
        <v>57</v>
      </c>
      <c r="C343" s="52" t="s">
        <v>58</v>
      </c>
      <c r="D343" s="52" t="s">
        <v>59</v>
      </c>
      <c r="E343" s="52" t="s">
        <v>60</v>
      </c>
      <c r="F343" s="53"/>
      <c r="G343" s="52">
        <v>13295</v>
      </c>
      <c r="H343" s="47">
        <v>8410</v>
      </c>
      <c r="I343" s="47">
        <v>550</v>
      </c>
      <c r="J343" s="47">
        <v>5</v>
      </c>
      <c r="K343" s="47">
        <v>3</v>
      </c>
      <c r="L343" s="47">
        <v>0</v>
      </c>
      <c r="M343" s="47">
        <v>50</v>
      </c>
      <c r="N343" s="47">
        <v>25</v>
      </c>
      <c r="O343" s="47">
        <v>275</v>
      </c>
      <c r="P343" s="47">
        <v>0</v>
      </c>
      <c r="Q343" s="47">
        <v>1792</v>
      </c>
      <c r="R343" s="47">
        <v>0</v>
      </c>
      <c r="S343" s="47">
        <v>0</v>
      </c>
      <c r="T343" s="47">
        <v>0</v>
      </c>
      <c r="U343" s="47">
        <v>0</v>
      </c>
      <c r="V343" s="47">
        <v>0</v>
      </c>
      <c r="W343" s="47">
        <v>0</v>
      </c>
      <c r="X343" s="47">
        <v>0</v>
      </c>
      <c r="Y343" s="47">
        <v>700</v>
      </c>
      <c r="Z343" s="47">
        <v>150</v>
      </c>
      <c r="AA343" s="80">
        <v>1</v>
      </c>
      <c r="AB343" s="80">
        <v>0</v>
      </c>
      <c r="AC343" s="80">
        <v>0</v>
      </c>
      <c r="AD343" s="47">
        <v>66</v>
      </c>
      <c r="AE343" s="47">
        <v>228585</v>
      </c>
      <c r="AF343" s="47">
        <v>66</v>
      </c>
      <c r="AG343" s="85">
        <v>858810</v>
      </c>
      <c r="AH343" s="88"/>
      <c r="AI343" s="121">
        <v>470973</v>
      </c>
      <c r="AJ343" s="47">
        <v>0</v>
      </c>
      <c r="AK343" s="47">
        <v>0</v>
      </c>
      <c r="AL343" s="47">
        <v>2514</v>
      </c>
      <c r="AM343" s="47">
        <v>0</v>
      </c>
      <c r="AN343" s="122"/>
      <c r="AO343" s="47">
        <v>938953</v>
      </c>
      <c r="AP343" s="47">
        <v>1167018</v>
      </c>
      <c r="AQ343" s="47">
        <v>0</v>
      </c>
      <c r="AR343" s="47">
        <v>0</v>
      </c>
      <c r="AS343" s="47">
        <v>0</v>
      </c>
      <c r="AT343" s="47">
        <v>0</v>
      </c>
      <c r="AU343" s="85">
        <v>0</v>
      </c>
      <c r="AV343" s="88"/>
      <c r="AW343" s="80">
        <v>0.5</v>
      </c>
      <c r="AX343" s="80">
        <v>0.5</v>
      </c>
      <c r="AY343" s="50" t="s">
        <v>50</v>
      </c>
      <c r="AZ343" s="91" t="s">
        <v>41</v>
      </c>
      <c r="BA343" s="88" t="s">
        <v>61</v>
      </c>
      <c r="BB343" s="78">
        <v>62</v>
      </c>
      <c r="BC343" s="75"/>
      <c r="BD343" s="75"/>
      <c r="BE343" s="75">
        <v>26023573</v>
      </c>
      <c r="BF343" s="75">
        <v>127928431</v>
      </c>
      <c r="BG343" s="50" t="s">
        <v>42</v>
      </c>
      <c r="BH343" s="78">
        <v>70</v>
      </c>
      <c r="BI343" s="130"/>
      <c r="BJ343" s="211" t="s">
        <v>46</v>
      </c>
    </row>
    <row r="344" spans="1:62" s="51" customFormat="1" ht="11.25" customHeight="1" x14ac:dyDescent="0.15">
      <c r="A344" s="323" t="s">
        <v>355</v>
      </c>
      <c r="B344" s="52"/>
      <c r="C344" s="52"/>
      <c r="D344" s="52"/>
      <c r="E344" s="52"/>
      <c r="F344" s="53"/>
      <c r="G344" s="52"/>
      <c r="H344" s="47"/>
      <c r="I344" s="47"/>
      <c r="J344" s="47"/>
      <c r="K344" s="47"/>
      <c r="L344" s="47"/>
      <c r="M344" s="47"/>
      <c r="N344" s="47"/>
      <c r="O344" s="47"/>
      <c r="P344" s="47"/>
      <c r="Q344" s="47"/>
      <c r="R344" s="47"/>
      <c r="S344" s="47"/>
      <c r="T344" s="47"/>
      <c r="U344" s="47"/>
      <c r="V344" s="47"/>
      <c r="W344" s="47"/>
      <c r="X344" s="47"/>
      <c r="Y344" s="47"/>
      <c r="Z344" s="47"/>
      <c r="AA344" s="80"/>
      <c r="AB344" s="80"/>
      <c r="AC344" s="80"/>
      <c r="AD344" s="47"/>
      <c r="AE344" s="47"/>
      <c r="AF344" s="47"/>
      <c r="AG344" s="85"/>
      <c r="AH344" s="88"/>
      <c r="AI344" s="121"/>
      <c r="AJ344" s="47"/>
      <c r="AK344" s="47"/>
      <c r="AL344" s="47"/>
      <c r="AM344" s="47"/>
      <c r="AN344" s="122"/>
      <c r="AO344" s="47"/>
      <c r="AP344" s="47"/>
      <c r="AQ344" s="47"/>
      <c r="AR344" s="47"/>
      <c r="AS344" s="47"/>
      <c r="AT344" s="47"/>
      <c r="AU344" s="85"/>
      <c r="AV344" s="88"/>
      <c r="AW344" s="80"/>
      <c r="AX344" s="80"/>
      <c r="AY344" s="50"/>
      <c r="AZ344" s="91"/>
      <c r="BA344" s="88"/>
      <c r="BB344" s="78"/>
      <c r="BC344" s="75"/>
      <c r="BD344" s="75"/>
      <c r="BE344" s="75"/>
      <c r="BF344" s="75"/>
      <c r="BG344" s="50"/>
      <c r="BH344" s="78"/>
      <c r="BI344" s="130"/>
      <c r="BJ344" s="211"/>
    </row>
    <row r="345" spans="1:62" s="51" customFormat="1" ht="11.25" customHeight="1" x14ac:dyDescent="0.15">
      <c r="A345" s="214" t="s">
        <v>100</v>
      </c>
      <c r="B345" s="52" t="s">
        <v>98</v>
      </c>
      <c r="C345" s="52" t="s">
        <v>99</v>
      </c>
      <c r="D345" s="52" t="s">
        <v>101</v>
      </c>
      <c r="E345" s="52" t="s">
        <v>102</v>
      </c>
      <c r="F345" s="53"/>
      <c r="G345" s="52">
        <v>43546</v>
      </c>
      <c r="H345" s="47"/>
      <c r="I345" s="47">
        <v>1462</v>
      </c>
      <c r="J345" s="47">
        <v>37</v>
      </c>
      <c r="K345" s="47">
        <v>41</v>
      </c>
      <c r="L345" s="47">
        <v>62</v>
      </c>
      <c r="M345" s="47">
        <v>1462</v>
      </c>
      <c r="N345" s="47">
        <v>133</v>
      </c>
      <c r="O345" s="47">
        <v>1315</v>
      </c>
      <c r="P345" s="47"/>
      <c r="Q345" s="47"/>
      <c r="R345" s="47"/>
      <c r="S345" s="47"/>
      <c r="T345" s="47"/>
      <c r="U345" s="47"/>
      <c r="V345" s="47"/>
      <c r="W345" s="47"/>
      <c r="X345" s="47"/>
      <c r="Y345" s="47">
        <v>3385</v>
      </c>
      <c r="Z345" s="47">
        <v>365</v>
      </c>
      <c r="AA345" s="80">
        <v>0.84</v>
      </c>
      <c r="AB345" s="80">
        <v>0</v>
      </c>
      <c r="AC345" s="80">
        <v>0.16</v>
      </c>
      <c r="AD345" s="47">
        <v>257</v>
      </c>
      <c r="AE345" s="47">
        <v>490180</v>
      </c>
      <c r="AF345" s="47">
        <v>60</v>
      </c>
      <c r="AG345" s="85">
        <v>1100000</v>
      </c>
      <c r="AH345" s="88" t="s">
        <v>103</v>
      </c>
      <c r="AI345" s="121">
        <v>1106185</v>
      </c>
      <c r="AJ345" s="47"/>
      <c r="AK345" s="47"/>
      <c r="AL345" s="47">
        <v>16725</v>
      </c>
      <c r="AM345" s="47">
        <v>79800</v>
      </c>
      <c r="AN345" s="122" t="s">
        <v>104</v>
      </c>
      <c r="AO345" s="47">
        <v>1156515</v>
      </c>
      <c r="AP345" s="47">
        <v>69050</v>
      </c>
      <c r="AQ345" s="47">
        <v>201525</v>
      </c>
      <c r="AR345" s="47"/>
      <c r="AS345" s="47"/>
      <c r="AT345" s="47">
        <v>600</v>
      </c>
      <c r="AU345" s="85"/>
      <c r="AV345" s="88"/>
      <c r="AW345" s="80">
        <v>1</v>
      </c>
      <c r="AX345" s="80">
        <v>0</v>
      </c>
      <c r="AY345" s="50" t="s">
        <v>95</v>
      </c>
      <c r="AZ345" s="91" t="s">
        <v>95</v>
      </c>
      <c r="BA345" s="88" t="s">
        <v>105</v>
      </c>
      <c r="BB345" s="78">
        <v>57.87</v>
      </c>
      <c r="BC345" s="75">
        <v>169000000</v>
      </c>
      <c r="BD345" s="75">
        <v>42000000</v>
      </c>
      <c r="BE345" s="75">
        <v>57000000</v>
      </c>
      <c r="BF345" s="75">
        <v>330000000</v>
      </c>
      <c r="BG345" s="50" t="s">
        <v>42</v>
      </c>
      <c r="BH345" s="78">
        <v>62.29</v>
      </c>
      <c r="BI345" s="130" t="s">
        <v>106</v>
      </c>
      <c r="BJ345" s="211" t="s">
        <v>42</v>
      </c>
    </row>
    <row r="346" spans="1:62" s="51" customFormat="1" ht="11.25" customHeight="1" x14ac:dyDescent="0.15">
      <c r="A346" s="323" t="s">
        <v>356</v>
      </c>
      <c r="B346" s="52"/>
      <c r="C346" s="52"/>
      <c r="D346" s="52"/>
      <c r="E346" s="52"/>
      <c r="F346" s="53"/>
      <c r="G346" s="52"/>
      <c r="H346" s="47"/>
      <c r="I346" s="47"/>
      <c r="J346" s="47"/>
      <c r="K346" s="47"/>
      <c r="L346" s="47"/>
      <c r="M346" s="47"/>
      <c r="N346" s="47"/>
      <c r="O346" s="47"/>
      <c r="P346" s="47"/>
      <c r="Q346" s="47"/>
      <c r="R346" s="47"/>
      <c r="S346" s="47"/>
      <c r="T346" s="47"/>
      <c r="U346" s="47"/>
      <c r="V346" s="47"/>
      <c r="W346" s="47"/>
      <c r="X346" s="47"/>
      <c r="Y346" s="47"/>
      <c r="Z346" s="47"/>
      <c r="AA346" s="80"/>
      <c r="AB346" s="80"/>
      <c r="AC346" s="80"/>
      <c r="AD346" s="47"/>
      <c r="AE346" s="47"/>
      <c r="AF346" s="47"/>
      <c r="AG346" s="85"/>
      <c r="AH346" s="88"/>
      <c r="AI346" s="121"/>
      <c r="AJ346" s="47"/>
      <c r="AK346" s="47"/>
      <c r="AL346" s="47"/>
      <c r="AM346" s="47"/>
      <c r="AN346" s="122"/>
      <c r="AO346" s="47"/>
      <c r="AP346" s="47"/>
      <c r="AQ346" s="47"/>
      <c r="AR346" s="47"/>
      <c r="AS346" s="47"/>
      <c r="AT346" s="47"/>
      <c r="AU346" s="85"/>
      <c r="AV346" s="88"/>
      <c r="AW346" s="80"/>
      <c r="AX346" s="80"/>
      <c r="AY346" s="50"/>
      <c r="AZ346" s="91"/>
      <c r="BA346" s="88"/>
      <c r="BB346" s="78"/>
      <c r="BC346" s="75"/>
      <c r="BD346" s="75"/>
      <c r="BE346" s="75"/>
      <c r="BF346" s="75"/>
      <c r="BG346" s="50"/>
      <c r="BH346" s="78"/>
      <c r="BI346" s="130"/>
      <c r="BJ346" s="211"/>
    </row>
    <row r="347" spans="1:62" s="51" customFormat="1" ht="11.25" customHeight="1" x14ac:dyDescent="0.15">
      <c r="A347" s="214" t="s">
        <v>143</v>
      </c>
      <c r="B347" s="52" t="s">
        <v>174</v>
      </c>
      <c r="C347" s="52" t="s">
        <v>191</v>
      </c>
      <c r="D347" s="52" t="s">
        <v>209</v>
      </c>
      <c r="E347" s="52" t="s">
        <v>229</v>
      </c>
      <c r="F347" s="53"/>
      <c r="G347" s="52">
        <v>17049</v>
      </c>
      <c r="H347" s="47">
        <v>8525</v>
      </c>
      <c r="I347" s="47">
        <v>361</v>
      </c>
      <c r="J347" s="47">
        <v>25</v>
      </c>
      <c r="K347" s="47">
        <v>63</v>
      </c>
      <c r="L347" s="47">
        <v>25</v>
      </c>
      <c r="M347" s="47">
        <v>209</v>
      </c>
      <c r="N347" s="47">
        <v>234</v>
      </c>
      <c r="O347" s="47">
        <v>360</v>
      </c>
      <c r="P347" s="47">
        <v>3</v>
      </c>
      <c r="Q347" s="47"/>
      <c r="R347" s="47"/>
      <c r="S347" s="47"/>
      <c r="T347" s="47"/>
      <c r="U347" s="47"/>
      <c r="V347" s="47"/>
      <c r="W347" s="47"/>
      <c r="X347" s="47"/>
      <c r="Y347" s="47">
        <v>371</v>
      </c>
      <c r="Z347" s="47">
        <v>0</v>
      </c>
      <c r="AA347" s="80">
        <v>0.98</v>
      </c>
      <c r="AB347" s="80">
        <v>0</v>
      </c>
      <c r="AC347" s="80">
        <v>0.02</v>
      </c>
      <c r="AD347" s="47">
        <v>70</v>
      </c>
      <c r="AE347" s="47">
        <v>91150</v>
      </c>
      <c r="AF347" s="47">
        <v>84</v>
      </c>
      <c r="AG347" s="85">
        <v>1435000</v>
      </c>
      <c r="AH347" s="88" t="s">
        <v>243</v>
      </c>
      <c r="AI347" s="121">
        <v>42256</v>
      </c>
      <c r="AJ347" s="47">
        <v>0</v>
      </c>
      <c r="AK347" s="47">
        <v>0</v>
      </c>
      <c r="AL347" s="47">
        <v>51549</v>
      </c>
      <c r="AM347" s="47"/>
      <c r="AN347" s="122"/>
      <c r="AO347" s="47">
        <v>1818415</v>
      </c>
      <c r="AP347" s="47">
        <v>0</v>
      </c>
      <c r="AQ347" s="47">
        <v>0</v>
      </c>
      <c r="AR347" s="47">
        <v>5730</v>
      </c>
      <c r="AS347" s="47">
        <v>0</v>
      </c>
      <c r="AT347" s="47">
        <v>468989</v>
      </c>
      <c r="AU347" s="85"/>
      <c r="AV347" s="88"/>
      <c r="AW347" s="80">
        <v>0.8</v>
      </c>
      <c r="AX347" s="80">
        <v>0.2</v>
      </c>
      <c r="AY347" s="50" t="s">
        <v>50</v>
      </c>
      <c r="AZ347" s="91" t="s">
        <v>95</v>
      </c>
      <c r="BA347" s="88" t="s">
        <v>271</v>
      </c>
      <c r="BB347" s="78">
        <v>82</v>
      </c>
      <c r="BC347" s="75">
        <v>9000932</v>
      </c>
      <c r="BD347" s="75">
        <v>7316181</v>
      </c>
      <c r="BE347" s="75">
        <v>4195364</v>
      </c>
      <c r="BF347" s="75">
        <v>20710725</v>
      </c>
      <c r="BG347" s="50" t="s">
        <v>42</v>
      </c>
      <c r="BH347" s="78">
        <v>77</v>
      </c>
      <c r="BI347" s="130" t="s">
        <v>284</v>
      </c>
      <c r="BJ347" s="211" t="s">
        <v>42</v>
      </c>
    </row>
    <row r="348" spans="1:62" s="51" customFormat="1" ht="11.25" customHeight="1" x14ac:dyDescent="0.15">
      <c r="A348" s="214" t="s">
        <v>116</v>
      </c>
      <c r="B348" s="52" t="s">
        <v>114</v>
      </c>
      <c r="C348" s="52" t="s">
        <v>115</v>
      </c>
      <c r="D348" s="52" t="s">
        <v>117</v>
      </c>
      <c r="E348" s="52" t="s">
        <v>118</v>
      </c>
      <c r="F348" s="53"/>
      <c r="G348" s="52">
        <v>43337</v>
      </c>
      <c r="H348" s="47">
        <v>19232</v>
      </c>
      <c r="I348" s="47">
        <v>1610</v>
      </c>
      <c r="J348" s="47">
        <v>57</v>
      </c>
      <c r="K348" s="47">
        <v>9</v>
      </c>
      <c r="L348" s="47">
        <v>3</v>
      </c>
      <c r="M348" s="47">
        <v>362</v>
      </c>
      <c r="N348" s="47">
        <v>182</v>
      </c>
      <c r="O348" s="47">
        <v>1610</v>
      </c>
      <c r="P348" s="47">
        <v>3</v>
      </c>
      <c r="Q348" s="47">
        <v>12</v>
      </c>
      <c r="R348" s="47">
        <v>0</v>
      </c>
      <c r="S348" s="47">
        <v>0</v>
      </c>
      <c r="T348" s="47">
        <v>0</v>
      </c>
      <c r="U348" s="47">
        <v>0</v>
      </c>
      <c r="V348" s="47">
        <v>0</v>
      </c>
      <c r="W348" s="47">
        <v>0</v>
      </c>
      <c r="X348" s="47">
        <v>0</v>
      </c>
      <c r="Y348" s="47">
        <v>2668</v>
      </c>
      <c r="Z348" s="47">
        <v>420</v>
      </c>
      <c r="AA348" s="80">
        <v>0.99</v>
      </c>
      <c r="AB348" s="80">
        <v>0</v>
      </c>
      <c r="AC348" s="80">
        <v>0.01</v>
      </c>
      <c r="AD348" s="47">
        <v>233</v>
      </c>
      <c r="AE348" s="47">
        <v>738098</v>
      </c>
      <c r="AF348" s="47">
        <v>206</v>
      </c>
      <c r="AG348" s="85">
        <v>2812000</v>
      </c>
      <c r="AH348" s="88"/>
      <c r="AI348" s="121">
        <v>949313</v>
      </c>
      <c r="AJ348" s="47">
        <v>0</v>
      </c>
      <c r="AK348" s="47">
        <v>0</v>
      </c>
      <c r="AL348" s="47">
        <v>16754</v>
      </c>
      <c r="AM348" s="47">
        <v>0</v>
      </c>
      <c r="AN348" s="122"/>
      <c r="AO348" s="47">
        <v>8394084</v>
      </c>
      <c r="AP348" s="47">
        <v>1632487</v>
      </c>
      <c r="AQ348" s="47">
        <v>0</v>
      </c>
      <c r="AR348" s="47">
        <v>0</v>
      </c>
      <c r="AS348" s="47">
        <v>171338</v>
      </c>
      <c r="AT348" s="47">
        <v>790345</v>
      </c>
      <c r="AU348" s="85">
        <v>17374</v>
      </c>
      <c r="AV348" s="88" t="s">
        <v>119</v>
      </c>
      <c r="AW348" s="80">
        <v>0.76</v>
      </c>
      <c r="AX348" s="80">
        <v>0.24</v>
      </c>
      <c r="AY348" s="50" t="s">
        <v>41</v>
      </c>
      <c r="AZ348" s="91" t="s">
        <v>41</v>
      </c>
      <c r="BA348" s="88" t="s">
        <v>120</v>
      </c>
      <c r="BB348" s="78">
        <v>76.28</v>
      </c>
      <c r="BC348" s="75">
        <v>21412761</v>
      </c>
      <c r="BD348" s="75">
        <v>36161515</v>
      </c>
      <c r="BE348" s="75">
        <v>63272939</v>
      </c>
      <c r="BF348" s="75">
        <v>120847215</v>
      </c>
      <c r="BG348" s="50" t="s">
        <v>42</v>
      </c>
      <c r="BH348" s="78">
        <v>62.08</v>
      </c>
      <c r="BI348" s="130" t="s">
        <v>121</v>
      </c>
      <c r="BJ348" s="211" t="s">
        <v>46</v>
      </c>
    </row>
    <row r="349" spans="1:62" s="51" customFormat="1" ht="11.25" customHeight="1" x14ac:dyDescent="0.15">
      <c r="A349" s="323" t="s">
        <v>357</v>
      </c>
      <c r="B349" s="52"/>
      <c r="C349" s="52"/>
      <c r="D349" s="52"/>
      <c r="E349" s="52"/>
      <c r="F349" s="53"/>
      <c r="G349" s="52"/>
      <c r="H349" s="47"/>
      <c r="I349" s="47"/>
      <c r="J349" s="47"/>
      <c r="K349" s="47"/>
      <c r="L349" s="47"/>
      <c r="M349" s="47"/>
      <c r="N349" s="47"/>
      <c r="O349" s="47"/>
      <c r="P349" s="47"/>
      <c r="Q349" s="47"/>
      <c r="R349" s="47"/>
      <c r="S349" s="47"/>
      <c r="T349" s="47"/>
      <c r="U349" s="47"/>
      <c r="V349" s="47"/>
      <c r="W349" s="47"/>
      <c r="X349" s="47"/>
      <c r="Y349" s="47"/>
      <c r="Z349" s="47"/>
      <c r="AA349" s="80"/>
      <c r="AB349" s="80"/>
      <c r="AC349" s="80"/>
      <c r="AD349" s="47"/>
      <c r="AE349" s="47"/>
      <c r="AF349" s="47"/>
      <c r="AG349" s="85"/>
      <c r="AH349" s="88"/>
      <c r="AI349" s="121"/>
      <c r="AJ349" s="47"/>
      <c r="AK349" s="47"/>
      <c r="AL349" s="47"/>
      <c r="AM349" s="47"/>
      <c r="AN349" s="122"/>
      <c r="AO349" s="47"/>
      <c r="AP349" s="47"/>
      <c r="AQ349" s="47"/>
      <c r="AR349" s="47"/>
      <c r="AS349" s="47"/>
      <c r="AT349" s="47"/>
      <c r="AU349" s="85"/>
      <c r="AV349" s="88"/>
      <c r="AW349" s="80"/>
      <c r="AX349" s="80"/>
      <c r="AY349" s="50"/>
      <c r="AZ349" s="91"/>
      <c r="BA349" s="88"/>
      <c r="BB349" s="78"/>
      <c r="BC349" s="75"/>
      <c r="BD349" s="75"/>
      <c r="BE349" s="75"/>
      <c r="BF349" s="75"/>
      <c r="BG349" s="50"/>
      <c r="BH349" s="78"/>
      <c r="BI349" s="130"/>
      <c r="BJ349" s="211"/>
    </row>
    <row r="350" spans="1:62" s="51" customFormat="1" ht="11.25" customHeight="1" x14ac:dyDescent="0.15">
      <c r="A350" s="214" t="s">
        <v>144</v>
      </c>
      <c r="B350" s="52" t="s">
        <v>175</v>
      </c>
      <c r="C350" s="52" t="s">
        <v>192</v>
      </c>
      <c r="D350" s="52" t="s">
        <v>210</v>
      </c>
      <c r="E350" s="52" t="s">
        <v>230</v>
      </c>
      <c r="F350" s="53"/>
      <c r="G350" s="52">
        <v>19090</v>
      </c>
      <c r="H350" s="47">
        <v>8029</v>
      </c>
      <c r="I350" s="47">
        <v>437</v>
      </c>
      <c r="J350" s="47">
        <v>63</v>
      </c>
      <c r="K350" s="47">
        <v>29</v>
      </c>
      <c r="L350" s="47">
        <v>0</v>
      </c>
      <c r="M350" s="47">
        <v>314</v>
      </c>
      <c r="N350" s="47">
        <v>35</v>
      </c>
      <c r="O350" s="47"/>
      <c r="P350" s="47">
        <v>0</v>
      </c>
      <c r="Q350" s="47">
        <v>0</v>
      </c>
      <c r="R350" s="47">
        <v>0</v>
      </c>
      <c r="S350" s="47">
        <v>0</v>
      </c>
      <c r="T350" s="47">
        <v>0</v>
      </c>
      <c r="U350" s="47">
        <v>0</v>
      </c>
      <c r="V350" s="47">
        <v>0</v>
      </c>
      <c r="W350" s="47">
        <v>0</v>
      </c>
      <c r="X350" s="47">
        <v>0</v>
      </c>
      <c r="Y350" s="47">
        <v>950</v>
      </c>
      <c r="Z350" s="47">
        <v>46</v>
      </c>
      <c r="AA350" s="80">
        <v>1</v>
      </c>
      <c r="AB350" s="80">
        <v>0</v>
      </c>
      <c r="AC350" s="80">
        <v>0</v>
      </c>
      <c r="AD350" s="47">
        <v>3</v>
      </c>
      <c r="AE350" s="47">
        <v>1000</v>
      </c>
      <c r="AF350" s="47">
        <v>101</v>
      </c>
      <c r="AG350" s="85">
        <v>2031900</v>
      </c>
      <c r="AH350" s="88"/>
      <c r="AI350" s="121">
        <v>187</v>
      </c>
      <c r="AJ350" s="47">
        <v>0</v>
      </c>
      <c r="AK350" s="47">
        <v>0</v>
      </c>
      <c r="AL350" s="47">
        <v>136862</v>
      </c>
      <c r="AM350" s="47"/>
      <c r="AN350" s="122"/>
      <c r="AO350" s="47">
        <v>0</v>
      </c>
      <c r="AP350" s="47">
        <v>0</v>
      </c>
      <c r="AQ350" s="47">
        <v>2884705</v>
      </c>
      <c r="AR350" s="47">
        <v>0</v>
      </c>
      <c r="AS350" s="47">
        <v>0</v>
      </c>
      <c r="AT350" s="47">
        <v>0</v>
      </c>
      <c r="AU350" s="85"/>
      <c r="AV350" s="88"/>
      <c r="AW350" s="80">
        <v>0</v>
      </c>
      <c r="AX350" s="80">
        <v>1</v>
      </c>
      <c r="AY350" s="50" t="s">
        <v>41</v>
      </c>
      <c r="AZ350" s="91" t="s">
        <v>95</v>
      </c>
      <c r="BA350" s="88" t="s">
        <v>272</v>
      </c>
      <c r="BB350" s="78">
        <v>105</v>
      </c>
      <c r="BC350" s="75">
        <v>8224516</v>
      </c>
      <c r="BD350" s="75">
        <v>6094848</v>
      </c>
      <c r="BE350" s="75">
        <v>4625139</v>
      </c>
      <c r="BF350" s="75">
        <v>19326648</v>
      </c>
      <c r="BG350" s="50" t="s">
        <v>42</v>
      </c>
      <c r="BH350" s="78">
        <v>105</v>
      </c>
      <c r="BI350" s="130"/>
      <c r="BJ350" s="211" t="s">
        <v>46</v>
      </c>
    </row>
    <row r="351" spans="1:62" s="51" customFormat="1" ht="11.25" customHeight="1" x14ac:dyDescent="0.15">
      <c r="A351" s="214" t="s">
        <v>145</v>
      </c>
      <c r="B351" s="52" t="s">
        <v>47</v>
      </c>
      <c r="C351" s="52" t="s">
        <v>48</v>
      </c>
      <c r="D351" s="52" t="s">
        <v>49</v>
      </c>
      <c r="E351" s="52"/>
      <c r="F351" s="53"/>
      <c r="G351" s="52">
        <v>96000</v>
      </c>
      <c r="H351" s="47">
        <v>46000</v>
      </c>
      <c r="I351" s="47">
        <v>2454</v>
      </c>
      <c r="J351" s="47">
        <v>137</v>
      </c>
      <c r="K351" s="47">
        <v>24</v>
      </c>
      <c r="L351" s="47">
        <v>11</v>
      </c>
      <c r="M351" s="47">
        <v>1405</v>
      </c>
      <c r="N351" s="47">
        <v>0</v>
      </c>
      <c r="O351" s="47">
        <v>2454</v>
      </c>
      <c r="P351" s="47">
        <v>0</v>
      </c>
      <c r="Q351" s="47">
        <v>659</v>
      </c>
      <c r="R351" s="47">
        <v>0</v>
      </c>
      <c r="S351" s="47">
        <v>0</v>
      </c>
      <c r="T351" s="47">
        <v>0</v>
      </c>
      <c r="U351" s="47">
        <v>500</v>
      </c>
      <c r="V351" s="47">
        <v>0</v>
      </c>
      <c r="W351" s="47">
        <v>0</v>
      </c>
      <c r="X351" s="47">
        <v>0</v>
      </c>
      <c r="Y351" s="47">
        <v>4880</v>
      </c>
      <c r="Z351" s="47">
        <v>702</v>
      </c>
      <c r="AA351" s="80">
        <v>0.8</v>
      </c>
      <c r="AB351" s="80">
        <v>0.08</v>
      </c>
      <c r="AC351" s="80">
        <v>0.12</v>
      </c>
      <c r="AD351" s="47">
        <v>449</v>
      </c>
      <c r="AE351" s="47">
        <v>836000</v>
      </c>
      <c r="AF351" s="47">
        <v>62</v>
      </c>
      <c r="AG351" s="85">
        <v>901000</v>
      </c>
      <c r="AH351" s="88"/>
      <c r="AI351" s="121">
        <v>1100000</v>
      </c>
      <c r="AJ351" s="47">
        <v>0</v>
      </c>
      <c r="AK351" s="47">
        <v>0</v>
      </c>
      <c r="AL351" s="47">
        <v>858000</v>
      </c>
      <c r="AM351" s="47">
        <v>0</v>
      </c>
      <c r="AN351" s="122"/>
      <c r="AO351" s="47">
        <v>10800000</v>
      </c>
      <c r="AP351" s="47">
        <v>0</v>
      </c>
      <c r="AQ351" s="47">
        <v>0</v>
      </c>
      <c r="AR351" s="47">
        <v>0</v>
      </c>
      <c r="AS351" s="47">
        <v>0</v>
      </c>
      <c r="AT351" s="47">
        <v>0</v>
      </c>
      <c r="AU351" s="85">
        <v>0</v>
      </c>
      <c r="AV351" s="88"/>
      <c r="AW351" s="80">
        <v>1</v>
      </c>
      <c r="AX351" s="80">
        <v>0</v>
      </c>
      <c r="AY351" s="50" t="s">
        <v>41</v>
      </c>
      <c r="AZ351" s="91" t="s">
        <v>50</v>
      </c>
      <c r="BA351" s="88"/>
      <c r="BB351" s="78">
        <v>64.040000000000006</v>
      </c>
      <c r="BC351" s="75">
        <v>118000000</v>
      </c>
      <c r="BD351" s="75">
        <v>32900000</v>
      </c>
      <c r="BE351" s="75">
        <v>92700000</v>
      </c>
      <c r="BF351" s="75">
        <v>275000000</v>
      </c>
      <c r="BG351" s="50" t="s">
        <v>42</v>
      </c>
      <c r="BH351" s="78">
        <v>71.930000000000007</v>
      </c>
      <c r="BI351" s="130"/>
      <c r="BJ351" s="211" t="s">
        <v>42</v>
      </c>
    </row>
    <row r="352" spans="1:62" s="51" customFormat="1" ht="11.25" customHeight="1" x14ac:dyDescent="0.15">
      <c r="A352" s="214" t="s">
        <v>322</v>
      </c>
      <c r="B352" s="52" t="s">
        <v>323</v>
      </c>
      <c r="C352" s="52" t="s">
        <v>324</v>
      </c>
      <c r="D352" s="52" t="s">
        <v>325</v>
      </c>
      <c r="E352" s="52" t="s">
        <v>326</v>
      </c>
      <c r="F352" s="53"/>
      <c r="G352" s="52">
        <v>3300</v>
      </c>
      <c r="H352" s="47"/>
      <c r="I352" s="47">
        <v>110</v>
      </c>
      <c r="J352" s="47">
        <v>0</v>
      </c>
      <c r="K352" s="47">
        <v>1</v>
      </c>
      <c r="L352" s="47">
        <v>0</v>
      </c>
      <c r="M352" s="47">
        <v>65</v>
      </c>
      <c r="N352" s="47">
        <v>0</v>
      </c>
      <c r="O352" s="47">
        <v>100</v>
      </c>
      <c r="P352" s="47">
        <v>0</v>
      </c>
      <c r="Q352" s="47">
        <v>350</v>
      </c>
      <c r="R352" s="47">
        <v>0</v>
      </c>
      <c r="S352" s="47">
        <v>2</v>
      </c>
      <c r="T352" s="47">
        <v>0</v>
      </c>
      <c r="U352" s="47"/>
      <c r="V352" s="47">
        <v>0</v>
      </c>
      <c r="W352" s="47"/>
      <c r="X352" s="47">
        <v>0</v>
      </c>
      <c r="Y352" s="47">
        <v>150</v>
      </c>
      <c r="Z352" s="47">
        <v>0</v>
      </c>
      <c r="AA352" s="80">
        <v>1</v>
      </c>
      <c r="AB352" s="80">
        <v>0</v>
      </c>
      <c r="AC352" s="80">
        <v>0</v>
      </c>
      <c r="AD352" s="47">
        <v>14</v>
      </c>
      <c r="AE352" s="47">
        <v>35000</v>
      </c>
      <c r="AF352" s="47">
        <v>28</v>
      </c>
      <c r="AG352" s="85">
        <v>140000</v>
      </c>
      <c r="AH352" s="88"/>
      <c r="AI352" s="121">
        <v>82500</v>
      </c>
      <c r="AJ352" s="47">
        <v>0</v>
      </c>
      <c r="AK352" s="47">
        <v>0</v>
      </c>
      <c r="AL352" s="47">
        <v>12000</v>
      </c>
      <c r="AM352" s="47"/>
      <c r="AN352" s="122"/>
      <c r="AO352" s="47">
        <v>10000</v>
      </c>
      <c r="AP352" s="47">
        <v>5000</v>
      </c>
      <c r="AQ352" s="47">
        <v>5000</v>
      </c>
      <c r="AR352" s="47">
        <v>0</v>
      </c>
      <c r="AS352" s="47">
        <v>0</v>
      </c>
      <c r="AT352" s="47">
        <v>0</v>
      </c>
      <c r="AU352" s="85">
        <v>0</v>
      </c>
      <c r="AV352" s="88"/>
      <c r="AW352" s="80">
        <v>0.5</v>
      </c>
      <c r="AX352" s="80">
        <v>0.5</v>
      </c>
      <c r="AY352" s="50" t="s">
        <v>50</v>
      </c>
      <c r="AZ352" s="91" t="s">
        <v>50</v>
      </c>
      <c r="BA352" s="88"/>
      <c r="BB352" s="78">
        <v>62</v>
      </c>
      <c r="BC352" s="75">
        <v>700000</v>
      </c>
      <c r="BD352" s="75">
        <v>3500000</v>
      </c>
      <c r="BE352" s="75">
        <v>5300000</v>
      </c>
      <c r="BF352" s="75">
        <v>9400000</v>
      </c>
      <c r="BG352" s="50" t="s">
        <v>42</v>
      </c>
      <c r="BH352" s="78">
        <v>62</v>
      </c>
      <c r="BI352" s="130" t="s">
        <v>327</v>
      </c>
      <c r="BJ352" s="211" t="s">
        <v>42</v>
      </c>
    </row>
    <row r="353" spans="1:62" s="51" customFormat="1" ht="11.25" customHeight="1" x14ac:dyDescent="0.15">
      <c r="A353" s="214" t="s">
        <v>70</v>
      </c>
      <c r="B353" s="52" t="s">
        <v>68</v>
      </c>
      <c r="C353" s="52" t="s">
        <v>69</v>
      </c>
      <c r="D353" s="52" t="s">
        <v>71</v>
      </c>
      <c r="E353" s="52" t="s">
        <v>72</v>
      </c>
      <c r="F353" s="53"/>
      <c r="G353" s="52">
        <v>90514</v>
      </c>
      <c r="H353" s="47">
        <v>41391</v>
      </c>
      <c r="I353" s="47">
        <v>553</v>
      </c>
      <c r="J353" s="47">
        <v>116</v>
      </c>
      <c r="K353" s="47">
        <v>0</v>
      </c>
      <c r="L353" s="47">
        <v>0</v>
      </c>
      <c r="M353" s="47">
        <v>0</v>
      </c>
      <c r="N353" s="47">
        <v>0</v>
      </c>
      <c r="O353" s="47">
        <v>150</v>
      </c>
      <c r="P353" s="47">
        <v>23</v>
      </c>
      <c r="Q353" s="47">
        <v>40</v>
      </c>
      <c r="R353" s="47">
        <v>25</v>
      </c>
      <c r="S353" s="47">
        <v>0</v>
      </c>
      <c r="T353" s="47">
        <v>0</v>
      </c>
      <c r="U353" s="47">
        <v>0</v>
      </c>
      <c r="V353" s="47">
        <v>0</v>
      </c>
      <c r="W353" s="47">
        <v>0</v>
      </c>
      <c r="X353" s="47">
        <v>0</v>
      </c>
      <c r="Y353" s="47">
        <v>3107</v>
      </c>
      <c r="Z353" s="47">
        <v>0</v>
      </c>
      <c r="AA353" s="80">
        <v>0.95</v>
      </c>
      <c r="AB353" s="80">
        <v>0.02</v>
      </c>
      <c r="AC353" s="80">
        <v>0.03</v>
      </c>
      <c r="AD353" s="47">
        <v>60</v>
      </c>
      <c r="AE353" s="47">
        <v>57000</v>
      </c>
      <c r="AF353" s="47">
        <v>150</v>
      </c>
      <c r="AG353" s="85">
        <v>528000</v>
      </c>
      <c r="AH353" s="88" t="s">
        <v>73</v>
      </c>
      <c r="AI353" s="121">
        <v>12560</v>
      </c>
      <c r="AJ353" s="47">
        <v>0</v>
      </c>
      <c r="AK353" s="47">
        <v>0</v>
      </c>
      <c r="AL353" s="47">
        <v>4000</v>
      </c>
      <c r="AM353" s="47">
        <v>0</v>
      </c>
      <c r="AN353" s="122"/>
      <c r="AO353" s="47">
        <v>1162453</v>
      </c>
      <c r="AP353" s="47">
        <v>25718</v>
      </c>
      <c r="AQ353" s="47">
        <v>0</v>
      </c>
      <c r="AR353" s="47">
        <v>0</v>
      </c>
      <c r="AS353" s="47">
        <v>0</v>
      </c>
      <c r="AT353" s="47">
        <v>0</v>
      </c>
      <c r="AU353" s="85">
        <v>0</v>
      </c>
      <c r="AV353" s="88"/>
      <c r="AW353" s="80">
        <v>0.97</v>
      </c>
      <c r="AX353" s="80">
        <v>0.03</v>
      </c>
      <c r="AY353" s="50" t="s">
        <v>50</v>
      </c>
      <c r="AZ353" s="91" t="s">
        <v>50</v>
      </c>
      <c r="BA353" s="88"/>
      <c r="BB353" s="78">
        <v>104</v>
      </c>
      <c r="BC353" s="75">
        <v>1272202</v>
      </c>
      <c r="BD353" s="75">
        <v>343405</v>
      </c>
      <c r="BE353" s="75">
        <v>1356191</v>
      </c>
      <c r="BF353" s="75">
        <v>2972438</v>
      </c>
      <c r="BG353" s="50" t="s">
        <v>42</v>
      </c>
      <c r="BH353" s="78">
        <v>108</v>
      </c>
      <c r="BI353" s="130"/>
      <c r="BJ353" s="211" t="s">
        <v>46</v>
      </c>
    </row>
    <row r="354" spans="1:62" s="51" customFormat="1" ht="11.25" customHeight="1" x14ac:dyDescent="0.15">
      <c r="A354" s="214" t="s">
        <v>146</v>
      </c>
      <c r="B354" s="52" t="s">
        <v>176</v>
      </c>
      <c r="C354" s="52" t="s">
        <v>193</v>
      </c>
      <c r="D354" s="52" t="s">
        <v>211</v>
      </c>
      <c r="E354" s="52" t="s">
        <v>231</v>
      </c>
      <c r="F354" s="53"/>
      <c r="G354" s="52">
        <v>18612</v>
      </c>
      <c r="H354" s="47">
        <v>0</v>
      </c>
      <c r="I354" s="47">
        <v>483</v>
      </c>
      <c r="J354" s="47">
        <v>25</v>
      </c>
      <c r="K354" s="47">
        <v>50</v>
      </c>
      <c r="L354" s="47">
        <v>0</v>
      </c>
      <c r="M354" s="47">
        <v>503</v>
      </c>
      <c r="N354" s="47">
        <v>242</v>
      </c>
      <c r="O354" s="47">
        <v>475</v>
      </c>
      <c r="P354" s="47">
        <v>0</v>
      </c>
      <c r="Q354" s="47">
        <v>0</v>
      </c>
      <c r="R354" s="47">
        <v>0</v>
      </c>
      <c r="S354" s="47">
        <v>0</v>
      </c>
      <c r="T354" s="47">
        <v>0</v>
      </c>
      <c r="U354" s="47">
        <v>0</v>
      </c>
      <c r="V354" s="47">
        <v>0</v>
      </c>
      <c r="W354" s="47">
        <v>0</v>
      </c>
      <c r="X354" s="47">
        <v>0</v>
      </c>
      <c r="Y354" s="47">
        <v>331</v>
      </c>
      <c r="Z354" s="47">
        <v>55</v>
      </c>
      <c r="AA354" s="80">
        <v>0.97</v>
      </c>
      <c r="AB354" s="80">
        <v>0</v>
      </c>
      <c r="AC354" s="80">
        <v>0.03</v>
      </c>
      <c r="AD354" s="47">
        <v>66</v>
      </c>
      <c r="AE354" s="47">
        <v>90000</v>
      </c>
      <c r="AF354" s="47">
        <v>75</v>
      </c>
      <c r="AG354" s="85">
        <v>550000</v>
      </c>
      <c r="AH354" s="88"/>
      <c r="AI354" s="121">
        <v>61177</v>
      </c>
      <c r="AJ354" s="47">
        <v>0</v>
      </c>
      <c r="AK354" s="47">
        <v>0</v>
      </c>
      <c r="AL354" s="47">
        <v>23053</v>
      </c>
      <c r="AM354" s="47">
        <v>0</v>
      </c>
      <c r="AN354" s="122"/>
      <c r="AO354" s="47">
        <v>897507</v>
      </c>
      <c r="AP354" s="47">
        <v>0</v>
      </c>
      <c r="AQ354" s="47">
        <v>444391</v>
      </c>
      <c r="AR354" s="47">
        <v>0</v>
      </c>
      <c r="AS354" s="47">
        <v>0</v>
      </c>
      <c r="AT354" s="47">
        <v>0</v>
      </c>
      <c r="AU354" s="85">
        <v>0</v>
      </c>
      <c r="AV354" s="88"/>
      <c r="AW354" s="80">
        <v>0.75</v>
      </c>
      <c r="AX354" s="80">
        <v>0.25</v>
      </c>
      <c r="AY354" s="50" t="s">
        <v>50</v>
      </c>
      <c r="AZ354" s="91" t="s">
        <v>95</v>
      </c>
      <c r="BA354" s="88" t="s">
        <v>273</v>
      </c>
      <c r="BB354" s="78">
        <v>67.58</v>
      </c>
      <c r="BC354" s="75">
        <v>3023579</v>
      </c>
      <c r="BD354" s="75">
        <v>7341708</v>
      </c>
      <c r="BE354" s="75">
        <v>4438773</v>
      </c>
      <c r="BF354" s="75">
        <v>15174848</v>
      </c>
      <c r="BG354" s="50" t="s">
        <v>42</v>
      </c>
      <c r="BH354" s="78">
        <v>69.03</v>
      </c>
      <c r="BI354" s="130"/>
      <c r="BJ354" s="211" t="s">
        <v>46</v>
      </c>
    </row>
    <row r="355" spans="1:62" s="51" customFormat="1" ht="11.25" customHeight="1" x14ac:dyDescent="0.15">
      <c r="A355" s="214" t="s">
        <v>158</v>
      </c>
      <c r="B355" s="52" t="s">
        <v>177</v>
      </c>
      <c r="C355" s="52" t="s">
        <v>194</v>
      </c>
      <c r="D355" s="52" t="s">
        <v>212</v>
      </c>
      <c r="E355" s="52" t="s">
        <v>232</v>
      </c>
      <c r="F355" s="53"/>
      <c r="G355" s="52">
        <v>37662</v>
      </c>
      <c r="H355" s="47">
        <v>13877</v>
      </c>
      <c r="I355" s="47">
        <v>813</v>
      </c>
      <c r="J355" s="47">
        <v>72</v>
      </c>
      <c r="K355" s="47">
        <v>0</v>
      </c>
      <c r="L355" s="47">
        <v>10</v>
      </c>
      <c r="M355" s="47">
        <v>2</v>
      </c>
      <c r="N355" s="47">
        <v>40</v>
      </c>
      <c r="O355" s="47">
        <v>90</v>
      </c>
      <c r="P355" s="47"/>
      <c r="Q355" s="47">
        <v>24</v>
      </c>
      <c r="R355" s="47">
        <v>10</v>
      </c>
      <c r="S355" s="47">
        <v>0</v>
      </c>
      <c r="T355" s="47">
        <v>0</v>
      </c>
      <c r="U355" s="47">
        <v>0</v>
      </c>
      <c r="V355" s="47">
        <v>0</v>
      </c>
      <c r="W355" s="47">
        <v>24</v>
      </c>
      <c r="X355" s="47">
        <v>0</v>
      </c>
      <c r="Y355" s="47">
        <v>1600</v>
      </c>
      <c r="Z355" s="47"/>
      <c r="AA355" s="80">
        <v>0.99</v>
      </c>
      <c r="AB355" s="80">
        <v>0.01</v>
      </c>
      <c r="AC355" s="80">
        <v>0</v>
      </c>
      <c r="AD355" s="47">
        <v>136</v>
      </c>
      <c r="AE355" s="47">
        <v>252904</v>
      </c>
      <c r="AF355" s="47">
        <v>95</v>
      </c>
      <c r="AG355" s="85">
        <v>1712397</v>
      </c>
      <c r="AH355" s="88"/>
      <c r="AI355" s="121">
        <v>160652</v>
      </c>
      <c r="AJ355" s="47"/>
      <c r="AK355" s="47"/>
      <c r="AL355" s="47"/>
      <c r="AM355" s="47"/>
      <c r="AN355" s="122"/>
      <c r="AO355" s="47">
        <v>4850346</v>
      </c>
      <c r="AP355" s="47">
        <v>85813</v>
      </c>
      <c r="AQ355" s="47"/>
      <c r="AR355" s="47"/>
      <c r="AS355" s="47"/>
      <c r="AT355" s="47">
        <v>46702</v>
      </c>
      <c r="AU355" s="85"/>
      <c r="AV355" s="88"/>
      <c r="AW355" s="80">
        <v>0.97</v>
      </c>
      <c r="AX355" s="80">
        <v>0.03</v>
      </c>
      <c r="AY355" s="50" t="s">
        <v>41</v>
      </c>
      <c r="AZ355" s="91" t="s">
        <v>41</v>
      </c>
      <c r="BA355" s="88"/>
      <c r="BB355" s="78">
        <v>75</v>
      </c>
      <c r="BC355" s="75">
        <v>7387201</v>
      </c>
      <c r="BD355" s="75">
        <v>4518469</v>
      </c>
      <c r="BE355" s="75">
        <v>12128030</v>
      </c>
      <c r="BF355" s="75">
        <v>24033700</v>
      </c>
      <c r="BG355" s="50" t="s">
        <v>42</v>
      </c>
      <c r="BH355" s="78">
        <v>85</v>
      </c>
      <c r="BI355" s="130"/>
      <c r="BJ355" s="211" t="s">
        <v>46</v>
      </c>
    </row>
    <row r="356" spans="1:62" s="51" customFormat="1" ht="11.25" customHeight="1" x14ac:dyDescent="0.15">
      <c r="A356" s="323" t="s">
        <v>358</v>
      </c>
      <c r="B356" s="52"/>
      <c r="C356" s="52"/>
      <c r="D356" s="52"/>
      <c r="E356" s="52"/>
      <c r="F356" s="53"/>
      <c r="G356" s="52"/>
      <c r="H356" s="47"/>
      <c r="I356" s="47"/>
      <c r="J356" s="47"/>
      <c r="K356" s="47"/>
      <c r="L356" s="47"/>
      <c r="M356" s="47"/>
      <c r="N356" s="47"/>
      <c r="O356" s="47"/>
      <c r="P356" s="47"/>
      <c r="Q356" s="47"/>
      <c r="R356" s="47"/>
      <c r="S356" s="47"/>
      <c r="T356" s="47"/>
      <c r="U356" s="47"/>
      <c r="V356" s="47"/>
      <c r="W356" s="47"/>
      <c r="X356" s="47"/>
      <c r="Y356" s="47"/>
      <c r="Z356" s="47"/>
      <c r="AA356" s="80"/>
      <c r="AB356" s="80"/>
      <c r="AC356" s="80"/>
      <c r="AD356" s="47"/>
      <c r="AE356" s="47"/>
      <c r="AF356" s="47"/>
      <c r="AG356" s="85"/>
      <c r="AH356" s="88"/>
      <c r="AI356" s="121"/>
      <c r="AJ356" s="47"/>
      <c r="AK356" s="47"/>
      <c r="AL356" s="47"/>
      <c r="AM356" s="47"/>
      <c r="AN356" s="122"/>
      <c r="AO356" s="47"/>
      <c r="AP356" s="47"/>
      <c r="AQ356" s="47"/>
      <c r="AR356" s="47"/>
      <c r="AS356" s="47"/>
      <c r="AT356" s="47"/>
      <c r="AU356" s="85"/>
      <c r="AV356" s="88"/>
      <c r="AW356" s="80"/>
      <c r="AX356" s="80"/>
      <c r="AY356" s="50"/>
      <c r="AZ356" s="91"/>
      <c r="BA356" s="88"/>
      <c r="BB356" s="78"/>
      <c r="BC356" s="75"/>
      <c r="BD356" s="75"/>
      <c r="BE356" s="75"/>
      <c r="BF356" s="75"/>
      <c r="BG356" s="50"/>
      <c r="BH356" s="78"/>
      <c r="BI356" s="130"/>
      <c r="BJ356" s="211"/>
    </row>
    <row r="357" spans="1:62" s="51" customFormat="1" ht="11.25" customHeight="1" x14ac:dyDescent="0.15">
      <c r="A357" s="325" t="s">
        <v>359</v>
      </c>
      <c r="B357" s="52"/>
      <c r="C357" s="52"/>
      <c r="D357" s="52"/>
      <c r="E357" s="52"/>
      <c r="F357" s="53"/>
      <c r="G357" s="52"/>
      <c r="H357" s="47"/>
      <c r="I357" s="47"/>
      <c r="J357" s="47"/>
      <c r="K357" s="47"/>
      <c r="L357" s="47"/>
      <c r="M357" s="47"/>
      <c r="N357" s="47"/>
      <c r="O357" s="47"/>
      <c r="P357" s="47"/>
      <c r="Q357" s="47"/>
      <c r="R357" s="47"/>
      <c r="S357" s="47"/>
      <c r="T357" s="47"/>
      <c r="U357" s="47"/>
      <c r="V357" s="47"/>
      <c r="W357" s="47"/>
      <c r="X357" s="47"/>
      <c r="Y357" s="47"/>
      <c r="Z357" s="47"/>
      <c r="AA357" s="80"/>
      <c r="AB357" s="80"/>
      <c r="AC357" s="80"/>
      <c r="AD357" s="47"/>
      <c r="AE357" s="47"/>
      <c r="AF357" s="47"/>
      <c r="AG357" s="85"/>
      <c r="AH357" s="88"/>
      <c r="AI357" s="121"/>
      <c r="AJ357" s="47"/>
      <c r="AK357" s="47"/>
      <c r="AL357" s="47"/>
      <c r="AM357" s="47"/>
      <c r="AN357" s="122"/>
      <c r="AO357" s="47"/>
      <c r="AP357" s="47"/>
      <c r="AQ357" s="47"/>
      <c r="AR357" s="47"/>
      <c r="AS357" s="47"/>
      <c r="AT357" s="47"/>
      <c r="AU357" s="85"/>
      <c r="AV357" s="88"/>
      <c r="AW357" s="80"/>
      <c r="AX357" s="80"/>
      <c r="AY357" s="50"/>
      <c r="AZ357" s="91"/>
      <c r="BA357" s="88"/>
      <c r="BB357" s="78"/>
      <c r="BC357" s="75"/>
      <c r="BD357" s="75"/>
      <c r="BE357" s="75"/>
      <c r="BF357" s="75"/>
      <c r="BG357" s="50"/>
      <c r="BH357" s="78"/>
      <c r="BI357" s="130"/>
      <c r="BJ357" s="211"/>
    </row>
    <row r="358" spans="1:62" s="51" customFormat="1" ht="11.25" customHeight="1" x14ac:dyDescent="0.15">
      <c r="A358" s="326" t="s">
        <v>147</v>
      </c>
      <c r="B358" s="52" t="s">
        <v>78</v>
      </c>
      <c r="C358" s="52" t="s">
        <v>79</v>
      </c>
      <c r="D358" s="52" t="s">
        <v>80</v>
      </c>
      <c r="E358" s="52" t="s">
        <v>81</v>
      </c>
      <c r="F358" s="53"/>
      <c r="G358" s="52">
        <v>6522</v>
      </c>
      <c r="H358" s="47">
        <v>3481</v>
      </c>
      <c r="I358" s="47">
        <v>275</v>
      </c>
      <c r="J358" s="47">
        <v>8</v>
      </c>
      <c r="K358" s="47">
        <v>0</v>
      </c>
      <c r="L358" s="47">
        <v>2</v>
      </c>
      <c r="M358" s="47">
        <v>275</v>
      </c>
      <c r="N358" s="47">
        <v>3</v>
      </c>
      <c r="O358" s="47">
        <v>275</v>
      </c>
      <c r="P358" s="47">
        <v>0</v>
      </c>
      <c r="Q358" s="47">
        <v>1</v>
      </c>
      <c r="R358" s="47">
        <v>1</v>
      </c>
      <c r="S358" s="47">
        <v>0</v>
      </c>
      <c r="T358" s="47">
        <v>0</v>
      </c>
      <c r="U358" s="47">
        <v>1</v>
      </c>
      <c r="V358" s="47">
        <v>0</v>
      </c>
      <c r="W358" s="47">
        <v>0</v>
      </c>
      <c r="X358" s="47">
        <v>0</v>
      </c>
      <c r="Y358" s="47">
        <v>300</v>
      </c>
      <c r="Z358" s="47">
        <v>25</v>
      </c>
      <c r="AA358" s="80">
        <v>0.99</v>
      </c>
      <c r="AB358" s="80">
        <v>0</v>
      </c>
      <c r="AC358" s="80">
        <v>0.01</v>
      </c>
      <c r="AD358" s="47">
        <v>64</v>
      </c>
      <c r="AE358" s="47">
        <v>128000</v>
      </c>
      <c r="AF358" s="47">
        <v>63</v>
      </c>
      <c r="AG358" s="85">
        <v>180000</v>
      </c>
      <c r="AH358" s="88"/>
      <c r="AI358" s="121">
        <v>132271</v>
      </c>
      <c r="AJ358" s="47">
        <v>0</v>
      </c>
      <c r="AK358" s="47">
        <v>0</v>
      </c>
      <c r="AL358" s="47">
        <v>7430</v>
      </c>
      <c r="AM358" s="47"/>
      <c r="AN358" s="122"/>
      <c r="AO358" s="47">
        <v>2274378</v>
      </c>
      <c r="AP358" s="47">
        <v>0</v>
      </c>
      <c r="AQ358" s="47"/>
      <c r="AR358" s="47">
        <v>0</v>
      </c>
      <c r="AS358" s="47"/>
      <c r="AT358" s="47"/>
      <c r="AU358" s="85">
        <v>159284</v>
      </c>
      <c r="AV358" s="88" t="s">
        <v>82</v>
      </c>
      <c r="AW358" s="80">
        <v>0.93</v>
      </c>
      <c r="AX358" s="80">
        <v>7.0000000000000007E-2</v>
      </c>
      <c r="AY358" s="50" t="s">
        <v>50</v>
      </c>
      <c r="AZ358" s="91" t="s">
        <v>41</v>
      </c>
      <c r="BA358" s="88" t="s">
        <v>83</v>
      </c>
      <c r="BB358" s="78">
        <v>77</v>
      </c>
      <c r="BC358" s="75">
        <v>9927972</v>
      </c>
      <c r="BD358" s="75">
        <v>11050538</v>
      </c>
      <c r="BE358" s="75">
        <v>9959052</v>
      </c>
      <c r="BF358" s="75">
        <v>30937562</v>
      </c>
      <c r="BG358" s="50" t="s">
        <v>42</v>
      </c>
      <c r="BH358" s="78">
        <v>79.7</v>
      </c>
      <c r="BI358" s="130"/>
      <c r="BJ358" s="211" t="s">
        <v>46</v>
      </c>
    </row>
    <row r="359" spans="1:62" s="51" customFormat="1" ht="11.25" customHeight="1" x14ac:dyDescent="0.15">
      <c r="A359" s="325" t="s">
        <v>360</v>
      </c>
      <c r="B359" s="52"/>
      <c r="C359" s="52"/>
      <c r="D359" s="52"/>
      <c r="E359" s="52"/>
      <c r="F359" s="53"/>
      <c r="G359" s="52"/>
      <c r="H359" s="47"/>
      <c r="I359" s="47"/>
      <c r="J359" s="47"/>
      <c r="K359" s="47"/>
      <c r="L359" s="47"/>
      <c r="M359" s="47"/>
      <c r="N359" s="47"/>
      <c r="O359" s="47"/>
      <c r="P359" s="47"/>
      <c r="Q359" s="47"/>
      <c r="R359" s="47"/>
      <c r="S359" s="47"/>
      <c r="T359" s="47"/>
      <c r="U359" s="47"/>
      <c r="V359" s="47"/>
      <c r="W359" s="47"/>
      <c r="X359" s="47"/>
      <c r="Y359" s="47"/>
      <c r="Z359" s="47"/>
      <c r="AA359" s="80"/>
      <c r="AB359" s="80"/>
      <c r="AC359" s="80"/>
      <c r="AD359" s="47"/>
      <c r="AE359" s="47"/>
      <c r="AF359" s="47"/>
      <c r="AG359" s="85"/>
      <c r="AH359" s="88"/>
      <c r="AI359" s="121"/>
      <c r="AJ359" s="47"/>
      <c r="AK359" s="47"/>
      <c r="AL359" s="47"/>
      <c r="AM359" s="47"/>
      <c r="AN359" s="122"/>
      <c r="AO359" s="47"/>
      <c r="AP359" s="47"/>
      <c r="AQ359" s="47"/>
      <c r="AR359" s="47"/>
      <c r="AS359" s="47"/>
      <c r="AT359" s="47"/>
      <c r="AU359" s="85"/>
      <c r="AV359" s="88"/>
      <c r="AW359" s="80"/>
      <c r="AX359" s="80"/>
      <c r="AY359" s="50"/>
      <c r="AZ359" s="91"/>
      <c r="BA359" s="88"/>
      <c r="BB359" s="78"/>
      <c r="BC359" s="75"/>
      <c r="BD359" s="75"/>
      <c r="BE359" s="75"/>
      <c r="BF359" s="75"/>
      <c r="BG359" s="50"/>
      <c r="BH359" s="78"/>
      <c r="BI359" s="130"/>
      <c r="BJ359" s="211"/>
    </row>
    <row r="360" spans="1:62" s="51" customFormat="1" ht="11.25" customHeight="1" x14ac:dyDescent="0.15">
      <c r="A360" s="326" t="s">
        <v>148</v>
      </c>
      <c r="B360" s="52" t="s">
        <v>178</v>
      </c>
      <c r="C360" s="52" t="s">
        <v>195</v>
      </c>
      <c r="D360" s="52" t="s">
        <v>213</v>
      </c>
      <c r="E360" s="52" t="s">
        <v>233</v>
      </c>
      <c r="F360" s="53"/>
      <c r="G360" s="52">
        <v>18600</v>
      </c>
      <c r="H360" s="47">
        <v>7069</v>
      </c>
      <c r="I360" s="47">
        <v>500</v>
      </c>
      <c r="J360" s="47">
        <v>35</v>
      </c>
      <c r="K360" s="47">
        <v>20</v>
      </c>
      <c r="L360" s="47">
        <v>1</v>
      </c>
      <c r="M360" s="47">
        <v>128</v>
      </c>
      <c r="N360" s="47">
        <v>28</v>
      </c>
      <c r="O360" s="47">
        <v>350</v>
      </c>
      <c r="P360" s="47">
        <v>9</v>
      </c>
      <c r="Q360" s="47">
        <v>0</v>
      </c>
      <c r="R360" s="47">
        <v>0</v>
      </c>
      <c r="S360" s="47">
        <v>0</v>
      </c>
      <c r="T360" s="47">
        <v>0</v>
      </c>
      <c r="U360" s="47">
        <v>0</v>
      </c>
      <c r="V360" s="47">
        <v>0</v>
      </c>
      <c r="W360" s="47">
        <v>0</v>
      </c>
      <c r="X360" s="47">
        <v>0</v>
      </c>
      <c r="Y360" s="47">
        <v>1110</v>
      </c>
      <c r="Z360" s="47">
        <v>166</v>
      </c>
      <c r="AA360" s="80">
        <v>1</v>
      </c>
      <c r="AB360" s="80">
        <v>0</v>
      </c>
      <c r="AC360" s="80">
        <v>0</v>
      </c>
      <c r="AD360" s="47">
        <v>139</v>
      </c>
      <c r="AE360" s="47">
        <v>54000</v>
      </c>
      <c r="AF360" s="47">
        <v>127</v>
      </c>
      <c r="AG360" s="85">
        <v>1100000</v>
      </c>
      <c r="AH360" s="88"/>
      <c r="AI360" s="121">
        <v>31698</v>
      </c>
      <c r="AJ360" s="47">
        <v>0</v>
      </c>
      <c r="AK360" s="47">
        <v>0</v>
      </c>
      <c r="AL360" s="47">
        <v>8000</v>
      </c>
      <c r="AM360" s="47">
        <v>52000</v>
      </c>
      <c r="AN360" s="122" t="s">
        <v>274</v>
      </c>
      <c r="AO360" s="47">
        <v>1200000</v>
      </c>
      <c r="AP360" s="47">
        <v>639688</v>
      </c>
      <c r="AQ360" s="47">
        <v>332053</v>
      </c>
      <c r="AR360" s="47">
        <v>2909</v>
      </c>
      <c r="AS360" s="47">
        <v>0</v>
      </c>
      <c r="AT360" s="47">
        <v>0</v>
      </c>
      <c r="AU360" s="85">
        <v>0</v>
      </c>
      <c r="AV360" s="88"/>
      <c r="AW360" s="80">
        <v>0.55000000000000004</v>
      </c>
      <c r="AX360" s="80">
        <v>0.45</v>
      </c>
      <c r="AY360" s="50" t="s">
        <v>95</v>
      </c>
      <c r="AZ360" s="91" t="s">
        <v>95</v>
      </c>
      <c r="BA360" s="88"/>
      <c r="BB360" s="78">
        <v>121</v>
      </c>
      <c r="BC360" s="75">
        <v>12450362</v>
      </c>
      <c r="BD360" s="75">
        <v>11548672</v>
      </c>
      <c r="BE360" s="75">
        <v>7022521</v>
      </c>
      <c r="BF360" s="75">
        <v>34000000</v>
      </c>
      <c r="BG360" s="50" t="s">
        <v>42</v>
      </c>
      <c r="BH360" s="78">
        <v>119</v>
      </c>
      <c r="BI360" s="130"/>
      <c r="BJ360" s="211" t="s">
        <v>42</v>
      </c>
    </row>
    <row r="361" spans="1:62" s="51" customFormat="1" ht="11.25" customHeight="1" x14ac:dyDescent="0.15">
      <c r="A361" s="326" t="s">
        <v>149</v>
      </c>
      <c r="B361" s="52" t="s">
        <v>179</v>
      </c>
      <c r="C361" s="52" t="s">
        <v>196</v>
      </c>
      <c r="D361" s="52" t="s">
        <v>214</v>
      </c>
      <c r="E361" s="52" t="s">
        <v>234</v>
      </c>
      <c r="F361" s="53"/>
      <c r="G361" s="52">
        <v>75000</v>
      </c>
      <c r="H361" s="47">
        <v>36000</v>
      </c>
      <c r="I361" s="47">
        <v>1020</v>
      </c>
      <c r="J361" s="47">
        <v>137</v>
      </c>
      <c r="K361" s="47">
        <v>29</v>
      </c>
      <c r="L361" s="47">
        <v>0</v>
      </c>
      <c r="M361" s="47">
        <v>10</v>
      </c>
      <c r="N361" s="47">
        <v>0</v>
      </c>
      <c r="O361" s="47">
        <v>100</v>
      </c>
      <c r="P361" s="47">
        <v>0</v>
      </c>
      <c r="Q361" s="47"/>
      <c r="R361" s="47"/>
      <c r="S361" s="47"/>
      <c r="T361" s="47"/>
      <c r="U361" s="47"/>
      <c r="V361" s="47"/>
      <c r="W361" s="47"/>
      <c r="X361" s="47"/>
      <c r="Y361" s="47">
        <v>4500</v>
      </c>
      <c r="Z361" s="47">
        <v>125</v>
      </c>
      <c r="AA361" s="80">
        <v>1</v>
      </c>
      <c r="AB361" s="80">
        <v>0</v>
      </c>
      <c r="AC361" s="80">
        <v>0</v>
      </c>
      <c r="AD361" s="47">
        <v>158</v>
      </c>
      <c r="AE361" s="47">
        <v>177000</v>
      </c>
      <c r="AF361" s="47">
        <v>75</v>
      </c>
      <c r="AG361" s="85">
        <v>450000</v>
      </c>
      <c r="AH361" s="88" t="s">
        <v>244</v>
      </c>
      <c r="AI361" s="121">
        <v>253575</v>
      </c>
      <c r="AJ361" s="47">
        <v>200</v>
      </c>
      <c r="AK361" s="47"/>
      <c r="AL361" s="47">
        <v>381425</v>
      </c>
      <c r="AM361" s="47"/>
      <c r="AN361" s="122"/>
      <c r="AO361" s="47">
        <v>681000</v>
      </c>
      <c r="AP361" s="47">
        <v>100000</v>
      </c>
      <c r="AQ361" s="47"/>
      <c r="AR361" s="47"/>
      <c r="AS361" s="47"/>
      <c r="AT361" s="47"/>
      <c r="AU361" s="85"/>
      <c r="AV361" s="88"/>
      <c r="AW361" s="80">
        <v>0.87</v>
      </c>
      <c r="AX361" s="80">
        <v>0.13</v>
      </c>
      <c r="AY361" s="50" t="s">
        <v>50</v>
      </c>
      <c r="AZ361" s="91" t="s">
        <v>50</v>
      </c>
      <c r="BA361" s="88"/>
      <c r="BB361" s="78">
        <v>80.930000000000007</v>
      </c>
      <c r="BC361" s="75"/>
      <c r="BD361" s="75"/>
      <c r="BE361" s="75"/>
      <c r="BF361" s="75">
        <v>61530000</v>
      </c>
      <c r="BG361" s="50" t="s">
        <v>46</v>
      </c>
      <c r="BH361" s="78"/>
      <c r="BI361" s="130"/>
      <c r="BJ361" s="211" t="s">
        <v>46</v>
      </c>
    </row>
    <row r="362" spans="1:62" s="51" customFormat="1" ht="11.25" customHeight="1" x14ac:dyDescent="0.15">
      <c r="A362" s="214" t="s">
        <v>75</v>
      </c>
      <c r="B362" s="68" t="s">
        <v>74</v>
      </c>
      <c r="C362" s="68" t="s">
        <v>417</v>
      </c>
      <c r="D362" s="68" t="s">
        <v>76</v>
      </c>
      <c r="E362" s="68" t="s">
        <v>235</v>
      </c>
      <c r="F362" s="69"/>
      <c r="G362" s="68">
        <v>34535</v>
      </c>
      <c r="H362" s="70">
        <v>11463.54</v>
      </c>
      <c r="I362" s="70">
        <v>0</v>
      </c>
      <c r="J362" s="70">
        <v>0</v>
      </c>
      <c r="K362" s="70">
        <v>0</v>
      </c>
      <c r="L362" s="70">
        <v>2</v>
      </c>
      <c r="M362" s="70">
        <v>0</v>
      </c>
      <c r="N362" s="70">
        <v>0</v>
      </c>
      <c r="O362" s="70">
        <v>0</v>
      </c>
      <c r="P362" s="70">
        <v>0</v>
      </c>
      <c r="Q362" s="70">
        <v>1517</v>
      </c>
      <c r="R362" s="70">
        <v>762</v>
      </c>
      <c r="S362" s="70">
        <v>31</v>
      </c>
      <c r="T362" s="70">
        <v>0</v>
      </c>
      <c r="U362" s="70">
        <v>3251</v>
      </c>
      <c r="V362" s="70">
        <v>716</v>
      </c>
      <c r="W362" s="70">
        <v>1281</v>
      </c>
      <c r="X362" s="70">
        <v>2</v>
      </c>
      <c r="Y362" s="70">
        <v>0</v>
      </c>
      <c r="Z362" s="70">
        <v>0</v>
      </c>
      <c r="AA362" s="80">
        <v>0</v>
      </c>
      <c r="AB362" s="80">
        <v>0</v>
      </c>
      <c r="AC362" s="80">
        <v>1</v>
      </c>
      <c r="AD362" s="70">
        <v>262</v>
      </c>
      <c r="AE362" s="70">
        <v>525456</v>
      </c>
      <c r="AF362" s="70"/>
      <c r="AG362" s="86"/>
      <c r="AH362" s="89" t="s">
        <v>77</v>
      </c>
      <c r="AI362" s="124">
        <v>388797</v>
      </c>
      <c r="AJ362" s="70">
        <v>120</v>
      </c>
      <c r="AK362" s="70">
        <v>0</v>
      </c>
      <c r="AL362" s="70">
        <v>31221</v>
      </c>
      <c r="AM362" s="70"/>
      <c r="AN362" s="125"/>
      <c r="AO362" s="70">
        <v>3300471</v>
      </c>
      <c r="AP362" s="70">
        <v>106487</v>
      </c>
      <c r="AQ362" s="70">
        <v>56715</v>
      </c>
      <c r="AR362" s="70">
        <v>0</v>
      </c>
      <c r="AS362" s="70"/>
      <c r="AT362" s="70">
        <v>104101</v>
      </c>
      <c r="AU362" s="86"/>
      <c r="AV362" s="89"/>
      <c r="AW362" s="80">
        <v>0.92</v>
      </c>
      <c r="AX362" s="80">
        <v>0.08</v>
      </c>
      <c r="AY362" s="71" t="s">
        <v>50</v>
      </c>
      <c r="AZ362" s="92" t="s">
        <v>41</v>
      </c>
      <c r="BA362" s="89"/>
      <c r="BB362" s="79">
        <v>69.010000000000005</v>
      </c>
      <c r="BC362" s="76">
        <v>19007154</v>
      </c>
      <c r="BD362" s="76">
        <v>23767883</v>
      </c>
      <c r="BE362" s="76">
        <v>31419463</v>
      </c>
      <c r="BF362" s="76">
        <v>74194500</v>
      </c>
      <c r="BG362" s="71"/>
      <c r="BH362" s="78">
        <v>71.349999999999994</v>
      </c>
      <c r="BI362" s="141"/>
      <c r="BJ362" s="213" t="s">
        <v>42</v>
      </c>
    </row>
    <row r="363" spans="1:62" s="51" customFormat="1" ht="11.25" customHeight="1" x14ac:dyDescent="0.15">
      <c r="A363" s="323" t="s">
        <v>361</v>
      </c>
      <c r="B363" s="68"/>
      <c r="C363" s="68"/>
      <c r="D363" s="68"/>
      <c r="E363" s="68"/>
      <c r="F363" s="69"/>
      <c r="G363" s="68"/>
      <c r="H363" s="70"/>
      <c r="I363" s="70"/>
      <c r="J363" s="70"/>
      <c r="K363" s="70"/>
      <c r="L363" s="70"/>
      <c r="M363" s="70"/>
      <c r="N363" s="70"/>
      <c r="O363" s="70"/>
      <c r="P363" s="70"/>
      <c r="Q363" s="70"/>
      <c r="R363" s="70"/>
      <c r="S363" s="70"/>
      <c r="T363" s="70"/>
      <c r="U363" s="70"/>
      <c r="V363" s="70"/>
      <c r="W363" s="70"/>
      <c r="X363" s="70"/>
      <c r="Y363" s="70"/>
      <c r="Z363" s="70"/>
      <c r="AA363" s="147"/>
      <c r="AB363" s="147"/>
      <c r="AC363" s="147"/>
      <c r="AD363" s="70"/>
      <c r="AE363" s="70"/>
      <c r="AF363" s="70"/>
      <c r="AG363" s="86"/>
      <c r="AH363" s="89"/>
      <c r="AI363" s="124"/>
      <c r="AJ363" s="70"/>
      <c r="AK363" s="70"/>
      <c r="AL363" s="70"/>
      <c r="AM363" s="70"/>
      <c r="AN363" s="125"/>
      <c r="AO363" s="70"/>
      <c r="AP363" s="70"/>
      <c r="AQ363" s="70"/>
      <c r="AR363" s="70"/>
      <c r="AS363" s="70"/>
      <c r="AT363" s="70"/>
      <c r="AU363" s="86"/>
      <c r="AV363" s="89"/>
      <c r="AW363" s="147"/>
      <c r="AX363" s="147"/>
      <c r="AY363" s="71"/>
      <c r="AZ363" s="92"/>
      <c r="BA363" s="89"/>
      <c r="BB363" s="79"/>
      <c r="BC363" s="76"/>
      <c r="BD363" s="76"/>
      <c r="BE363" s="76"/>
      <c r="BF363" s="76"/>
      <c r="BG363" s="71"/>
      <c r="BH363" s="79"/>
      <c r="BI363" s="141"/>
      <c r="BJ363" s="213"/>
    </row>
    <row r="364" spans="1:62" s="51" customFormat="1" ht="11.25" customHeight="1" x14ac:dyDescent="0.15">
      <c r="A364" s="215"/>
      <c r="B364" s="327"/>
      <c r="C364" s="327"/>
      <c r="D364" s="327"/>
      <c r="E364" s="327"/>
      <c r="F364" s="60"/>
      <c r="G364" s="327"/>
      <c r="H364" s="127"/>
      <c r="I364" s="127"/>
      <c r="J364" s="127"/>
      <c r="K364" s="127"/>
      <c r="L364" s="127"/>
      <c r="M364" s="127"/>
      <c r="N364" s="127"/>
      <c r="O364" s="127"/>
      <c r="P364" s="127"/>
      <c r="Q364" s="127"/>
      <c r="R364" s="127"/>
      <c r="S364" s="127"/>
      <c r="T364" s="127"/>
      <c r="U364" s="127"/>
      <c r="V364" s="127"/>
      <c r="W364" s="127"/>
      <c r="X364" s="127"/>
      <c r="Y364" s="127"/>
      <c r="Z364" s="127"/>
      <c r="AA364" s="127"/>
      <c r="AB364" s="127"/>
      <c r="AC364" s="127"/>
      <c r="AD364" s="127"/>
      <c r="AE364" s="127"/>
      <c r="AF364" s="127"/>
      <c r="AG364" s="328"/>
      <c r="AH364" s="90"/>
      <c r="AI364" s="126"/>
      <c r="AJ364" s="127"/>
      <c r="AK364" s="127"/>
      <c r="AL364" s="127"/>
      <c r="AM364" s="127"/>
      <c r="AN364" s="128"/>
      <c r="AO364" s="127"/>
      <c r="AP364" s="127"/>
      <c r="AQ364" s="127"/>
      <c r="AR364" s="127"/>
      <c r="AS364" s="127"/>
      <c r="AT364" s="127"/>
      <c r="AU364" s="328"/>
      <c r="AV364" s="90"/>
      <c r="AW364" s="127"/>
      <c r="AX364" s="127"/>
      <c r="AY364" s="329"/>
      <c r="AZ364" s="330"/>
      <c r="BA364" s="90"/>
      <c r="BB364" s="331"/>
      <c r="BC364" s="331"/>
      <c r="BD364" s="331"/>
      <c r="BE364" s="331"/>
      <c r="BF364" s="331"/>
      <c r="BG364" s="329"/>
      <c r="BH364" s="77"/>
      <c r="BI364" s="127"/>
      <c r="BJ364" s="332"/>
    </row>
    <row r="365" spans="1:62" s="51" customFormat="1" ht="11.25" customHeight="1" x14ac:dyDescent="0.15">
      <c r="A365" s="57" t="s">
        <v>250</v>
      </c>
      <c r="B365" s="56"/>
      <c r="C365" s="56"/>
      <c r="D365" s="56"/>
      <c r="E365" s="56"/>
      <c r="F365" s="56"/>
      <c r="G365" s="56"/>
      <c r="H365" s="56"/>
      <c r="I365" s="56"/>
      <c r="J365" s="56"/>
      <c r="K365" s="56"/>
      <c r="L365" s="56"/>
      <c r="M365" s="56"/>
      <c r="N365" s="56"/>
      <c r="O365" s="56"/>
      <c r="P365" s="56"/>
      <c r="Q365" s="56"/>
      <c r="R365" s="56"/>
      <c r="S365" s="56"/>
      <c r="T365" s="56"/>
      <c r="U365" s="56"/>
    </row>
    <row r="366" spans="1:62" s="51" customFormat="1" ht="11.25" customHeight="1" x14ac:dyDescent="0.15">
      <c r="A366" s="58" t="s">
        <v>249</v>
      </c>
      <c r="B366" s="56"/>
      <c r="C366" s="56"/>
      <c r="D366" s="56"/>
      <c r="E366" s="56"/>
      <c r="F366" s="56"/>
      <c r="G366" s="56"/>
      <c r="H366" s="56"/>
      <c r="I366" s="56"/>
      <c r="J366" s="56"/>
      <c r="K366" s="56"/>
      <c r="L366" s="56"/>
      <c r="M366" s="56"/>
      <c r="N366" s="56"/>
      <c r="O366" s="56"/>
      <c r="P366" s="56"/>
      <c r="Q366" s="56"/>
      <c r="R366" s="56"/>
      <c r="S366" s="56"/>
      <c r="T366" s="56"/>
      <c r="U366" s="56"/>
    </row>
    <row r="367" spans="1:62" ht="11.25" customHeight="1" x14ac:dyDescent="0.2">
      <c r="A367" s="58" t="s">
        <v>251</v>
      </c>
      <c r="B367" s="28"/>
      <c r="C367" s="28"/>
      <c r="D367" s="31"/>
      <c r="E367" s="28"/>
      <c r="F367" s="28"/>
      <c r="G367" s="28"/>
      <c r="H367" s="28"/>
      <c r="I367" s="28"/>
      <c r="J367" s="28"/>
      <c r="K367" s="28"/>
      <c r="L367" s="28"/>
      <c r="M367" s="28"/>
      <c r="N367" s="28"/>
      <c r="O367" s="28"/>
      <c r="P367" s="28"/>
      <c r="Q367" s="28"/>
      <c r="R367" s="28"/>
      <c r="S367" s="28"/>
      <c r="T367" s="28"/>
      <c r="U367" s="28"/>
    </row>
    <row r="368" spans="1:62" ht="11.25" customHeight="1" x14ac:dyDescent="0.2">
      <c r="A368" s="58" t="s">
        <v>289</v>
      </c>
      <c r="B368" s="28"/>
      <c r="C368" s="28"/>
      <c r="D368" s="31"/>
      <c r="E368" s="28"/>
      <c r="F368" s="28"/>
      <c r="G368" s="28"/>
      <c r="H368" s="28"/>
      <c r="I368" s="28"/>
      <c r="J368" s="28"/>
      <c r="K368" s="28"/>
      <c r="L368" s="28"/>
      <c r="M368" s="28"/>
      <c r="N368" s="28"/>
      <c r="O368" s="28"/>
      <c r="P368" s="28"/>
      <c r="Q368" s="28"/>
      <c r="R368" s="28"/>
      <c r="S368" s="28"/>
      <c r="T368" s="28"/>
      <c r="U368" s="28"/>
    </row>
    <row r="369" spans="1:21" ht="11.25" customHeight="1" x14ac:dyDescent="0.2">
      <c r="A369" s="58" t="s">
        <v>288</v>
      </c>
      <c r="B369" s="28"/>
      <c r="C369" s="28"/>
      <c r="D369" s="31"/>
      <c r="E369" s="28"/>
      <c r="F369" s="28"/>
      <c r="G369" s="28"/>
      <c r="H369" s="28"/>
      <c r="I369" s="28"/>
      <c r="J369" s="28"/>
      <c r="K369" s="28"/>
      <c r="L369" s="28"/>
      <c r="M369" s="28"/>
      <c r="N369" s="28"/>
      <c r="O369" s="28"/>
      <c r="P369" s="28"/>
      <c r="Q369" s="28"/>
      <c r="R369" s="28"/>
      <c r="S369" s="28"/>
      <c r="T369" s="28"/>
      <c r="U369" s="28"/>
    </row>
    <row r="370" spans="1:21" ht="12.75" x14ac:dyDescent="0.2">
      <c r="A370" s="33"/>
      <c r="B370" s="28"/>
      <c r="C370" s="28"/>
      <c r="D370" s="31"/>
      <c r="E370" s="28"/>
      <c r="F370" s="28"/>
      <c r="G370" s="34"/>
      <c r="H370" s="34"/>
      <c r="I370" s="28"/>
      <c r="J370" s="28"/>
      <c r="K370" s="28"/>
      <c r="L370" s="28"/>
      <c r="M370" s="28"/>
      <c r="N370" s="28"/>
      <c r="O370" s="28"/>
      <c r="P370" s="28"/>
      <c r="Q370" s="28"/>
      <c r="R370" s="28"/>
      <c r="S370" s="28"/>
      <c r="T370" s="28"/>
      <c r="U370" s="28"/>
    </row>
    <row r="371" spans="1:21" ht="11.25" customHeight="1" x14ac:dyDescent="0.2">
      <c r="A371" s="28"/>
      <c r="B371" s="28"/>
      <c r="C371" s="28"/>
      <c r="D371" s="31"/>
      <c r="E371" s="28"/>
      <c r="F371" s="28"/>
      <c r="G371" s="28"/>
      <c r="H371" s="28"/>
      <c r="I371" s="28"/>
      <c r="J371" s="28"/>
      <c r="K371" s="28"/>
      <c r="L371" s="28"/>
      <c r="M371" s="28"/>
      <c r="N371" s="28"/>
      <c r="O371" s="28"/>
      <c r="P371" s="28"/>
      <c r="Q371" s="28"/>
      <c r="R371" s="28"/>
      <c r="S371" s="28"/>
      <c r="T371" s="28"/>
      <c r="U371" s="28"/>
    </row>
    <row r="372" spans="1:21" ht="11.25" customHeight="1" x14ac:dyDescent="0.2">
      <c r="A372" s="28"/>
      <c r="B372" s="28"/>
      <c r="C372" s="28"/>
      <c r="D372" s="31"/>
      <c r="E372" s="28"/>
      <c r="F372" s="28"/>
      <c r="G372" s="28"/>
      <c r="H372" s="28"/>
      <c r="I372" s="28"/>
      <c r="J372" s="28"/>
      <c r="K372" s="28"/>
      <c r="L372" s="28"/>
      <c r="M372" s="28"/>
      <c r="N372" s="28"/>
      <c r="O372" s="28"/>
      <c r="P372" s="28"/>
      <c r="Q372" s="28"/>
      <c r="R372" s="28"/>
      <c r="S372" s="28"/>
      <c r="T372" s="28"/>
      <c r="U372" s="28"/>
    </row>
    <row r="373" spans="1:21" ht="11.25" customHeight="1" x14ac:dyDescent="0.2">
      <c r="A373" s="28"/>
      <c r="B373" s="28"/>
      <c r="C373" s="28"/>
      <c r="D373" s="31"/>
      <c r="E373" s="28"/>
      <c r="F373" s="28"/>
      <c r="G373" s="28"/>
      <c r="H373" s="28"/>
      <c r="I373" s="28"/>
      <c r="J373" s="28"/>
      <c r="K373" s="28"/>
      <c r="L373" s="28"/>
      <c r="M373" s="28"/>
      <c r="N373" s="28"/>
      <c r="O373" s="28"/>
      <c r="P373" s="28"/>
      <c r="Q373" s="28"/>
      <c r="R373" s="28"/>
      <c r="S373" s="28"/>
      <c r="T373" s="28"/>
      <c r="U373" s="28"/>
    </row>
    <row r="374" spans="1:21" ht="11.25" customHeight="1" x14ac:dyDescent="0.2">
      <c r="A374" s="28"/>
      <c r="B374" s="28"/>
      <c r="C374" s="28"/>
      <c r="D374" s="31"/>
      <c r="E374" s="28"/>
      <c r="F374" s="28"/>
      <c r="G374" s="28"/>
      <c r="H374" s="28"/>
      <c r="I374" s="28"/>
      <c r="J374" s="28"/>
      <c r="K374" s="28"/>
      <c r="L374" s="28"/>
      <c r="M374" s="28"/>
      <c r="N374" s="28"/>
      <c r="O374" s="28"/>
      <c r="P374" s="28"/>
      <c r="Q374" s="28"/>
      <c r="R374" s="28"/>
      <c r="S374" s="28"/>
      <c r="T374" s="28"/>
      <c r="U374" s="28"/>
    </row>
    <row r="375" spans="1:21" ht="11.25" customHeight="1" x14ac:dyDescent="0.2">
      <c r="A375" s="28"/>
      <c r="B375" s="28"/>
      <c r="C375" s="28"/>
      <c r="D375" s="31"/>
      <c r="E375" s="28"/>
      <c r="F375" s="28"/>
      <c r="G375" s="28"/>
      <c r="H375" s="28"/>
      <c r="I375" s="28"/>
      <c r="J375" s="28"/>
      <c r="K375" s="28"/>
      <c r="L375" s="28"/>
      <c r="M375" s="28"/>
      <c r="N375" s="28"/>
      <c r="O375" s="28"/>
      <c r="P375" s="28"/>
      <c r="Q375" s="28"/>
      <c r="R375" s="28"/>
      <c r="S375" s="28"/>
      <c r="T375" s="28"/>
      <c r="U375" s="28"/>
    </row>
    <row r="376" spans="1:21" ht="11.25" customHeight="1" x14ac:dyDescent="0.2">
      <c r="A376" s="28"/>
      <c r="B376" s="28"/>
      <c r="C376" s="28"/>
      <c r="D376" s="31"/>
      <c r="E376" s="28"/>
      <c r="F376" s="28"/>
      <c r="G376" s="28"/>
      <c r="H376" s="28"/>
      <c r="I376" s="28"/>
      <c r="J376" s="28"/>
      <c r="K376" s="28"/>
      <c r="L376" s="28"/>
      <c r="M376" s="28"/>
      <c r="N376" s="28"/>
      <c r="O376" s="28"/>
      <c r="P376" s="28"/>
      <c r="Q376" s="28"/>
      <c r="R376" s="28"/>
      <c r="S376" s="28"/>
      <c r="T376" s="28"/>
      <c r="U376" s="28"/>
    </row>
    <row r="377" spans="1:21" ht="11.25" customHeight="1" x14ac:dyDescent="0.2">
      <c r="A377" s="28"/>
      <c r="B377" s="28"/>
      <c r="C377" s="28"/>
      <c r="D377" s="31"/>
      <c r="E377" s="28"/>
      <c r="F377" s="28"/>
      <c r="G377" s="28"/>
      <c r="H377" s="28"/>
      <c r="I377" s="28"/>
      <c r="J377" s="28"/>
      <c r="K377" s="28"/>
      <c r="L377" s="28"/>
      <c r="M377" s="28"/>
      <c r="N377" s="28"/>
      <c r="O377" s="28"/>
      <c r="P377" s="28"/>
      <c r="Q377" s="28"/>
      <c r="R377" s="28"/>
      <c r="S377" s="28"/>
      <c r="T377" s="28"/>
      <c r="U377" s="28"/>
    </row>
    <row r="378" spans="1:21" ht="11.25" customHeight="1" x14ac:dyDescent="0.2">
      <c r="A378" s="28"/>
      <c r="B378" s="28"/>
      <c r="C378" s="28"/>
      <c r="D378" s="31"/>
      <c r="E378" s="28"/>
      <c r="F378" s="28"/>
      <c r="G378" s="28"/>
      <c r="H378" s="28"/>
      <c r="I378" s="28"/>
      <c r="J378" s="28"/>
      <c r="K378" s="28"/>
      <c r="L378" s="28"/>
      <c r="M378" s="28"/>
      <c r="N378" s="28"/>
      <c r="O378" s="28"/>
      <c r="P378" s="28"/>
      <c r="Q378" s="28"/>
      <c r="R378" s="28"/>
      <c r="S378" s="28"/>
      <c r="T378" s="28"/>
      <c r="U378" s="28"/>
    </row>
    <row r="379" spans="1:21" ht="11.25" customHeight="1" x14ac:dyDescent="0.2">
      <c r="A379" s="28"/>
      <c r="B379" s="28"/>
      <c r="C379" s="28"/>
      <c r="D379" s="31"/>
      <c r="E379" s="28"/>
      <c r="F379" s="28"/>
      <c r="G379" s="28"/>
      <c r="H379" s="28"/>
      <c r="I379" s="28"/>
      <c r="J379" s="28"/>
      <c r="K379" s="28"/>
      <c r="L379" s="28"/>
      <c r="M379" s="28"/>
      <c r="N379" s="28"/>
      <c r="O379" s="28"/>
      <c r="P379" s="28"/>
      <c r="Q379" s="28"/>
      <c r="R379" s="28"/>
      <c r="S379" s="28"/>
      <c r="T379" s="28"/>
      <c r="U379" s="28"/>
    </row>
    <row r="380" spans="1:21" ht="11.25" customHeight="1" x14ac:dyDescent="0.2">
      <c r="A380" s="28"/>
      <c r="B380" s="28"/>
      <c r="C380" s="28"/>
      <c r="D380" s="31"/>
      <c r="E380" s="28"/>
      <c r="F380" s="28"/>
      <c r="G380" s="28"/>
      <c r="H380" s="28"/>
      <c r="I380" s="28"/>
      <c r="J380" s="28"/>
      <c r="K380" s="28"/>
      <c r="L380" s="28"/>
      <c r="M380" s="28"/>
      <c r="N380" s="28"/>
      <c r="O380" s="28"/>
      <c r="P380" s="28"/>
      <c r="Q380" s="28"/>
      <c r="R380" s="28"/>
      <c r="S380" s="28"/>
      <c r="T380" s="28"/>
      <c r="U380" s="28"/>
    </row>
    <row r="381" spans="1:21" ht="11.25" customHeight="1" x14ac:dyDescent="0.2">
      <c r="A381" s="28"/>
      <c r="B381" s="28"/>
      <c r="C381" s="28"/>
      <c r="D381" s="31"/>
      <c r="E381" s="28"/>
      <c r="F381" s="28"/>
      <c r="G381" s="28"/>
      <c r="H381" s="28"/>
      <c r="I381" s="28"/>
      <c r="J381" s="28"/>
      <c r="K381" s="28"/>
      <c r="L381" s="28"/>
      <c r="M381" s="28"/>
      <c r="N381" s="28"/>
      <c r="O381" s="28"/>
      <c r="P381" s="28"/>
      <c r="Q381" s="28"/>
      <c r="R381" s="28"/>
      <c r="S381" s="28"/>
      <c r="T381" s="28"/>
      <c r="U381" s="28"/>
    </row>
    <row r="382" spans="1:21" ht="11.25" customHeight="1" x14ac:dyDescent="0.2">
      <c r="A382" s="28"/>
      <c r="B382" s="28"/>
      <c r="C382" s="28"/>
      <c r="D382" s="31"/>
      <c r="E382" s="28"/>
      <c r="F382" s="28"/>
      <c r="G382" s="28"/>
      <c r="H382" s="28"/>
      <c r="I382" s="28"/>
      <c r="J382" s="28"/>
      <c r="K382" s="28"/>
      <c r="L382" s="28"/>
      <c r="M382" s="28"/>
      <c r="N382" s="28"/>
      <c r="O382" s="28"/>
      <c r="P382" s="28"/>
      <c r="Q382" s="28"/>
      <c r="R382" s="28"/>
      <c r="S382" s="28"/>
      <c r="T382" s="28"/>
      <c r="U382" s="28"/>
    </row>
    <row r="383" spans="1:21" ht="11.25" customHeight="1" x14ac:dyDescent="0.2">
      <c r="A383" s="28"/>
      <c r="B383" s="28"/>
      <c r="C383" s="28"/>
      <c r="D383" s="31"/>
      <c r="E383" s="28"/>
      <c r="F383" s="28"/>
      <c r="G383" s="28"/>
      <c r="H383" s="28"/>
      <c r="I383" s="28"/>
      <c r="J383" s="28"/>
      <c r="K383" s="28"/>
      <c r="L383" s="28"/>
      <c r="M383" s="28"/>
      <c r="N383" s="28"/>
      <c r="O383" s="28"/>
      <c r="P383" s="28"/>
      <c r="Q383" s="28"/>
      <c r="R383" s="28"/>
      <c r="S383" s="28"/>
      <c r="T383" s="28"/>
      <c r="U383" s="28"/>
    </row>
    <row r="384" spans="1:21" ht="11.25" customHeight="1" x14ac:dyDescent="0.2">
      <c r="A384" s="28"/>
      <c r="B384" s="28"/>
      <c r="C384" s="28"/>
      <c r="D384" s="31"/>
      <c r="E384" s="28"/>
      <c r="F384" s="28"/>
      <c r="G384" s="28"/>
      <c r="H384" s="28"/>
      <c r="I384" s="28"/>
      <c r="J384" s="28"/>
      <c r="K384" s="28"/>
      <c r="L384" s="28"/>
      <c r="M384" s="28"/>
      <c r="N384" s="28"/>
      <c r="O384" s="28"/>
      <c r="P384" s="28"/>
      <c r="Q384" s="28"/>
      <c r="R384" s="28"/>
      <c r="S384" s="28"/>
      <c r="T384" s="28"/>
      <c r="U384" s="28"/>
    </row>
    <row r="385" spans="1:21" ht="11.25" customHeight="1" x14ac:dyDescent="0.2">
      <c r="A385" s="28"/>
      <c r="B385" s="28"/>
      <c r="C385" s="28"/>
      <c r="D385" s="31"/>
      <c r="E385" s="28"/>
      <c r="F385" s="28"/>
      <c r="G385" s="28"/>
      <c r="H385" s="28"/>
      <c r="I385" s="28"/>
      <c r="J385" s="28"/>
      <c r="K385" s="28"/>
      <c r="L385" s="28"/>
      <c r="M385" s="28"/>
      <c r="N385" s="28"/>
      <c r="O385" s="28"/>
      <c r="P385" s="28"/>
      <c r="Q385" s="28"/>
      <c r="R385" s="28"/>
      <c r="S385" s="28"/>
      <c r="T385" s="28"/>
      <c r="U385" s="28"/>
    </row>
    <row r="386" spans="1:21" ht="11.25" customHeight="1" x14ac:dyDescent="0.2">
      <c r="A386" s="28"/>
      <c r="B386" s="28"/>
      <c r="C386" s="28"/>
      <c r="D386" s="31"/>
      <c r="E386" s="28"/>
      <c r="F386" s="28"/>
      <c r="G386" s="28"/>
      <c r="H386" s="28"/>
      <c r="I386" s="28"/>
      <c r="J386" s="28"/>
      <c r="K386" s="28"/>
      <c r="L386" s="28"/>
      <c r="M386" s="28"/>
      <c r="N386" s="28"/>
      <c r="O386" s="28"/>
      <c r="P386" s="28"/>
      <c r="Q386" s="28"/>
      <c r="R386" s="28"/>
      <c r="S386" s="28"/>
      <c r="T386" s="28"/>
      <c r="U386" s="28"/>
    </row>
    <row r="387" spans="1:21" ht="11.25" customHeight="1" x14ac:dyDescent="0.2">
      <c r="A387" s="28"/>
      <c r="B387" s="28"/>
      <c r="C387" s="28"/>
      <c r="D387" s="31"/>
      <c r="E387" s="28"/>
      <c r="F387" s="28"/>
      <c r="G387" s="28"/>
      <c r="H387" s="28"/>
      <c r="I387" s="28"/>
      <c r="J387" s="28"/>
      <c r="K387" s="28"/>
      <c r="L387" s="28"/>
      <c r="M387" s="28"/>
      <c r="N387" s="28"/>
      <c r="O387" s="28"/>
      <c r="P387" s="28"/>
      <c r="Q387" s="28"/>
      <c r="R387" s="28"/>
      <c r="S387" s="28"/>
      <c r="T387" s="28"/>
      <c r="U387" s="28"/>
    </row>
    <row r="388" spans="1:21" ht="11.25" customHeight="1" x14ac:dyDescent="0.2">
      <c r="A388" s="28"/>
      <c r="B388" s="28"/>
      <c r="C388" s="28"/>
      <c r="D388" s="31"/>
      <c r="E388" s="28"/>
      <c r="F388" s="28"/>
      <c r="G388" s="28"/>
      <c r="H388" s="28"/>
      <c r="I388" s="28"/>
      <c r="J388" s="28"/>
      <c r="K388" s="28"/>
      <c r="L388" s="28"/>
      <c r="M388" s="28"/>
      <c r="N388" s="28"/>
      <c r="O388" s="28"/>
      <c r="P388" s="28"/>
      <c r="Q388" s="28"/>
      <c r="R388" s="28"/>
      <c r="S388" s="28"/>
      <c r="T388" s="28"/>
      <c r="U388" s="28"/>
    </row>
    <row r="389" spans="1:21" ht="11.25" customHeight="1" x14ac:dyDescent="0.2">
      <c r="A389" s="28"/>
      <c r="B389" s="28"/>
      <c r="C389" s="28"/>
      <c r="D389" s="31"/>
      <c r="E389" s="28"/>
      <c r="F389" s="28"/>
      <c r="G389" s="28"/>
      <c r="H389" s="28"/>
      <c r="I389" s="28"/>
      <c r="J389" s="28"/>
      <c r="K389" s="28"/>
      <c r="L389" s="28"/>
      <c r="M389" s="28"/>
      <c r="N389" s="28"/>
      <c r="O389" s="28"/>
      <c r="P389" s="28"/>
      <c r="Q389" s="28"/>
      <c r="R389" s="28"/>
      <c r="S389" s="28"/>
      <c r="T389" s="28"/>
      <c r="U389" s="28"/>
    </row>
    <row r="390" spans="1:21" ht="11.25" customHeight="1" x14ac:dyDescent="0.2">
      <c r="A390" s="28"/>
      <c r="B390" s="28"/>
      <c r="C390" s="28"/>
      <c r="D390" s="31"/>
      <c r="E390" s="28"/>
      <c r="F390" s="28"/>
      <c r="G390" s="28"/>
      <c r="H390" s="28"/>
      <c r="I390" s="28"/>
      <c r="J390" s="28"/>
      <c r="K390" s="28"/>
      <c r="L390" s="28"/>
      <c r="M390" s="28"/>
      <c r="N390" s="28"/>
      <c r="O390" s="28"/>
      <c r="P390" s="28"/>
      <c r="Q390" s="28"/>
      <c r="R390" s="28"/>
      <c r="S390" s="28"/>
      <c r="T390" s="28"/>
      <c r="U390" s="28"/>
    </row>
    <row r="391" spans="1:21" ht="11.25" customHeight="1" x14ac:dyDescent="0.2">
      <c r="A391" s="28"/>
      <c r="B391" s="28"/>
      <c r="C391" s="28"/>
      <c r="D391" s="31"/>
      <c r="E391" s="28"/>
      <c r="F391" s="28"/>
      <c r="G391" s="28"/>
      <c r="H391" s="28"/>
      <c r="I391" s="28"/>
      <c r="J391" s="28"/>
      <c r="K391" s="28"/>
      <c r="L391" s="28"/>
      <c r="M391" s="28"/>
      <c r="N391" s="28"/>
      <c r="O391" s="28"/>
      <c r="P391" s="28"/>
      <c r="Q391" s="28"/>
      <c r="R391" s="28"/>
      <c r="S391" s="28"/>
      <c r="T391" s="28"/>
      <c r="U391" s="28"/>
    </row>
    <row r="392" spans="1:21" ht="11.25" customHeight="1" x14ac:dyDescent="0.2">
      <c r="A392" s="28"/>
      <c r="B392" s="28"/>
      <c r="C392" s="28"/>
      <c r="D392" s="31"/>
      <c r="E392" s="28"/>
      <c r="F392" s="28"/>
      <c r="G392" s="28"/>
      <c r="H392" s="28"/>
      <c r="I392" s="28"/>
      <c r="J392" s="28"/>
      <c r="K392" s="28"/>
      <c r="L392" s="28"/>
      <c r="M392" s="28"/>
      <c r="N392" s="28"/>
      <c r="O392" s="28"/>
      <c r="P392" s="28"/>
      <c r="Q392" s="28"/>
      <c r="R392" s="28"/>
      <c r="S392" s="28"/>
      <c r="T392" s="28"/>
      <c r="U392" s="28"/>
    </row>
    <row r="393" spans="1:21" ht="11.25" customHeight="1" x14ac:dyDescent="0.2">
      <c r="A393" s="28"/>
      <c r="B393" s="28"/>
      <c r="C393" s="28"/>
      <c r="D393" s="31"/>
      <c r="E393" s="28"/>
      <c r="F393" s="28"/>
      <c r="G393" s="28"/>
      <c r="H393" s="28"/>
      <c r="I393" s="28"/>
      <c r="J393" s="28"/>
      <c r="K393" s="28"/>
      <c r="L393" s="28"/>
      <c r="M393" s="28"/>
      <c r="N393" s="28"/>
      <c r="O393" s="28"/>
      <c r="P393" s="28"/>
      <c r="Q393" s="28"/>
      <c r="R393" s="28"/>
      <c r="S393" s="28"/>
      <c r="T393" s="28"/>
      <c r="U393" s="28"/>
    </row>
    <row r="394" spans="1:21" ht="11.25" customHeight="1" x14ac:dyDescent="0.2">
      <c r="A394" s="28"/>
      <c r="B394" s="28"/>
      <c r="C394" s="28"/>
      <c r="D394" s="31"/>
      <c r="E394" s="28"/>
      <c r="F394" s="28"/>
      <c r="G394" s="28"/>
      <c r="H394" s="28"/>
      <c r="I394" s="28"/>
      <c r="J394" s="28"/>
      <c r="K394" s="28"/>
      <c r="L394" s="28"/>
      <c r="M394" s="28"/>
      <c r="N394" s="28"/>
      <c r="O394" s="28"/>
      <c r="P394" s="28"/>
      <c r="Q394" s="28"/>
      <c r="R394" s="28"/>
      <c r="S394" s="28"/>
      <c r="T394" s="28"/>
      <c r="U394" s="28"/>
    </row>
    <row r="395" spans="1:21" ht="11.25" customHeight="1" x14ac:dyDescent="0.2">
      <c r="A395" s="28"/>
      <c r="B395" s="28"/>
      <c r="C395" s="28"/>
      <c r="D395" s="31"/>
      <c r="E395" s="28"/>
      <c r="F395" s="28"/>
      <c r="G395" s="28"/>
      <c r="H395" s="28"/>
      <c r="I395" s="28"/>
      <c r="J395" s="28"/>
      <c r="K395" s="28"/>
      <c r="L395" s="28"/>
      <c r="M395" s="28"/>
      <c r="N395" s="28"/>
      <c r="O395" s="28"/>
      <c r="P395" s="28"/>
      <c r="Q395" s="28"/>
      <c r="R395" s="28"/>
      <c r="S395" s="28"/>
      <c r="T395" s="28"/>
      <c r="U395" s="28"/>
    </row>
    <row r="396" spans="1:21" ht="11.25" customHeight="1" x14ac:dyDescent="0.2">
      <c r="A396" s="28"/>
      <c r="B396" s="28"/>
      <c r="C396" s="28"/>
      <c r="D396" s="31"/>
      <c r="E396" s="28"/>
      <c r="F396" s="28"/>
      <c r="G396" s="28"/>
      <c r="H396" s="28"/>
      <c r="I396" s="28"/>
      <c r="J396" s="28"/>
      <c r="K396" s="28"/>
      <c r="L396" s="28"/>
      <c r="M396" s="28"/>
      <c r="N396" s="28"/>
      <c r="O396" s="28"/>
      <c r="P396" s="28"/>
      <c r="Q396" s="28"/>
      <c r="R396" s="28"/>
      <c r="S396" s="28"/>
      <c r="T396" s="28"/>
      <c r="U396" s="28"/>
    </row>
    <row r="397" spans="1:21" ht="11.25" customHeight="1" x14ac:dyDescent="0.2">
      <c r="A397" s="28"/>
      <c r="B397" s="28"/>
      <c r="C397" s="28"/>
      <c r="D397" s="31"/>
      <c r="E397" s="28"/>
      <c r="F397" s="28"/>
      <c r="G397" s="28"/>
      <c r="H397" s="28"/>
      <c r="I397" s="28"/>
      <c r="J397" s="28"/>
      <c r="K397" s="28"/>
      <c r="L397" s="28"/>
      <c r="M397" s="28"/>
      <c r="N397" s="28"/>
      <c r="O397" s="28"/>
      <c r="P397" s="28"/>
      <c r="Q397" s="28"/>
      <c r="R397" s="28"/>
      <c r="S397" s="28"/>
      <c r="T397" s="28"/>
      <c r="U397" s="28"/>
    </row>
    <row r="398" spans="1:21" ht="11.25" customHeight="1" x14ac:dyDescent="0.2">
      <c r="A398" s="28"/>
      <c r="B398" s="28"/>
      <c r="C398" s="28"/>
      <c r="D398" s="31"/>
      <c r="E398" s="28"/>
      <c r="F398" s="28"/>
      <c r="G398" s="28"/>
      <c r="H398" s="28"/>
      <c r="I398" s="28"/>
      <c r="J398" s="28"/>
      <c r="K398" s="28"/>
      <c r="L398" s="28"/>
      <c r="M398" s="28"/>
      <c r="N398" s="28"/>
      <c r="O398" s="28"/>
      <c r="P398" s="28"/>
      <c r="Q398" s="28"/>
      <c r="R398" s="28"/>
      <c r="S398" s="28"/>
      <c r="T398" s="28"/>
      <c r="U398" s="28"/>
    </row>
    <row r="399" spans="1:21" ht="11.25" customHeight="1" x14ac:dyDescent="0.2">
      <c r="A399" s="28"/>
      <c r="B399" s="28"/>
      <c r="C399" s="28"/>
      <c r="D399" s="31"/>
      <c r="E399" s="28"/>
      <c r="F399" s="28"/>
      <c r="G399" s="28"/>
      <c r="H399" s="28"/>
      <c r="I399" s="28"/>
      <c r="J399" s="28"/>
      <c r="K399" s="28"/>
      <c r="L399" s="28"/>
      <c r="M399" s="28"/>
      <c r="N399" s="28"/>
      <c r="O399" s="28"/>
      <c r="P399" s="28"/>
      <c r="Q399" s="28"/>
      <c r="R399" s="28"/>
      <c r="S399" s="28"/>
      <c r="T399" s="28"/>
      <c r="U399" s="28"/>
    </row>
    <row r="400" spans="1:21" ht="11.25" customHeight="1" x14ac:dyDescent="0.2">
      <c r="A400" s="28"/>
      <c r="B400" s="28"/>
      <c r="C400" s="28"/>
      <c r="D400" s="31"/>
      <c r="E400" s="28"/>
      <c r="F400" s="28"/>
      <c r="G400" s="28"/>
      <c r="H400" s="28"/>
      <c r="I400" s="28"/>
      <c r="J400" s="28"/>
      <c r="K400" s="28"/>
      <c r="L400" s="28"/>
      <c r="M400" s="28"/>
      <c r="N400" s="28"/>
      <c r="O400" s="28"/>
      <c r="P400" s="28"/>
      <c r="Q400" s="28"/>
      <c r="R400" s="28"/>
      <c r="S400" s="28"/>
      <c r="T400" s="28"/>
      <c r="U400" s="28"/>
    </row>
    <row r="401" spans="1:21" ht="11.25" customHeight="1" x14ac:dyDescent="0.2">
      <c r="A401" s="28"/>
      <c r="B401" s="28"/>
      <c r="C401" s="28"/>
      <c r="D401" s="31"/>
      <c r="E401" s="28"/>
      <c r="F401" s="28"/>
      <c r="G401" s="28"/>
      <c r="H401" s="28"/>
      <c r="I401" s="28"/>
      <c r="J401" s="28"/>
      <c r="K401" s="28"/>
      <c r="L401" s="28"/>
      <c r="M401" s="28"/>
      <c r="N401" s="28"/>
      <c r="O401" s="28"/>
      <c r="P401" s="28"/>
      <c r="Q401" s="28"/>
      <c r="R401" s="28"/>
      <c r="S401" s="28"/>
      <c r="T401" s="28"/>
      <c r="U401" s="28"/>
    </row>
    <row r="402" spans="1:21" ht="11.25" customHeight="1" x14ac:dyDescent="0.2">
      <c r="A402" s="28"/>
      <c r="B402" s="28"/>
      <c r="C402" s="28"/>
      <c r="D402" s="31"/>
      <c r="E402" s="28"/>
      <c r="F402" s="28"/>
      <c r="G402" s="28"/>
      <c r="H402" s="28"/>
      <c r="I402" s="28"/>
      <c r="J402" s="28"/>
      <c r="K402" s="28"/>
      <c r="L402" s="28"/>
      <c r="M402" s="28"/>
      <c r="N402" s="28"/>
      <c r="O402" s="28"/>
      <c r="P402" s="28"/>
      <c r="Q402" s="28"/>
      <c r="R402" s="28"/>
      <c r="S402" s="28"/>
      <c r="T402" s="28"/>
      <c r="U402" s="28"/>
    </row>
    <row r="403" spans="1:21" ht="11.25" customHeight="1" x14ac:dyDescent="0.2">
      <c r="A403" s="28"/>
      <c r="B403" s="28"/>
      <c r="C403" s="28"/>
      <c r="D403" s="31"/>
      <c r="E403" s="28"/>
      <c r="F403" s="28"/>
      <c r="G403" s="28"/>
      <c r="H403" s="28"/>
      <c r="I403" s="28"/>
      <c r="J403" s="28"/>
      <c r="K403" s="28"/>
      <c r="L403" s="28"/>
      <c r="M403" s="28"/>
      <c r="N403" s="28"/>
      <c r="O403" s="28"/>
      <c r="P403" s="28"/>
      <c r="Q403" s="28"/>
      <c r="R403" s="28"/>
      <c r="S403" s="28"/>
      <c r="T403" s="28"/>
      <c r="U403" s="28"/>
    </row>
    <row r="404" spans="1:21" ht="11.25" customHeight="1" x14ac:dyDescent="0.2">
      <c r="A404" s="28"/>
      <c r="B404" s="28"/>
      <c r="C404" s="28"/>
      <c r="D404" s="31"/>
      <c r="E404" s="28"/>
      <c r="F404" s="28"/>
      <c r="G404" s="28"/>
      <c r="H404" s="28"/>
      <c r="I404" s="28"/>
      <c r="J404" s="28"/>
      <c r="K404" s="28"/>
      <c r="L404" s="28"/>
      <c r="M404" s="28"/>
      <c r="N404" s="28"/>
      <c r="O404" s="28"/>
      <c r="P404" s="28"/>
      <c r="Q404" s="28"/>
      <c r="R404" s="28"/>
      <c r="S404" s="28"/>
      <c r="T404" s="28"/>
      <c r="U404" s="28"/>
    </row>
    <row r="405" spans="1:21" ht="11.25" customHeight="1" x14ac:dyDescent="0.2">
      <c r="A405" s="28"/>
      <c r="B405" s="28"/>
      <c r="C405" s="28"/>
      <c r="D405" s="31"/>
      <c r="E405" s="28"/>
      <c r="F405" s="28"/>
      <c r="G405" s="28"/>
      <c r="H405" s="28"/>
      <c r="I405" s="28"/>
      <c r="J405" s="28"/>
      <c r="K405" s="28"/>
      <c r="L405" s="28"/>
      <c r="M405" s="28"/>
      <c r="N405" s="28"/>
      <c r="O405" s="28"/>
      <c r="P405" s="28"/>
      <c r="Q405" s="28"/>
      <c r="R405" s="28"/>
      <c r="S405" s="28"/>
      <c r="T405" s="28"/>
      <c r="U405" s="28"/>
    </row>
    <row r="406" spans="1:21" ht="11.25" customHeight="1" x14ac:dyDescent="0.2">
      <c r="A406" s="28"/>
      <c r="B406" s="28"/>
      <c r="C406" s="28"/>
      <c r="D406" s="31"/>
      <c r="E406" s="28"/>
      <c r="F406" s="28"/>
      <c r="G406" s="28"/>
      <c r="H406" s="28"/>
      <c r="I406" s="28"/>
      <c r="J406" s="28"/>
      <c r="K406" s="28"/>
      <c r="L406" s="28"/>
      <c r="M406" s="28"/>
      <c r="N406" s="28"/>
      <c r="O406" s="28"/>
      <c r="P406" s="28"/>
      <c r="Q406" s="28"/>
      <c r="R406" s="28"/>
      <c r="S406" s="28"/>
      <c r="T406" s="28"/>
      <c r="U406" s="28"/>
    </row>
    <row r="407" spans="1:21" ht="11.25" customHeight="1" x14ac:dyDescent="0.2">
      <c r="A407" s="28"/>
      <c r="B407" s="28"/>
      <c r="C407" s="28"/>
      <c r="D407" s="31"/>
      <c r="E407" s="28"/>
      <c r="F407" s="28"/>
      <c r="G407" s="28"/>
      <c r="H407" s="28"/>
      <c r="I407" s="28"/>
      <c r="J407" s="28"/>
      <c r="K407" s="28"/>
      <c r="L407" s="28"/>
      <c r="M407" s="28"/>
      <c r="N407" s="28"/>
      <c r="O407" s="28"/>
      <c r="P407" s="28"/>
      <c r="Q407" s="28"/>
      <c r="R407" s="28"/>
      <c r="S407" s="28"/>
      <c r="T407" s="28"/>
      <c r="U407" s="28"/>
    </row>
    <row r="408" spans="1:21" ht="11.25" customHeight="1" x14ac:dyDescent="0.2">
      <c r="A408" s="28"/>
      <c r="B408" s="28"/>
      <c r="C408" s="28"/>
      <c r="D408" s="31"/>
      <c r="E408" s="28"/>
      <c r="F408" s="28"/>
      <c r="G408" s="28"/>
      <c r="H408" s="28"/>
      <c r="I408" s="28"/>
      <c r="J408" s="28"/>
      <c r="K408" s="28"/>
      <c r="L408" s="28"/>
      <c r="M408" s="28"/>
      <c r="N408" s="28"/>
      <c r="O408" s="28"/>
      <c r="P408" s="28"/>
      <c r="Q408" s="28"/>
      <c r="R408" s="28"/>
      <c r="S408" s="28"/>
      <c r="T408" s="28"/>
      <c r="U408" s="28"/>
    </row>
    <row r="409" spans="1:21" ht="11.25" customHeight="1" x14ac:dyDescent="0.2">
      <c r="A409" s="28"/>
      <c r="B409" s="28"/>
      <c r="C409" s="28"/>
      <c r="D409" s="31"/>
      <c r="E409" s="28"/>
      <c r="F409" s="28"/>
      <c r="G409" s="28"/>
      <c r="H409" s="28"/>
      <c r="I409" s="28"/>
      <c r="J409" s="28"/>
      <c r="K409" s="28"/>
      <c r="L409" s="28"/>
      <c r="M409" s="28"/>
      <c r="N409" s="28"/>
      <c r="O409" s="28"/>
      <c r="P409" s="28"/>
      <c r="Q409" s="28"/>
      <c r="R409" s="28"/>
      <c r="S409" s="28"/>
      <c r="T409" s="28"/>
      <c r="U409" s="28"/>
    </row>
    <row r="410" spans="1:21" ht="11.25" customHeight="1" x14ac:dyDescent="0.2">
      <c r="A410" s="28"/>
      <c r="B410" s="28"/>
      <c r="C410" s="28"/>
      <c r="D410" s="31"/>
      <c r="E410" s="28"/>
      <c r="F410" s="28"/>
      <c r="G410" s="28"/>
      <c r="H410" s="28"/>
      <c r="I410" s="28"/>
      <c r="J410" s="28"/>
      <c r="K410" s="28"/>
      <c r="L410" s="28"/>
      <c r="M410" s="28"/>
      <c r="N410" s="28"/>
      <c r="O410" s="28"/>
      <c r="P410" s="28"/>
      <c r="Q410" s="28"/>
      <c r="R410" s="28"/>
      <c r="S410" s="28"/>
      <c r="T410" s="28"/>
      <c r="U410" s="28"/>
    </row>
    <row r="411" spans="1:21" ht="11.25" customHeight="1" x14ac:dyDescent="0.2">
      <c r="A411" s="28"/>
      <c r="B411" s="28"/>
      <c r="C411" s="28"/>
      <c r="D411" s="31"/>
      <c r="E411" s="28"/>
      <c r="F411" s="28"/>
      <c r="G411" s="28"/>
      <c r="H411" s="28"/>
      <c r="I411" s="28"/>
      <c r="J411" s="28"/>
      <c r="K411" s="28"/>
      <c r="L411" s="28"/>
      <c r="M411" s="28"/>
      <c r="N411" s="28"/>
      <c r="O411" s="28"/>
      <c r="P411" s="28"/>
      <c r="Q411" s="28"/>
      <c r="R411" s="28"/>
      <c r="S411" s="28"/>
      <c r="T411" s="28"/>
      <c r="U411" s="28"/>
    </row>
    <row r="412" spans="1:21" ht="11.25" customHeight="1" x14ac:dyDescent="0.2">
      <c r="A412" s="28"/>
      <c r="B412" s="28"/>
      <c r="C412" s="28"/>
      <c r="D412" s="31"/>
      <c r="E412" s="28"/>
      <c r="F412" s="28"/>
      <c r="G412" s="28"/>
      <c r="H412" s="28"/>
      <c r="I412" s="28"/>
      <c r="J412" s="28"/>
      <c r="K412" s="28"/>
      <c r="L412" s="28"/>
      <c r="M412" s="28"/>
      <c r="N412" s="28"/>
      <c r="O412" s="28"/>
      <c r="P412" s="28"/>
      <c r="Q412" s="28"/>
      <c r="R412" s="28"/>
      <c r="S412" s="28"/>
      <c r="T412" s="28"/>
      <c r="U412" s="28"/>
    </row>
    <row r="413" spans="1:21" ht="11.25" customHeight="1" x14ac:dyDescent="0.2">
      <c r="A413" s="28"/>
      <c r="B413" s="28"/>
      <c r="C413" s="28"/>
      <c r="D413" s="31"/>
      <c r="E413" s="28"/>
      <c r="F413" s="28"/>
      <c r="G413" s="28"/>
      <c r="H413" s="28"/>
      <c r="I413" s="28"/>
      <c r="J413" s="28"/>
      <c r="K413" s="28"/>
      <c r="L413" s="28"/>
      <c r="M413" s="28"/>
      <c r="N413" s="28"/>
      <c r="O413" s="28"/>
      <c r="P413" s="28"/>
      <c r="Q413" s="28"/>
      <c r="R413" s="28"/>
      <c r="S413" s="28"/>
      <c r="T413" s="28"/>
      <c r="U413" s="28"/>
    </row>
    <row r="414" spans="1:21" ht="11.25" customHeight="1" x14ac:dyDescent="0.2">
      <c r="A414" s="28"/>
      <c r="B414" s="28"/>
      <c r="C414" s="28"/>
      <c r="D414" s="31"/>
      <c r="E414" s="28"/>
      <c r="F414" s="28"/>
      <c r="G414" s="28"/>
      <c r="H414" s="28"/>
      <c r="I414" s="28"/>
      <c r="J414" s="28"/>
      <c r="K414" s="28"/>
      <c r="L414" s="28"/>
      <c r="M414" s="28"/>
      <c r="N414" s="28"/>
      <c r="O414" s="28"/>
      <c r="P414" s="28"/>
      <c r="Q414" s="28"/>
      <c r="R414" s="28"/>
      <c r="S414" s="28"/>
      <c r="T414" s="28"/>
      <c r="U414" s="28"/>
    </row>
    <row r="415" spans="1:21" ht="11.25" customHeight="1" x14ac:dyDescent="0.2">
      <c r="A415" s="28"/>
      <c r="B415" s="28"/>
      <c r="C415" s="28"/>
      <c r="D415" s="31"/>
      <c r="E415" s="28"/>
      <c r="F415" s="28"/>
      <c r="G415" s="28"/>
      <c r="H415" s="28"/>
      <c r="I415" s="28"/>
      <c r="J415" s="28"/>
      <c r="K415" s="28"/>
      <c r="L415" s="28"/>
      <c r="M415" s="28"/>
      <c r="N415" s="28"/>
      <c r="O415" s="28"/>
      <c r="P415" s="28"/>
      <c r="Q415" s="28"/>
      <c r="R415" s="28"/>
      <c r="S415" s="28"/>
      <c r="T415" s="28"/>
      <c r="U415" s="28"/>
    </row>
    <row r="416" spans="1:21" ht="11.25" customHeight="1" x14ac:dyDescent="0.2">
      <c r="A416" s="28"/>
      <c r="B416" s="28"/>
      <c r="C416" s="28"/>
      <c r="D416" s="31"/>
      <c r="E416" s="28"/>
      <c r="F416" s="28"/>
      <c r="G416" s="28"/>
      <c r="H416" s="28"/>
      <c r="I416" s="28"/>
      <c r="J416" s="28"/>
      <c r="K416" s="28"/>
      <c r="L416" s="28"/>
      <c r="M416" s="28"/>
      <c r="N416" s="28"/>
      <c r="O416" s="28"/>
      <c r="P416" s="28"/>
      <c r="Q416" s="28"/>
      <c r="R416" s="28"/>
      <c r="S416" s="28"/>
      <c r="T416" s="28"/>
      <c r="U416" s="28"/>
    </row>
    <row r="417" spans="1:21" ht="11.25" customHeight="1" x14ac:dyDescent="0.2">
      <c r="A417" s="28"/>
      <c r="B417" s="28"/>
      <c r="C417" s="28"/>
      <c r="D417" s="31"/>
      <c r="E417" s="28"/>
      <c r="F417" s="28"/>
      <c r="G417" s="28"/>
      <c r="H417" s="28"/>
      <c r="I417" s="28"/>
      <c r="J417" s="28"/>
      <c r="K417" s="28"/>
      <c r="L417" s="28"/>
      <c r="M417" s="28"/>
      <c r="N417" s="28"/>
      <c r="O417" s="28"/>
      <c r="P417" s="28"/>
      <c r="Q417" s="28"/>
      <c r="R417" s="28"/>
      <c r="S417" s="28"/>
      <c r="T417" s="28"/>
      <c r="U417" s="28"/>
    </row>
    <row r="418" spans="1:21" ht="11.25" customHeight="1" x14ac:dyDescent="0.2">
      <c r="A418" s="28"/>
      <c r="B418" s="28"/>
      <c r="C418" s="28"/>
      <c r="D418" s="31"/>
      <c r="E418" s="28"/>
      <c r="F418" s="28"/>
      <c r="G418" s="28"/>
      <c r="H418" s="28"/>
      <c r="I418" s="28"/>
      <c r="J418" s="28"/>
      <c r="K418" s="28"/>
      <c r="L418" s="28"/>
      <c r="M418" s="28"/>
      <c r="N418" s="28"/>
      <c r="O418" s="28"/>
      <c r="P418" s="28"/>
      <c r="Q418" s="28"/>
      <c r="R418" s="28"/>
      <c r="S418" s="28"/>
      <c r="T418" s="28"/>
      <c r="U418" s="28"/>
    </row>
    <row r="419" spans="1:21" ht="11.25" customHeight="1" x14ac:dyDescent="0.2">
      <c r="A419" s="28"/>
      <c r="B419" s="28"/>
      <c r="C419" s="28"/>
      <c r="D419" s="31"/>
      <c r="E419" s="28"/>
      <c r="F419" s="28"/>
      <c r="G419" s="28"/>
      <c r="H419" s="28"/>
      <c r="I419" s="28"/>
      <c r="J419" s="28"/>
      <c r="K419" s="28"/>
      <c r="L419" s="28"/>
      <c r="M419" s="28"/>
      <c r="N419" s="28"/>
      <c r="O419" s="28"/>
      <c r="P419" s="28"/>
      <c r="Q419" s="28"/>
      <c r="R419" s="28"/>
      <c r="S419" s="28"/>
      <c r="T419" s="28"/>
      <c r="U419" s="28"/>
    </row>
    <row r="420" spans="1:21" ht="11.25" customHeight="1" x14ac:dyDescent="0.2">
      <c r="A420" s="28"/>
      <c r="B420" s="28"/>
      <c r="C420" s="28"/>
      <c r="D420" s="31"/>
      <c r="E420" s="28"/>
      <c r="F420" s="28"/>
      <c r="G420" s="28"/>
      <c r="H420" s="28"/>
      <c r="I420" s="28"/>
      <c r="J420" s="28"/>
      <c r="K420" s="28"/>
      <c r="L420" s="28"/>
      <c r="M420" s="28"/>
      <c r="N420" s="28"/>
      <c r="O420" s="28"/>
      <c r="P420" s="28"/>
      <c r="Q420" s="28"/>
      <c r="R420" s="28"/>
      <c r="S420" s="28"/>
      <c r="T420" s="28"/>
      <c r="U420" s="28"/>
    </row>
    <row r="421" spans="1:21" ht="11.25" customHeight="1" x14ac:dyDescent="0.2">
      <c r="A421" s="28"/>
      <c r="B421" s="28"/>
      <c r="C421" s="28"/>
      <c r="D421" s="31"/>
      <c r="E421" s="28"/>
      <c r="F421" s="28"/>
      <c r="G421" s="28"/>
      <c r="H421" s="28"/>
      <c r="I421" s="28"/>
      <c r="J421" s="28"/>
      <c r="K421" s="28"/>
      <c r="L421" s="28"/>
      <c r="M421" s="28"/>
      <c r="N421" s="28"/>
      <c r="O421" s="28"/>
      <c r="P421" s="28"/>
      <c r="Q421" s="28"/>
      <c r="R421" s="28"/>
      <c r="S421" s="28"/>
      <c r="T421" s="28"/>
      <c r="U421" s="28"/>
    </row>
    <row r="422" spans="1:21" ht="11.25" customHeight="1" x14ac:dyDescent="0.2">
      <c r="A422" s="28"/>
      <c r="B422" s="28"/>
      <c r="C422" s="28"/>
      <c r="D422" s="31"/>
      <c r="E422" s="28"/>
      <c r="F422" s="28"/>
      <c r="G422" s="28"/>
      <c r="H422" s="28"/>
      <c r="I422" s="28"/>
      <c r="J422" s="28"/>
      <c r="K422" s="28"/>
      <c r="L422" s="28"/>
      <c r="M422" s="28"/>
      <c r="N422" s="28"/>
      <c r="O422" s="28"/>
      <c r="P422" s="28"/>
      <c r="Q422" s="28"/>
      <c r="R422" s="28"/>
      <c r="S422" s="28"/>
      <c r="T422" s="28"/>
      <c r="U422" s="28"/>
    </row>
    <row r="423" spans="1:21" ht="11.25" customHeight="1" x14ac:dyDescent="0.2">
      <c r="A423" s="28"/>
      <c r="B423" s="28"/>
      <c r="C423" s="28"/>
      <c r="D423" s="31"/>
      <c r="E423" s="28"/>
      <c r="F423" s="28"/>
      <c r="G423" s="28"/>
      <c r="H423" s="28"/>
      <c r="I423" s="28"/>
      <c r="J423" s="28"/>
      <c r="K423" s="28"/>
      <c r="L423" s="28"/>
      <c r="M423" s="28"/>
      <c r="N423" s="28"/>
      <c r="O423" s="28"/>
      <c r="P423" s="28"/>
      <c r="Q423" s="28"/>
      <c r="R423" s="28"/>
      <c r="S423" s="28"/>
      <c r="T423" s="28"/>
      <c r="U423" s="28"/>
    </row>
    <row r="424" spans="1:21" ht="11.25" customHeight="1" x14ac:dyDescent="0.2">
      <c r="A424" s="28"/>
      <c r="B424" s="28"/>
      <c r="C424" s="28"/>
      <c r="D424" s="31"/>
      <c r="E424" s="28"/>
      <c r="F424" s="28"/>
      <c r="G424" s="28"/>
      <c r="H424" s="28"/>
      <c r="I424" s="28"/>
      <c r="J424" s="28"/>
      <c r="K424" s="28"/>
      <c r="L424" s="28"/>
      <c r="M424" s="28"/>
      <c r="N424" s="28"/>
      <c r="O424" s="28"/>
      <c r="P424" s="28"/>
      <c r="Q424" s="28"/>
      <c r="R424" s="28"/>
      <c r="S424" s="28"/>
      <c r="T424" s="28"/>
      <c r="U424" s="28"/>
    </row>
    <row r="425" spans="1:21" ht="11.25" customHeight="1" x14ac:dyDescent="0.2">
      <c r="A425" s="28"/>
      <c r="B425" s="28"/>
      <c r="C425" s="28"/>
      <c r="D425" s="31"/>
      <c r="E425" s="28"/>
      <c r="F425" s="28"/>
      <c r="G425" s="28"/>
      <c r="H425" s="28"/>
      <c r="I425" s="28"/>
      <c r="J425" s="28"/>
      <c r="K425" s="28"/>
      <c r="L425" s="28"/>
      <c r="M425" s="28"/>
      <c r="N425" s="28"/>
      <c r="O425" s="28"/>
      <c r="P425" s="28"/>
      <c r="Q425" s="28"/>
      <c r="R425" s="28"/>
      <c r="S425" s="28"/>
      <c r="T425" s="28"/>
      <c r="U425" s="28"/>
    </row>
    <row r="426" spans="1:21" ht="11.25" customHeight="1" x14ac:dyDescent="0.2">
      <c r="A426" s="28"/>
      <c r="B426" s="28"/>
      <c r="C426" s="28"/>
      <c r="D426" s="31"/>
      <c r="E426" s="28"/>
      <c r="F426" s="28"/>
      <c r="G426" s="28"/>
      <c r="H426" s="28"/>
      <c r="I426" s="28"/>
      <c r="J426" s="28"/>
      <c r="K426" s="28"/>
      <c r="L426" s="28"/>
      <c r="M426" s="28"/>
      <c r="N426" s="28"/>
      <c r="O426" s="28"/>
      <c r="P426" s="28"/>
      <c r="Q426" s="28"/>
      <c r="R426" s="28"/>
      <c r="S426" s="28"/>
      <c r="T426" s="28"/>
      <c r="U426" s="28"/>
    </row>
    <row r="427" spans="1:21" ht="11.25" customHeight="1" x14ac:dyDescent="0.2">
      <c r="A427" s="28"/>
      <c r="B427" s="28"/>
      <c r="C427" s="28"/>
      <c r="D427" s="31"/>
      <c r="E427" s="28"/>
      <c r="F427" s="28"/>
      <c r="G427" s="28"/>
      <c r="H427" s="28"/>
      <c r="I427" s="28"/>
      <c r="J427" s="28"/>
      <c r="K427" s="28"/>
      <c r="L427" s="28"/>
      <c r="M427" s="28"/>
      <c r="N427" s="28"/>
      <c r="O427" s="28"/>
      <c r="P427" s="28"/>
      <c r="Q427" s="28"/>
      <c r="R427" s="28"/>
      <c r="S427" s="28"/>
      <c r="T427" s="28"/>
      <c r="U427" s="28"/>
    </row>
    <row r="428" spans="1:21" ht="11.25" customHeight="1" x14ac:dyDescent="0.2">
      <c r="A428" s="28"/>
      <c r="B428" s="28"/>
      <c r="C428" s="28"/>
      <c r="D428" s="31"/>
      <c r="E428" s="28"/>
      <c r="F428" s="28"/>
      <c r="G428" s="28"/>
      <c r="H428" s="28"/>
      <c r="I428" s="28"/>
      <c r="J428" s="28"/>
      <c r="K428" s="28"/>
      <c r="L428" s="28"/>
      <c r="M428" s="28"/>
      <c r="N428" s="28"/>
      <c r="O428" s="28"/>
      <c r="P428" s="28"/>
      <c r="Q428" s="28"/>
      <c r="R428" s="28"/>
      <c r="S428" s="28"/>
      <c r="T428" s="28"/>
      <c r="U428" s="28"/>
    </row>
    <row r="429" spans="1:21" ht="11.25" customHeight="1" x14ac:dyDescent="0.2">
      <c r="A429" s="28"/>
      <c r="B429" s="28"/>
      <c r="C429" s="28"/>
      <c r="D429" s="31"/>
      <c r="E429" s="28"/>
      <c r="F429" s="28"/>
      <c r="G429" s="28"/>
      <c r="H429" s="28"/>
      <c r="I429" s="28"/>
      <c r="J429" s="28"/>
      <c r="K429" s="28"/>
      <c r="L429" s="28"/>
      <c r="M429" s="28"/>
      <c r="N429" s="28"/>
      <c r="O429" s="28"/>
      <c r="P429" s="28"/>
      <c r="Q429" s="28"/>
      <c r="R429" s="28"/>
      <c r="S429" s="28"/>
      <c r="T429" s="28"/>
      <c r="U429" s="28"/>
    </row>
    <row r="430" spans="1:21" ht="11.25" customHeight="1" x14ac:dyDescent="0.2">
      <c r="A430" s="28"/>
      <c r="B430" s="28"/>
      <c r="C430" s="28"/>
      <c r="D430" s="31"/>
      <c r="E430" s="28"/>
      <c r="F430" s="28"/>
      <c r="G430" s="28"/>
      <c r="H430" s="28"/>
      <c r="I430" s="28"/>
      <c r="J430" s="28"/>
      <c r="K430" s="28"/>
      <c r="L430" s="28"/>
      <c r="M430" s="28"/>
      <c r="N430" s="28"/>
      <c r="O430" s="28"/>
      <c r="P430" s="28"/>
      <c r="Q430" s="28"/>
      <c r="R430" s="28"/>
      <c r="S430" s="28"/>
      <c r="T430" s="28"/>
      <c r="U430" s="28"/>
    </row>
    <row r="431" spans="1:21" ht="11.25" customHeight="1" x14ac:dyDescent="0.2">
      <c r="A431" s="28"/>
      <c r="B431" s="28"/>
      <c r="C431" s="28"/>
      <c r="D431" s="31"/>
      <c r="E431" s="28"/>
      <c r="F431" s="28"/>
      <c r="G431" s="28"/>
      <c r="H431" s="28"/>
      <c r="I431" s="28"/>
      <c r="J431" s="28"/>
      <c r="K431" s="28"/>
      <c r="L431" s="28"/>
      <c r="M431" s="28"/>
      <c r="N431" s="28"/>
      <c r="O431" s="28"/>
      <c r="P431" s="28"/>
      <c r="Q431" s="28"/>
      <c r="R431" s="28"/>
      <c r="S431" s="28"/>
      <c r="T431" s="28"/>
      <c r="U431" s="28"/>
    </row>
    <row r="432" spans="1:21" ht="11.25" customHeight="1" x14ac:dyDescent="0.2">
      <c r="A432" s="28"/>
      <c r="B432" s="28"/>
      <c r="C432" s="28"/>
      <c r="D432" s="31"/>
      <c r="E432" s="28"/>
      <c r="F432" s="28"/>
      <c r="G432" s="28"/>
      <c r="H432" s="28"/>
      <c r="I432" s="28"/>
      <c r="J432" s="28"/>
      <c r="K432" s="28"/>
      <c r="L432" s="28"/>
      <c r="M432" s="28"/>
      <c r="N432" s="28"/>
      <c r="O432" s="28"/>
      <c r="P432" s="28"/>
      <c r="Q432" s="28"/>
      <c r="R432" s="28"/>
      <c r="S432" s="28"/>
      <c r="T432" s="28"/>
      <c r="U432" s="28"/>
    </row>
    <row r="433" spans="1:21" ht="11.25" customHeight="1" x14ac:dyDescent="0.2">
      <c r="A433" s="28"/>
      <c r="B433" s="28"/>
      <c r="C433" s="28"/>
      <c r="D433" s="31"/>
      <c r="E433" s="28"/>
      <c r="F433" s="28"/>
      <c r="G433" s="28"/>
      <c r="H433" s="28"/>
      <c r="I433" s="28"/>
      <c r="J433" s="28"/>
      <c r="K433" s="28"/>
      <c r="L433" s="28"/>
      <c r="M433" s="28"/>
      <c r="N433" s="28"/>
      <c r="O433" s="28"/>
      <c r="P433" s="28"/>
      <c r="Q433" s="28"/>
      <c r="R433" s="28"/>
      <c r="S433" s="28"/>
      <c r="T433" s="28"/>
      <c r="U433" s="28"/>
    </row>
    <row r="434" spans="1:21" ht="11.25" customHeight="1" x14ac:dyDescent="0.2">
      <c r="A434" s="28"/>
      <c r="B434" s="28"/>
      <c r="C434" s="28"/>
      <c r="D434" s="31"/>
      <c r="E434" s="28"/>
      <c r="F434" s="28"/>
      <c r="G434" s="28"/>
      <c r="H434" s="28"/>
      <c r="I434" s="28"/>
      <c r="J434" s="28"/>
      <c r="K434" s="28"/>
      <c r="L434" s="28"/>
      <c r="M434" s="28"/>
      <c r="N434" s="28"/>
      <c r="O434" s="28"/>
      <c r="P434" s="28"/>
      <c r="Q434" s="28"/>
      <c r="R434" s="28"/>
      <c r="S434" s="28"/>
      <c r="T434" s="28"/>
      <c r="U434" s="28"/>
    </row>
    <row r="435" spans="1:21" ht="11.25" customHeight="1" x14ac:dyDescent="0.2">
      <c r="A435" s="28"/>
      <c r="B435" s="28"/>
      <c r="C435" s="28"/>
      <c r="D435" s="31"/>
      <c r="E435" s="28"/>
      <c r="F435" s="28"/>
      <c r="G435" s="28"/>
      <c r="H435" s="28"/>
      <c r="I435" s="28"/>
      <c r="J435" s="28"/>
      <c r="K435" s="28"/>
      <c r="L435" s="28"/>
      <c r="M435" s="28"/>
      <c r="N435" s="28"/>
      <c r="O435" s="28"/>
      <c r="P435" s="28"/>
      <c r="Q435" s="28"/>
      <c r="R435" s="28"/>
      <c r="S435" s="28"/>
      <c r="T435" s="28"/>
      <c r="U435" s="28"/>
    </row>
    <row r="436" spans="1:21" ht="11.25" customHeight="1" x14ac:dyDescent="0.2">
      <c r="A436" s="28"/>
      <c r="B436" s="28"/>
      <c r="C436" s="28"/>
      <c r="D436" s="31"/>
      <c r="E436" s="28"/>
      <c r="F436" s="28"/>
      <c r="G436" s="28"/>
      <c r="H436" s="28"/>
      <c r="I436" s="28"/>
      <c r="J436" s="28"/>
      <c r="K436" s="28"/>
      <c r="L436" s="28"/>
      <c r="M436" s="28"/>
      <c r="N436" s="28"/>
      <c r="O436" s="28"/>
      <c r="P436" s="28"/>
      <c r="Q436" s="28"/>
      <c r="R436" s="28"/>
      <c r="S436" s="28"/>
      <c r="T436" s="28"/>
      <c r="U436" s="28"/>
    </row>
    <row r="437" spans="1:21" ht="11.25" customHeight="1" x14ac:dyDescent="0.2">
      <c r="A437" s="28"/>
      <c r="B437" s="28"/>
      <c r="C437" s="28"/>
      <c r="D437" s="31"/>
      <c r="E437" s="28"/>
      <c r="F437" s="28"/>
      <c r="G437" s="28"/>
      <c r="H437" s="28"/>
      <c r="I437" s="28"/>
      <c r="J437" s="28"/>
      <c r="K437" s="28"/>
      <c r="L437" s="28"/>
      <c r="M437" s="28"/>
      <c r="N437" s="28"/>
      <c r="O437" s="28"/>
      <c r="P437" s="28"/>
      <c r="Q437" s="28"/>
      <c r="R437" s="28"/>
      <c r="S437" s="28"/>
      <c r="T437" s="28"/>
      <c r="U437" s="28"/>
    </row>
    <row r="438" spans="1:21" ht="11.25" customHeight="1" x14ac:dyDescent="0.2">
      <c r="A438" s="28"/>
      <c r="B438" s="28"/>
      <c r="C438" s="28"/>
      <c r="D438" s="31"/>
      <c r="E438" s="28"/>
      <c r="F438" s="28"/>
      <c r="G438" s="28"/>
      <c r="H438" s="28"/>
      <c r="I438" s="28"/>
      <c r="J438" s="28"/>
      <c r="K438" s="28"/>
      <c r="L438" s="28"/>
      <c r="M438" s="28"/>
      <c r="N438" s="28"/>
      <c r="O438" s="28"/>
      <c r="P438" s="28"/>
      <c r="Q438" s="28"/>
      <c r="R438" s="28"/>
      <c r="S438" s="28"/>
      <c r="T438" s="28"/>
      <c r="U438" s="28"/>
    </row>
    <row r="439" spans="1:21" ht="11.25" customHeight="1" x14ac:dyDescent="0.2">
      <c r="A439" s="28"/>
      <c r="B439" s="28"/>
      <c r="C439" s="28"/>
      <c r="D439" s="31"/>
      <c r="E439" s="28"/>
      <c r="F439" s="28"/>
      <c r="G439" s="28"/>
      <c r="H439" s="28"/>
      <c r="I439" s="28"/>
      <c r="J439" s="28"/>
      <c r="K439" s="28"/>
      <c r="L439" s="28"/>
      <c r="M439" s="28"/>
      <c r="N439" s="28"/>
      <c r="O439" s="28"/>
      <c r="P439" s="28"/>
      <c r="Q439" s="28"/>
      <c r="R439" s="28"/>
      <c r="S439" s="28"/>
      <c r="T439" s="28"/>
      <c r="U439" s="28"/>
    </row>
    <row r="440" spans="1:21" ht="11.25" customHeight="1" x14ac:dyDescent="0.2">
      <c r="A440" s="28"/>
      <c r="B440" s="28"/>
      <c r="C440" s="28"/>
      <c r="D440" s="31"/>
      <c r="E440" s="28"/>
      <c r="F440" s="28"/>
      <c r="G440" s="28"/>
      <c r="H440" s="28"/>
      <c r="I440" s="28"/>
      <c r="J440" s="28"/>
      <c r="K440" s="28"/>
      <c r="L440" s="28"/>
      <c r="M440" s="28"/>
      <c r="N440" s="28"/>
      <c r="O440" s="28"/>
      <c r="P440" s="28"/>
      <c r="Q440" s="28"/>
      <c r="R440" s="28"/>
      <c r="S440" s="28"/>
      <c r="T440" s="28"/>
      <c r="U440" s="28"/>
    </row>
    <row r="441" spans="1:21" ht="11.25" customHeight="1" x14ac:dyDescent="0.2">
      <c r="A441" s="28"/>
      <c r="B441" s="28"/>
      <c r="C441" s="28"/>
      <c r="D441" s="31"/>
      <c r="E441" s="28"/>
      <c r="F441" s="28"/>
      <c r="G441" s="28"/>
      <c r="H441" s="28"/>
      <c r="I441" s="28"/>
      <c r="J441" s="28"/>
      <c r="K441" s="28"/>
      <c r="L441" s="28"/>
      <c r="M441" s="28"/>
      <c r="N441" s="28"/>
      <c r="O441" s="28"/>
      <c r="P441" s="28"/>
      <c r="Q441" s="28"/>
      <c r="R441" s="28"/>
      <c r="S441" s="28"/>
      <c r="T441" s="28"/>
      <c r="U441" s="28"/>
    </row>
    <row r="442" spans="1:21" ht="11.25" customHeight="1" x14ac:dyDescent="0.2">
      <c r="A442" s="28"/>
      <c r="B442" s="28"/>
      <c r="C442" s="28"/>
      <c r="D442" s="31"/>
      <c r="E442" s="28"/>
      <c r="F442" s="28"/>
      <c r="G442" s="28"/>
      <c r="H442" s="28"/>
      <c r="I442" s="28"/>
      <c r="J442" s="28"/>
      <c r="K442" s="28"/>
      <c r="L442" s="28"/>
      <c r="M442" s="28"/>
      <c r="N442" s="28"/>
      <c r="O442" s="28"/>
      <c r="P442" s="28"/>
      <c r="Q442" s="28"/>
      <c r="R442" s="28"/>
      <c r="S442" s="28"/>
      <c r="T442" s="28"/>
      <c r="U442" s="28"/>
    </row>
    <row r="443" spans="1:21" ht="11.25" customHeight="1" x14ac:dyDescent="0.2">
      <c r="A443" s="28"/>
      <c r="B443" s="28"/>
      <c r="C443" s="28"/>
      <c r="D443" s="31"/>
      <c r="E443" s="28"/>
      <c r="F443" s="28"/>
      <c r="G443" s="28"/>
      <c r="H443" s="28"/>
      <c r="I443" s="28"/>
      <c r="J443" s="28"/>
      <c r="K443" s="28"/>
      <c r="L443" s="28"/>
      <c r="M443" s="28"/>
      <c r="N443" s="28"/>
      <c r="O443" s="28"/>
      <c r="P443" s="28"/>
      <c r="Q443" s="28"/>
      <c r="R443" s="28"/>
      <c r="S443" s="28"/>
      <c r="T443" s="28"/>
      <c r="U443" s="28"/>
    </row>
    <row r="444" spans="1:21" ht="11.25" customHeight="1" x14ac:dyDescent="0.2">
      <c r="A444" s="28"/>
      <c r="B444" s="28"/>
      <c r="C444" s="28"/>
      <c r="D444" s="31"/>
      <c r="E444" s="28"/>
      <c r="F444" s="28"/>
      <c r="G444" s="28"/>
      <c r="H444" s="28"/>
      <c r="I444" s="28"/>
      <c r="J444" s="28"/>
      <c r="K444" s="28"/>
      <c r="L444" s="28"/>
      <c r="M444" s="28"/>
      <c r="N444" s="28"/>
      <c r="O444" s="28"/>
      <c r="P444" s="28"/>
      <c r="Q444" s="28"/>
      <c r="R444" s="28"/>
      <c r="S444" s="28"/>
      <c r="T444" s="28"/>
      <c r="U444" s="28"/>
    </row>
    <row r="445" spans="1:21" ht="11.25" customHeight="1" x14ac:dyDescent="0.2">
      <c r="A445" s="28"/>
      <c r="B445" s="28"/>
      <c r="C445" s="28"/>
      <c r="D445" s="31"/>
      <c r="E445" s="28"/>
      <c r="F445" s="28"/>
      <c r="G445" s="28"/>
      <c r="H445" s="28"/>
      <c r="I445" s="28"/>
      <c r="J445" s="28"/>
      <c r="K445" s="28"/>
      <c r="L445" s="28"/>
      <c r="M445" s="28"/>
      <c r="N445" s="28"/>
      <c r="O445" s="28"/>
      <c r="P445" s="28"/>
      <c r="Q445" s="28"/>
      <c r="R445" s="28"/>
      <c r="S445" s="28"/>
      <c r="T445" s="28"/>
      <c r="U445" s="28"/>
    </row>
    <row r="446" spans="1:21" ht="11.25" customHeight="1" x14ac:dyDescent="0.2">
      <c r="A446" s="28"/>
      <c r="B446" s="28"/>
      <c r="C446" s="28"/>
      <c r="D446" s="31"/>
      <c r="E446" s="28"/>
      <c r="F446" s="28"/>
      <c r="G446" s="28"/>
      <c r="H446" s="28"/>
      <c r="I446" s="28"/>
      <c r="J446" s="28"/>
      <c r="K446" s="28"/>
      <c r="L446" s="28"/>
      <c r="M446" s="28"/>
      <c r="N446" s="28"/>
      <c r="O446" s="28"/>
      <c r="P446" s="28"/>
      <c r="Q446" s="28"/>
      <c r="R446" s="28"/>
      <c r="S446" s="28"/>
      <c r="T446" s="28"/>
      <c r="U446" s="28"/>
    </row>
    <row r="447" spans="1:21" ht="11.25" customHeight="1" x14ac:dyDescent="0.2">
      <c r="A447" s="28"/>
      <c r="B447" s="28"/>
      <c r="C447" s="28"/>
      <c r="D447" s="31"/>
      <c r="E447" s="28"/>
      <c r="F447" s="28"/>
      <c r="G447" s="28"/>
      <c r="H447" s="28"/>
      <c r="I447" s="28"/>
      <c r="J447" s="28"/>
      <c r="K447" s="28"/>
      <c r="L447" s="28"/>
      <c r="M447" s="28"/>
      <c r="N447" s="28"/>
      <c r="O447" s="28"/>
      <c r="P447" s="28"/>
      <c r="Q447" s="28"/>
      <c r="R447" s="28"/>
      <c r="S447" s="28"/>
      <c r="T447" s="28"/>
      <c r="U447" s="28"/>
    </row>
    <row r="448" spans="1:21" ht="11.25" customHeight="1" x14ac:dyDescent="0.2">
      <c r="A448" s="28"/>
      <c r="B448" s="28"/>
      <c r="C448" s="28"/>
      <c r="D448" s="31"/>
      <c r="E448" s="28"/>
      <c r="F448" s="28"/>
      <c r="G448" s="28"/>
      <c r="H448" s="28"/>
      <c r="I448" s="28"/>
      <c r="J448" s="28"/>
      <c r="K448" s="28"/>
      <c r="L448" s="28"/>
      <c r="M448" s="28"/>
      <c r="N448" s="28"/>
      <c r="O448" s="28"/>
      <c r="P448" s="28"/>
      <c r="Q448" s="28"/>
      <c r="R448" s="28"/>
      <c r="S448" s="28"/>
      <c r="T448" s="28"/>
      <c r="U448" s="28"/>
    </row>
    <row r="449" spans="1:21" ht="11.25" customHeight="1" x14ac:dyDescent="0.2">
      <c r="A449" s="28"/>
      <c r="B449" s="28"/>
      <c r="C449" s="28"/>
      <c r="D449" s="31"/>
      <c r="E449" s="28"/>
      <c r="F449" s="28"/>
      <c r="G449" s="28"/>
      <c r="H449" s="28"/>
      <c r="I449" s="28"/>
      <c r="J449" s="28"/>
      <c r="K449" s="28"/>
      <c r="L449" s="28"/>
      <c r="M449" s="28"/>
      <c r="N449" s="28"/>
      <c r="O449" s="28"/>
      <c r="P449" s="28"/>
      <c r="Q449" s="28"/>
      <c r="R449" s="28"/>
      <c r="S449" s="28"/>
      <c r="T449" s="28"/>
      <c r="U449" s="28"/>
    </row>
    <row r="450" spans="1:21" ht="11.25" customHeight="1" x14ac:dyDescent="0.2">
      <c r="A450" s="28"/>
      <c r="B450" s="28"/>
      <c r="C450" s="28"/>
      <c r="D450" s="31"/>
      <c r="E450" s="28"/>
      <c r="F450" s="28"/>
      <c r="G450" s="28"/>
      <c r="H450" s="28"/>
      <c r="I450" s="28"/>
      <c r="J450" s="28"/>
      <c r="K450" s="28"/>
      <c r="L450" s="28"/>
      <c r="M450" s="28"/>
      <c r="N450" s="28"/>
      <c r="O450" s="28"/>
      <c r="P450" s="28"/>
      <c r="Q450" s="28"/>
      <c r="R450" s="28"/>
      <c r="S450" s="28"/>
      <c r="T450" s="28"/>
      <c r="U450" s="28"/>
    </row>
    <row r="451" spans="1:21" ht="11.25" customHeight="1" x14ac:dyDescent="0.2">
      <c r="A451" s="28"/>
      <c r="B451" s="28"/>
      <c r="C451" s="28"/>
      <c r="D451" s="31"/>
      <c r="E451" s="28"/>
      <c r="F451" s="28"/>
      <c r="G451" s="28"/>
      <c r="H451" s="28"/>
      <c r="I451" s="28"/>
      <c r="J451" s="28"/>
      <c r="K451" s="28"/>
      <c r="L451" s="28"/>
      <c r="M451" s="28"/>
      <c r="N451" s="28"/>
      <c r="O451" s="28"/>
      <c r="P451" s="28"/>
      <c r="Q451" s="28"/>
      <c r="R451" s="28"/>
      <c r="S451" s="28"/>
      <c r="T451" s="28"/>
      <c r="U451" s="28"/>
    </row>
    <row r="452" spans="1:21" ht="11.25" customHeight="1" x14ac:dyDescent="0.2">
      <c r="A452" s="28"/>
      <c r="B452" s="28"/>
      <c r="C452" s="28"/>
      <c r="D452" s="31"/>
      <c r="E452" s="28"/>
      <c r="F452" s="28"/>
      <c r="G452" s="28"/>
      <c r="H452" s="28"/>
      <c r="I452" s="28"/>
      <c r="J452" s="28"/>
      <c r="K452" s="28"/>
      <c r="L452" s="28"/>
      <c r="M452" s="28"/>
      <c r="N452" s="28"/>
      <c r="O452" s="28"/>
      <c r="P452" s="28"/>
      <c r="Q452" s="28"/>
      <c r="R452" s="28"/>
      <c r="S452" s="28"/>
      <c r="T452" s="28"/>
      <c r="U452" s="28"/>
    </row>
    <row r="453" spans="1:21" ht="11.25" customHeight="1" x14ac:dyDescent="0.2">
      <c r="A453" s="28"/>
      <c r="B453" s="28"/>
      <c r="C453" s="28"/>
      <c r="D453" s="31"/>
      <c r="E453" s="28"/>
      <c r="F453" s="28"/>
      <c r="G453" s="28"/>
      <c r="H453" s="28"/>
      <c r="I453" s="28"/>
      <c r="J453" s="28"/>
      <c r="K453" s="28"/>
      <c r="L453" s="28"/>
      <c r="M453" s="28"/>
      <c r="N453" s="28"/>
      <c r="O453" s="28"/>
      <c r="P453" s="28"/>
      <c r="Q453" s="28"/>
      <c r="R453" s="28"/>
      <c r="S453" s="28"/>
      <c r="T453" s="28"/>
      <c r="U453" s="28"/>
    </row>
    <row r="454" spans="1:21" ht="11.25" customHeight="1" x14ac:dyDescent="0.2">
      <c r="A454" s="28"/>
      <c r="B454" s="28"/>
      <c r="C454" s="28"/>
      <c r="D454" s="31"/>
      <c r="E454" s="28"/>
      <c r="F454" s="28"/>
      <c r="G454" s="28"/>
      <c r="H454" s="28"/>
      <c r="I454" s="28"/>
      <c r="J454" s="28"/>
      <c r="K454" s="28"/>
      <c r="L454" s="28"/>
      <c r="M454" s="28"/>
      <c r="N454" s="28"/>
      <c r="O454" s="28"/>
      <c r="P454" s="28"/>
      <c r="Q454" s="28"/>
      <c r="R454" s="28"/>
      <c r="S454" s="28"/>
      <c r="T454" s="28"/>
      <c r="U454" s="28"/>
    </row>
    <row r="455" spans="1:21" ht="11.25" customHeight="1" x14ac:dyDescent="0.2">
      <c r="A455" s="28"/>
      <c r="B455" s="28"/>
      <c r="C455" s="28"/>
      <c r="D455" s="31"/>
      <c r="E455" s="28"/>
      <c r="F455" s="28"/>
      <c r="G455" s="28"/>
      <c r="H455" s="28"/>
      <c r="I455" s="28"/>
      <c r="J455" s="28"/>
      <c r="K455" s="28"/>
      <c r="L455" s="28"/>
      <c r="M455" s="28"/>
      <c r="N455" s="28"/>
      <c r="O455" s="28"/>
      <c r="P455" s="28"/>
      <c r="Q455" s="28"/>
      <c r="R455" s="28"/>
      <c r="S455" s="28"/>
      <c r="T455" s="28"/>
      <c r="U455" s="28"/>
    </row>
    <row r="456" spans="1:21" ht="11.25" customHeight="1" x14ac:dyDescent="0.2">
      <c r="A456" s="28"/>
      <c r="B456" s="28"/>
      <c r="C456" s="28"/>
      <c r="D456" s="31"/>
      <c r="E456" s="28"/>
      <c r="F456" s="28"/>
      <c r="G456" s="28"/>
      <c r="H456" s="28"/>
      <c r="I456" s="28"/>
      <c r="J456" s="28"/>
      <c r="K456" s="28"/>
      <c r="L456" s="28"/>
      <c r="M456" s="28"/>
      <c r="N456" s="28"/>
      <c r="O456" s="28"/>
      <c r="P456" s="28"/>
      <c r="Q456" s="28"/>
      <c r="R456" s="28"/>
      <c r="S456" s="28"/>
      <c r="T456" s="28"/>
      <c r="U456" s="28"/>
    </row>
    <row r="457" spans="1:21" ht="11.25" customHeight="1" x14ac:dyDescent="0.2">
      <c r="A457" s="28"/>
      <c r="B457" s="28"/>
      <c r="C457" s="28"/>
      <c r="D457" s="31"/>
      <c r="E457" s="28"/>
      <c r="F457" s="28"/>
      <c r="G457" s="28"/>
      <c r="H457" s="28"/>
      <c r="I457" s="28"/>
      <c r="J457" s="28"/>
      <c r="K457" s="28"/>
      <c r="L457" s="28"/>
      <c r="M457" s="28"/>
      <c r="N457" s="28"/>
      <c r="O457" s="28"/>
      <c r="P457" s="28"/>
      <c r="Q457" s="28"/>
      <c r="R457" s="28"/>
      <c r="S457" s="28"/>
      <c r="T457" s="28"/>
      <c r="U457" s="28"/>
    </row>
    <row r="458" spans="1:21" ht="11.25" customHeight="1" x14ac:dyDescent="0.2">
      <c r="A458" s="28"/>
      <c r="B458" s="28"/>
      <c r="C458" s="28"/>
      <c r="D458" s="31"/>
      <c r="E458" s="28"/>
      <c r="F458" s="28"/>
      <c r="G458" s="28"/>
      <c r="H458" s="28"/>
      <c r="I458" s="28"/>
      <c r="J458" s="28"/>
      <c r="K458" s="28"/>
      <c r="L458" s="28"/>
      <c r="M458" s="28"/>
      <c r="N458" s="28"/>
      <c r="O458" s="28"/>
      <c r="P458" s="28"/>
      <c r="Q458" s="28"/>
      <c r="R458" s="28"/>
      <c r="S458" s="28"/>
      <c r="T458" s="28"/>
      <c r="U458" s="28"/>
    </row>
    <row r="459" spans="1:21" ht="11.25" customHeight="1" x14ac:dyDescent="0.2">
      <c r="A459" s="28"/>
      <c r="B459" s="28"/>
      <c r="C459" s="28"/>
      <c r="D459" s="31"/>
      <c r="E459" s="28"/>
      <c r="F459" s="28"/>
      <c r="G459" s="28"/>
      <c r="H459" s="28"/>
      <c r="I459" s="28"/>
      <c r="J459" s="28"/>
      <c r="K459" s="28"/>
      <c r="L459" s="28"/>
      <c r="M459" s="28"/>
      <c r="N459" s="28"/>
      <c r="O459" s="28"/>
      <c r="P459" s="28"/>
      <c r="Q459" s="28"/>
      <c r="R459" s="28"/>
      <c r="S459" s="28"/>
      <c r="T459" s="28"/>
      <c r="U459" s="28"/>
    </row>
    <row r="460" spans="1:21" ht="11.25" customHeight="1" x14ac:dyDescent="0.2">
      <c r="A460" s="28"/>
      <c r="B460" s="28"/>
      <c r="C460" s="28"/>
      <c r="D460" s="31"/>
      <c r="E460" s="28"/>
      <c r="F460" s="28"/>
      <c r="G460" s="28"/>
      <c r="H460" s="28"/>
      <c r="I460" s="28"/>
      <c r="J460" s="28"/>
      <c r="K460" s="28"/>
      <c r="L460" s="28"/>
      <c r="M460" s="28"/>
      <c r="N460" s="28"/>
      <c r="O460" s="28"/>
      <c r="P460" s="28"/>
      <c r="Q460" s="28"/>
      <c r="R460" s="28"/>
      <c r="S460" s="28"/>
      <c r="T460" s="28"/>
      <c r="U460" s="28"/>
    </row>
    <row r="461" spans="1:21" ht="11.25" customHeight="1" x14ac:dyDescent="0.2">
      <c r="A461" s="28"/>
      <c r="B461" s="28"/>
      <c r="C461" s="28"/>
      <c r="D461" s="31"/>
      <c r="E461" s="28"/>
      <c r="F461" s="28"/>
      <c r="G461" s="28"/>
      <c r="H461" s="28"/>
      <c r="I461" s="28"/>
      <c r="J461" s="28"/>
      <c r="K461" s="28"/>
      <c r="L461" s="28"/>
      <c r="M461" s="28"/>
      <c r="N461" s="28"/>
      <c r="O461" s="28"/>
      <c r="P461" s="28"/>
      <c r="Q461" s="28"/>
      <c r="R461" s="28"/>
      <c r="S461" s="28"/>
      <c r="T461" s="28"/>
      <c r="U461" s="28"/>
    </row>
    <row r="462" spans="1:21" ht="11.25" customHeight="1" x14ac:dyDescent="0.2">
      <c r="A462" s="28"/>
      <c r="B462" s="28"/>
      <c r="C462" s="28"/>
      <c r="D462" s="31"/>
      <c r="E462" s="28"/>
      <c r="F462" s="28"/>
      <c r="G462" s="28"/>
      <c r="H462" s="28"/>
      <c r="I462" s="28"/>
      <c r="J462" s="28"/>
      <c r="K462" s="28"/>
      <c r="L462" s="28"/>
      <c r="M462" s="28"/>
      <c r="N462" s="28"/>
      <c r="O462" s="28"/>
      <c r="P462" s="28"/>
      <c r="Q462" s="28"/>
      <c r="R462" s="28"/>
      <c r="S462" s="28"/>
      <c r="T462" s="28"/>
      <c r="U462" s="28"/>
    </row>
    <row r="463" spans="1:21" ht="11.25" customHeight="1" x14ac:dyDescent="0.2">
      <c r="A463" s="28"/>
      <c r="B463" s="28"/>
      <c r="C463" s="28"/>
      <c r="D463" s="31"/>
      <c r="E463" s="28"/>
      <c r="F463" s="28"/>
      <c r="G463" s="28"/>
      <c r="H463" s="28"/>
      <c r="I463" s="28"/>
      <c r="J463" s="28"/>
      <c r="K463" s="28"/>
      <c r="L463" s="28"/>
      <c r="M463" s="28"/>
      <c r="N463" s="28"/>
      <c r="O463" s="28"/>
      <c r="P463" s="28"/>
      <c r="Q463" s="28"/>
      <c r="R463" s="28"/>
      <c r="S463" s="28"/>
      <c r="T463" s="28"/>
      <c r="U463" s="28"/>
    </row>
    <row r="464" spans="1:21" ht="11.25" customHeight="1" x14ac:dyDescent="0.2">
      <c r="A464" s="28"/>
      <c r="B464" s="28"/>
      <c r="C464" s="28"/>
      <c r="D464" s="31"/>
      <c r="E464" s="28"/>
      <c r="F464" s="28"/>
      <c r="G464" s="28"/>
      <c r="H464" s="28"/>
      <c r="I464" s="28"/>
      <c r="J464" s="28"/>
      <c r="K464" s="28"/>
      <c r="L464" s="28"/>
      <c r="M464" s="28"/>
      <c r="N464" s="28"/>
      <c r="O464" s="28"/>
      <c r="P464" s="28"/>
      <c r="Q464" s="28"/>
      <c r="R464" s="28"/>
      <c r="S464" s="28"/>
      <c r="T464" s="28"/>
      <c r="U464" s="28"/>
    </row>
    <row r="465" spans="1:21" ht="11.25" customHeight="1" x14ac:dyDescent="0.2">
      <c r="A465" s="28"/>
      <c r="B465" s="28"/>
      <c r="C465" s="28"/>
      <c r="D465" s="31"/>
      <c r="E465" s="28"/>
      <c r="F465" s="28"/>
      <c r="G465" s="28"/>
      <c r="H465" s="28"/>
      <c r="I465" s="28"/>
      <c r="J465" s="28"/>
      <c r="K465" s="28"/>
      <c r="L465" s="28"/>
      <c r="M465" s="28"/>
      <c r="N465" s="28"/>
      <c r="O465" s="28"/>
      <c r="P465" s="28"/>
      <c r="Q465" s="28"/>
      <c r="R465" s="28"/>
      <c r="S465" s="28"/>
      <c r="T465" s="28"/>
      <c r="U465" s="28"/>
    </row>
    <row r="466" spans="1:21" ht="11.25" customHeight="1" x14ac:dyDescent="0.2">
      <c r="A466" s="28"/>
      <c r="B466" s="28"/>
      <c r="C466" s="28"/>
      <c r="D466" s="31"/>
      <c r="E466" s="28"/>
      <c r="F466" s="28"/>
      <c r="G466" s="28"/>
      <c r="H466" s="28"/>
      <c r="I466" s="28"/>
      <c r="J466" s="28"/>
      <c r="K466" s="28"/>
      <c r="L466" s="28"/>
      <c r="M466" s="28"/>
      <c r="N466" s="28"/>
      <c r="O466" s="28"/>
      <c r="P466" s="28"/>
      <c r="Q466" s="28"/>
      <c r="R466" s="28"/>
      <c r="S466" s="28"/>
      <c r="T466" s="28"/>
      <c r="U466" s="28"/>
    </row>
    <row r="467" spans="1:21" ht="11.25" customHeight="1" x14ac:dyDescent="0.2">
      <c r="A467" s="28"/>
      <c r="B467" s="28"/>
      <c r="C467" s="28"/>
      <c r="D467" s="31"/>
      <c r="E467" s="28"/>
      <c r="F467" s="28"/>
      <c r="G467" s="28"/>
      <c r="H467" s="28"/>
      <c r="I467" s="28"/>
      <c r="J467" s="28"/>
      <c r="K467" s="28"/>
      <c r="L467" s="28"/>
      <c r="M467" s="28"/>
      <c r="N467" s="28"/>
      <c r="O467" s="28"/>
      <c r="P467" s="28"/>
      <c r="Q467" s="28"/>
      <c r="R467" s="28"/>
      <c r="S467" s="28"/>
      <c r="T467" s="28"/>
      <c r="U467" s="28"/>
    </row>
    <row r="468" spans="1:21" ht="11.25" customHeight="1" x14ac:dyDescent="0.2">
      <c r="A468" s="28"/>
      <c r="B468" s="28"/>
      <c r="C468" s="28"/>
      <c r="D468" s="31"/>
      <c r="E468" s="28"/>
      <c r="F468" s="28"/>
      <c r="G468" s="28"/>
      <c r="H468" s="28"/>
      <c r="I468" s="28"/>
      <c r="J468" s="28"/>
      <c r="K468" s="28"/>
      <c r="L468" s="28"/>
      <c r="M468" s="28"/>
      <c r="N468" s="28"/>
      <c r="O468" s="28"/>
      <c r="P468" s="28"/>
      <c r="Q468" s="28"/>
      <c r="R468" s="28"/>
      <c r="S468" s="28"/>
      <c r="T468" s="28"/>
      <c r="U468" s="28"/>
    </row>
    <row r="469" spans="1:21" ht="11.25" customHeight="1" x14ac:dyDescent="0.2">
      <c r="A469" s="28"/>
      <c r="B469" s="28"/>
      <c r="C469" s="28"/>
      <c r="D469" s="31"/>
      <c r="E469" s="28"/>
      <c r="F469" s="28"/>
      <c r="G469" s="28"/>
      <c r="H469" s="28"/>
      <c r="I469" s="28"/>
      <c r="J469" s="28"/>
      <c r="K469" s="28"/>
      <c r="L469" s="28"/>
      <c r="M469" s="28"/>
      <c r="N469" s="28"/>
      <c r="O469" s="28"/>
      <c r="P469" s="28"/>
      <c r="Q469" s="28"/>
      <c r="R469" s="28"/>
      <c r="S469" s="28"/>
      <c r="T469" s="28"/>
      <c r="U469" s="28"/>
    </row>
    <row r="470" spans="1:21" ht="11.25" customHeight="1" x14ac:dyDescent="0.2">
      <c r="A470" s="28"/>
      <c r="B470" s="28"/>
      <c r="C470" s="28"/>
      <c r="D470" s="31"/>
      <c r="E470" s="28"/>
      <c r="F470" s="28"/>
      <c r="G470" s="28"/>
      <c r="H470" s="28"/>
      <c r="I470" s="28"/>
      <c r="J470" s="28"/>
      <c r="K470" s="28"/>
      <c r="L470" s="28"/>
      <c r="M470" s="28"/>
      <c r="N470" s="28"/>
      <c r="O470" s="28"/>
      <c r="P470" s="28"/>
      <c r="Q470" s="28"/>
      <c r="R470" s="28"/>
      <c r="S470" s="28"/>
      <c r="T470" s="28"/>
      <c r="U470" s="28"/>
    </row>
    <row r="471" spans="1:21" ht="11.25" customHeight="1" x14ac:dyDescent="0.2">
      <c r="A471" s="28"/>
      <c r="B471" s="28"/>
      <c r="C471" s="28"/>
      <c r="D471" s="31"/>
      <c r="E471" s="28"/>
      <c r="F471" s="28"/>
      <c r="G471" s="28"/>
      <c r="H471" s="28"/>
      <c r="I471" s="28"/>
      <c r="J471" s="28"/>
      <c r="K471" s="28"/>
      <c r="L471" s="28"/>
      <c r="M471" s="28"/>
      <c r="N471" s="28"/>
      <c r="O471" s="28"/>
      <c r="P471" s="28"/>
      <c r="Q471" s="28"/>
      <c r="R471" s="28"/>
      <c r="S471" s="28"/>
      <c r="T471" s="28"/>
      <c r="U471" s="28"/>
    </row>
    <row r="472" spans="1:21" ht="11.25" customHeight="1" x14ac:dyDescent="0.2">
      <c r="A472" s="28"/>
      <c r="B472" s="28"/>
      <c r="C472" s="28"/>
      <c r="D472" s="31"/>
      <c r="E472" s="28"/>
      <c r="F472" s="28"/>
      <c r="G472" s="28"/>
      <c r="H472" s="28"/>
      <c r="I472" s="28"/>
      <c r="J472" s="28"/>
      <c r="K472" s="28"/>
      <c r="L472" s="28"/>
      <c r="M472" s="28"/>
      <c r="N472" s="28"/>
      <c r="O472" s="28"/>
      <c r="P472" s="28"/>
      <c r="Q472" s="28"/>
      <c r="R472" s="28"/>
      <c r="S472" s="28"/>
      <c r="T472" s="28"/>
      <c r="U472" s="28"/>
    </row>
    <row r="473" spans="1:21" ht="11.25" customHeight="1" x14ac:dyDescent="0.2">
      <c r="A473" s="28"/>
      <c r="B473" s="28"/>
      <c r="C473" s="28"/>
      <c r="D473" s="31"/>
      <c r="E473" s="28"/>
      <c r="F473" s="28"/>
      <c r="G473" s="28"/>
      <c r="H473" s="28"/>
      <c r="I473" s="28"/>
      <c r="J473" s="28"/>
      <c r="K473" s="28"/>
      <c r="L473" s="28"/>
      <c r="M473" s="28"/>
      <c r="N473" s="28"/>
      <c r="O473" s="28"/>
      <c r="P473" s="28"/>
      <c r="Q473" s="28"/>
      <c r="R473" s="28"/>
      <c r="S473" s="28"/>
      <c r="T473" s="28"/>
      <c r="U473" s="28"/>
    </row>
    <row r="474" spans="1:21" ht="11.25" customHeight="1" x14ac:dyDescent="0.2">
      <c r="A474" s="28"/>
      <c r="B474" s="28"/>
      <c r="C474" s="28"/>
      <c r="D474" s="31"/>
      <c r="E474" s="28"/>
      <c r="F474" s="28"/>
      <c r="G474" s="28"/>
      <c r="H474" s="28"/>
      <c r="I474" s="28"/>
      <c r="J474" s="28"/>
      <c r="K474" s="28"/>
      <c r="L474" s="28"/>
      <c r="M474" s="28"/>
      <c r="N474" s="28"/>
      <c r="O474" s="28"/>
      <c r="P474" s="28"/>
      <c r="Q474" s="28"/>
      <c r="R474" s="28"/>
      <c r="S474" s="28"/>
      <c r="T474" s="28"/>
      <c r="U474" s="28"/>
    </row>
    <row r="475" spans="1:21" ht="11.25" customHeight="1" x14ac:dyDescent="0.2">
      <c r="A475" s="28"/>
      <c r="B475" s="28"/>
      <c r="C475" s="28"/>
      <c r="D475" s="31"/>
      <c r="E475" s="28"/>
      <c r="F475" s="28"/>
      <c r="G475" s="28"/>
      <c r="H475" s="28"/>
      <c r="I475" s="28"/>
      <c r="J475" s="28"/>
      <c r="K475" s="28"/>
      <c r="L475" s="28"/>
      <c r="M475" s="28"/>
      <c r="N475" s="28"/>
      <c r="O475" s="28"/>
      <c r="P475" s="28"/>
      <c r="Q475" s="28"/>
      <c r="R475" s="28"/>
      <c r="S475" s="28"/>
      <c r="T475" s="28"/>
      <c r="U475" s="28"/>
    </row>
    <row r="476" spans="1:21" ht="11.25" customHeight="1" x14ac:dyDescent="0.2">
      <c r="A476" s="28"/>
      <c r="B476" s="28"/>
      <c r="C476" s="28"/>
      <c r="D476" s="31"/>
      <c r="E476" s="28"/>
      <c r="F476" s="28"/>
      <c r="G476" s="28"/>
      <c r="H476" s="28"/>
      <c r="I476" s="28"/>
      <c r="J476" s="28"/>
      <c r="K476" s="28"/>
      <c r="L476" s="28"/>
      <c r="M476" s="28"/>
      <c r="N476" s="28"/>
      <c r="O476" s="28"/>
      <c r="P476" s="28"/>
      <c r="Q476" s="28"/>
      <c r="R476" s="28"/>
      <c r="S476" s="28"/>
      <c r="T476" s="28"/>
      <c r="U476" s="28"/>
    </row>
    <row r="477" spans="1:21" ht="11.25" customHeight="1" x14ac:dyDescent="0.2">
      <c r="A477" s="28"/>
      <c r="B477" s="28"/>
      <c r="C477" s="28"/>
      <c r="D477" s="31"/>
      <c r="E477" s="28"/>
      <c r="F477" s="28"/>
      <c r="G477" s="28"/>
      <c r="H477" s="28"/>
      <c r="I477" s="28"/>
      <c r="J477" s="28"/>
      <c r="K477" s="28"/>
      <c r="L477" s="28"/>
      <c r="M477" s="28"/>
      <c r="N477" s="28"/>
      <c r="O477" s="28"/>
      <c r="P477" s="28"/>
      <c r="Q477" s="28"/>
      <c r="R477" s="28"/>
      <c r="S477" s="28"/>
      <c r="T477" s="28"/>
      <c r="U477" s="28"/>
    </row>
    <row r="478" spans="1:21" ht="11.25" customHeight="1" x14ac:dyDescent="0.2">
      <c r="A478" s="28"/>
      <c r="B478" s="28"/>
      <c r="C478" s="28"/>
      <c r="D478" s="31"/>
      <c r="E478" s="28"/>
      <c r="F478" s="28"/>
      <c r="G478" s="28"/>
      <c r="H478" s="28"/>
      <c r="I478" s="28"/>
      <c r="J478" s="28"/>
      <c r="K478" s="28"/>
      <c r="L478" s="28"/>
      <c r="M478" s="28"/>
      <c r="N478" s="28"/>
      <c r="O478" s="28"/>
      <c r="P478" s="28"/>
      <c r="Q478" s="28"/>
      <c r="R478" s="28"/>
      <c r="S478" s="28"/>
      <c r="T478" s="28"/>
      <c r="U478" s="28"/>
    </row>
    <row r="479" spans="1:21" ht="11.25" customHeight="1" x14ac:dyDescent="0.2">
      <c r="A479" s="28"/>
      <c r="B479" s="28"/>
      <c r="C479" s="28"/>
      <c r="D479" s="31"/>
      <c r="E479" s="28"/>
      <c r="F479" s="28"/>
      <c r="G479" s="28"/>
      <c r="H479" s="28"/>
      <c r="I479" s="28"/>
      <c r="J479" s="28"/>
      <c r="K479" s="28"/>
      <c r="L479" s="28"/>
      <c r="M479" s="28"/>
      <c r="N479" s="28"/>
      <c r="O479" s="28"/>
      <c r="P479" s="28"/>
      <c r="Q479" s="28"/>
      <c r="R479" s="28"/>
      <c r="S479" s="28"/>
      <c r="T479" s="28"/>
      <c r="U479" s="28"/>
    </row>
    <row r="480" spans="1:21" ht="11.25" customHeight="1" x14ac:dyDescent="0.2">
      <c r="A480" s="28"/>
      <c r="B480" s="28"/>
      <c r="C480" s="28"/>
      <c r="D480" s="31"/>
      <c r="E480" s="28"/>
      <c r="F480" s="28"/>
      <c r="G480" s="28"/>
      <c r="H480" s="28"/>
      <c r="I480" s="28"/>
      <c r="J480" s="28"/>
      <c r="K480" s="28"/>
      <c r="L480" s="28"/>
      <c r="M480" s="28"/>
      <c r="N480" s="28"/>
      <c r="O480" s="28"/>
      <c r="P480" s="28"/>
      <c r="Q480" s="28"/>
      <c r="R480" s="28"/>
      <c r="S480" s="28"/>
      <c r="T480" s="28"/>
      <c r="U480" s="28"/>
    </row>
    <row r="481" spans="1:21" ht="11.25" customHeight="1" x14ac:dyDescent="0.2">
      <c r="A481" s="28"/>
      <c r="B481" s="28"/>
      <c r="C481" s="28"/>
      <c r="D481" s="31"/>
      <c r="E481" s="28"/>
      <c r="F481" s="28"/>
      <c r="G481" s="28"/>
      <c r="H481" s="28"/>
      <c r="I481" s="28"/>
      <c r="J481" s="28"/>
      <c r="K481" s="28"/>
      <c r="L481" s="28"/>
      <c r="M481" s="28"/>
      <c r="N481" s="28"/>
      <c r="O481" s="28"/>
      <c r="P481" s="28"/>
      <c r="Q481" s="28"/>
      <c r="R481" s="28"/>
      <c r="S481" s="28"/>
      <c r="T481" s="28"/>
      <c r="U481" s="28"/>
    </row>
    <row r="482" spans="1:21" ht="11.25" customHeight="1" x14ac:dyDescent="0.2">
      <c r="A482" s="28"/>
      <c r="B482" s="28"/>
      <c r="C482" s="28"/>
      <c r="D482" s="31"/>
      <c r="E482" s="28"/>
      <c r="F482" s="28"/>
      <c r="G482" s="28"/>
      <c r="H482" s="28"/>
      <c r="I482" s="28"/>
      <c r="J482" s="28"/>
      <c r="K482" s="28"/>
      <c r="L482" s="28"/>
      <c r="M482" s="28"/>
      <c r="N482" s="28"/>
      <c r="O482" s="28"/>
      <c r="P482" s="28"/>
      <c r="Q482" s="28"/>
      <c r="R482" s="28"/>
      <c r="S482" s="28"/>
      <c r="T482" s="28"/>
      <c r="U482" s="28"/>
    </row>
    <row r="483" spans="1:21" ht="11.25" customHeight="1" x14ac:dyDescent="0.2">
      <c r="A483" s="28"/>
      <c r="B483" s="28"/>
      <c r="C483" s="28"/>
      <c r="D483" s="31"/>
      <c r="E483" s="28"/>
      <c r="F483" s="28"/>
      <c r="G483" s="28"/>
      <c r="H483" s="28"/>
      <c r="I483" s="28"/>
      <c r="J483" s="28"/>
      <c r="K483" s="28"/>
      <c r="L483" s="28"/>
      <c r="M483" s="28"/>
      <c r="N483" s="28"/>
      <c r="O483" s="28"/>
      <c r="P483" s="28"/>
      <c r="Q483" s="28"/>
      <c r="R483" s="28"/>
      <c r="S483" s="28"/>
      <c r="T483" s="28"/>
      <c r="U483" s="28"/>
    </row>
    <row r="484" spans="1:21" ht="11.25" customHeight="1" x14ac:dyDescent="0.2">
      <c r="A484" s="28"/>
      <c r="B484" s="28"/>
      <c r="C484" s="28"/>
      <c r="D484" s="31"/>
      <c r="E484" s="28"/>
      <c r="F484" s="28"/>
      <c r="G484" s="28"/>
      <c r="H484" s="28"/>
      <c r="I484" s="28"/>
      <c r="J484" s="28"/>
      <c r="K484" s="28"/>
      <c r="L484" s="28"/>
      <c r="M484" s="28"/>
      <c r="N484" s="28"/>
      <c r="O484" s="28"/>
      <c r="P484" s="28"/>
      <c r="Q484" s="28"/>
      <c r="R484" s="28"/>
      <c r="S484" s="28"/>
      <c r="T484" s="28"/>
      <c r="U484" s="28"/>
    </row>
    <row r="485" spans="1:21" ht="11.25" customHeight="1" x14ac:dyDescent="0.2">
      <c r="A485" s="28"/>
      <c r="B485" s="28"/>
      <c r="C485" s="28"/>
      <c r="D485" s="31"/>
      <c r="E485" s="28"/>
      <c r="F485" s="28"/>
      <c r="G485" s="28"/>
      <c r="H485" s="28"/>
      <c r="I485" s="28"/>
      <c r="J485" s="28"/>
      <c r="K485" s="28"/>
      <c r="L485" s="28"/>
      <c r="M485" s="28"/>
      <c r="N485" s="28"/>
      <c r="O485" s="28"/>
      <c r="P485" s="28"/>
      <c r="Q485" s="28"/>
      <c r="R485" s="28"/>
      <c r="S485" s="28"/>
      <c r="T485" s="28"/>
      <c r="U485" s="28"/>
    </row>
    <row r="486" spans="1:21" ht="11.25" customHeight="1" x14ac:dyDescent="0.2">
      <c r="A486" s="28"/>
      <c r="B486" s="28"/>
      <c r="C486" s="28"/>
      <c r="D486" s="31"/>
      <c r="E486" s="28"/>
      <c r="F486" s="28"/>
      <c r="G486" s="28"/>
      <c r="H486" s="28"/>
      <c r="I486" s="28"/>
      <c r="J486" s="28"/>
      <c r="K486" s="28"/>
      <c r="L486" s="28"/>
      <c r="M486" s="28"/>
      <c r="N486" s="28"/>
      <c r="O486" s="28"/>
      <c r="P486" s="28"/>
      <c r="Q486" s="28"/>
      <c r="R486" s="28"/>
      <c r="S486" s="28"/>
      <c r="T486" s="28"/>
      <c r="U486" s="28"/>
    </row>
    <row r="487" spans="1:21" ht="11.25" customHeight="1" x14ac:dyDescent="0.2">
      <c r="A487" s="28"/>
      <c r="B487" s="28"/>
      <c r="C487" s="28"/>
      <c r="D487" s="31"/>
      <c r="E487" s="28"/>
      <c r="F487" s="28"/>
      <c r="G487" s="28"/>
      <c r="H487" s="28"/>
      <c r="I487" s="28"/>
      <c r="J487" s="28"/>
      <c r="K487" s="28"/>
      <c r="L487" s="28"/>
      <c r="M487" s="28"/>
      <c r="N487" s="28"/>
      <c r="O487" s="28"/>
      <c r="P487" s="28"/>
      <c r="Q487" s="28"/>
      <c r="R487" s="28"/>
      <c r="S487" s="28"/>
      <c r="T487" s="28"/>
      <c r="U487" s="28"/>
    </row>
    <row r="488" spans="1:21" ht="11.25" customHeight="1" x14ac:dyDescent="0.2">
      <c r="A488" s="28"/>
      <c r="B488" s="28"/>
      <c r="C488" s="28"/>
      <c r="D488" s="31"/>
      <c r="E488" s="28"/>
      <c r="F488" s="28"/>
      <c r="G488" s="28"/>
      <c r="H488" s="28"/>
      <c r="I488" s="28"/>
      <c r="J488" s="28"/>
      <c r="K488" s="28"/>
      <c r="L488" s="28"/>
      <c r="M488" s="28"/>
      <c r="N488" s="28"/>
      <c r="O488" s="28"/>
      <c r="P488" s="28"/>
      <c r="Q488" s="28"/>
      <c r="R488" s="28"/>
      <c r="S488" s="28"/>
      <c r="T488" s="28"/>
      <c r="U488" s="28"/>
    </row>
    <row r="489" spans="1:21" ht="11.25" customHeight="1" x14ac:dyDescent="0.2">
      <c r="A489" s="28"/>
      <c r="B489" s="28"/>
      <c r="C489" s="28"/>
      <c r="D489" s="31"/>
      <c r="E489" s="28"/>
      <c r="F489" s="28"/>
      <c r="G489" s="28"/>
      <c r="H489" s="28"/>
      <c r="I489" s="28"/>
      <c r="J489" s="28"/>
      <c r="K489" s="28"/>
      <c r="L489" s="28"/>
      <c r="M489" s="28"/>
      <c r="N489" s="28"/>
      <c r="O489" s="28"/>
      <c r="P489" s="28"/>
      <c r="Q489" s="28"/>
      <c r="R489" s="28"/>
      <c r="S489" s="28"/>
      <c r="T489" s="28"/>
      <c r="U489" s="28"/>
    </row>
    <row r="490" spans="1:21" ht="11.25" customHeight="1" x14ac:dyDescent="0.2">
      <c r="A490" s="28"/>
      <c r="B490" s="28"/>
      <c r="C490" s="28"/>
      <c r="D490" s="31"/>
      <c r="E490" s="28"/>
      <c r="F490" s="28"/>
      <c r="G490" s="28"/>
      <c r="H490" s="28"/>
      <c r="I490" s="28"/>
      <c r="J490" s="28"/>
      <c r="K490" s="28"/>
      <c r="L490" s="28"/>
      <c r="M490" s="28"/>
      <c r="N490" s="28"/>
      <c r="O490" s="28"/>
      <c r="P490" s="28"/>
      <c r="Q490" s="28"/>
      <c r="R490" s="28"/>
      <c r="S490" s="28"/>
      <c r="T490" s="28"/>
      <c r="U490" s="28"/>
    </row>
    <row r="491" spans="1:21" ht="11.25" customHeight="1" x14ac:dyDescent="0.2">
      <c r="A491" s="28"/>
      <c r="B491" s="28"/>
      <c r="C491" s="28"/>
      <c r="D491" s="31"/>
      <c r="E491" s="28"/>
      <c r="F491" s="28"/>
      <c r="G491" s="28"/>
      <c r="H491" s="28"/>
      <c r="I491" s="28"/>
      <c r="J491" s="28"/>
      <c r="K491" s="28"/>
      <c r="L491" s="28"/>
      <c r="M491" s="28"/>
      <c r="N491" s="28"/>
      <c r="O491" s="28"/>
      <c r="P491" s="28"/>
      <c r="Q491" s="28"/>
      <c r="R491" s="28"/>
      <c r="S491" s="28"/>
      <c r="T491" s="28"/>
      <c r="U491" s="28"/>
    </row>
    <row r="492" spans="1:21" ht="11.25" customHeight="1" x14ac:dyDescent="0.2">
      <c r="A492" s="28"/>
      <c r="B492" s="28"/>
      <c r="C492" s="28"/>
      <c r="D492" s="31"/>
      <c r="E492" s="28"/>
      <c r="F492" s="28"/>
      <c r="G492" s="28"/>
      <c r="H492" s="28"/>
      <c r="I492" s="28"/>
      <c r="J492" s="28"/>
      <c r="K492" s="28"/>
      <c r="L492" s="28"/>
      <c r="M492" s="28"/>
      <c r="N492" s="28"/>
      <c r="O492" s="28"/>
      <c r="P492" s="28"/>
      <c r="Q492" s="28"/>
      <c r="R492" s="28"/>
      <c r="S492" s="28"/>
      <c r="T492" s="28"/>
      <c r="U492" s="28"/>
    </row>
    <row r="493" spans="1:21" ht="11.25" customHeight="1" x14ac:dyDescent="0.2">
      <c r="A493" s="28"/>
      <c r="B493" s="28"/>
      <c r="C493" s="28"/>
      <c r="D493" s="31"/>
      <c r="E493" s="28"/>
      <c r="F493" s="28"/>
      <c r="G493" s="28"/>
      <c r="H493" s="28"/>
      <c r="I493" s="28"/>
      <c r="J493" s="28"/>
      <c r="K493" s="28"/>
      <c r="L493" s="28"/>
      <c r="M493" s="28"/>
      <c r="N493" s="28"/>
      <c r="O493" s="28"/>
      <c r="P493" s="28"/>
      <c r="Q493" s="28"/>
      <c r="R493" s="28"/>
      <c r="S493" s="28"/>
      <c r="T493" s="28"/>
      <c r="U493" s="28"/>
    </row>
    <row r="494" spans="1:21" ht="11.25" customHeight="1" x14ac:dyDescent="0.2">
      <c r="A494" s="28"/>
      <c r="B494" s="28"/>
      <c r="C494" s="28"/>
      <c r="D494" s="31"/>
      <c r="E494" s="28"/>
      <c r="F494" s="28"/>
      <c r="G494" s="28"/>
      <c r="H494" s="28"/>
      <c r="I494" s="28"/>
      <c r="J494" s="28"/>
      <c r="K494" s="28"/>
      <c r="L494" s="28"/>
      <c r="M494" s="28"/>
      <c r="N494" s="28"/>
      <c r="O494" s="28"/>
      <c r="P494" s="28"/>
      <c r="Q494" s="28"/>
      <c r="R494" s="28"/>
      <c r="S494" s="28"/>
      <c r="T494" s="28"/>
      <c r="U494" s="28"/>
    </row>
    <row r="495" spans="1:21" ht="11.25" customHeight="1" x14ac:dyDescent="0.2">
      <c r="A495" s="28"/>
      <c r="B495" s="28"/>
      <c r="C495" s="28"/>
      <c r="D495" s="31"/>
      <c r="E495" s="28"/>
      <c r="F495" s="28"/>
      <c r="G495" s="28"/>
      <c r="H495" s="28"/>
      <c r="I495" s="28"/>
      <c r="J495" s="28"/>
      <c r="K495" s="28"/>
      <c r="L495" s="28"/>
      <c r="M495" s="28"/>
      <c r="N495" s="28"/>
      <c r="O495" s="28"/>
      <c r="P495" s="28"/>
      <c r="Q495" s="28"/>
      <c r="R495" s="28"/>
      <c r="S495" s="28"/>
      <c r="T495" s="28"/>
      <c r="U495" s="28"/>
    </row>
    <row r="496" spans="1:21" ht="11.25" customHeight="1" x14ac:dyDescent="0.2">
      <c r="A496" s="28"/>
      <c r="B496" s="28"/>
      <c r="C496" s="28"/>
      <c r="D496" s="31"/>
      <c r="E496" s="28"/>
      <c r="F496" s="28"/>
      <c r="G496" s="28"/>
      <c r="H496" s="28"/>
      <c r="I496" s="28"/>
      <c r="J496" s="28"/>
      <c r="K496" s="28"/>
      <c r="L496" s="28"/>
      <c r="M496" s="28"/>
      <c r="N496" s="28"/>
      <c r="O496" s="28"/>
      <c r="P496" s="28"/>
      <c r="Q496" s="28"/>
      <c r="R496" s="28"/>
      <c r="S496" s="28"/>
      <c r="T496" s="28"/>
      <c r="U496" s="28"/>
    </row>
    <row r="497" spans="1:21" ht="11.25" customHeight="1" x14ac:dyDescent="0.2">
      <c r="A497" s="28"/>
      <c r="B497" s="28"/>
      <c r="C497" s="28"/>
      <c r="D497" s="31"/>
      <c r="E497" s="28"/>
      <c r="F497" s="28"/>
      <c r="G497" s="28"/>
      <c r="H497" s="28"/>
      <c r="I497" s="28"/>
      <c r="J497" s="28"/>
      <c r="K497" s="28"/>
      <c r="L497" s="28"/>
      <c r="M497" s="28"/>
      <c r="N497" s="28"/>
      <c r="O497" s="28"/>
      <c r="P497" s="28"/>
      <c r="Q497" s="28"/>
      <c r="R497" s="28"/>
      <c r="S497" s="28"/>
      <c r="T497" s="28"/>
      <c r="U497" s="28"/>
    </row>
    <row r="498" spans="1:21" ht="11.25" customHeight="1" x14ac:dyDescent="0.2">
      <c r="A498" s="28"/>
      <c r="B498" s="28"/>
      <c r="C498" s="28"/>
      <c r="D498" s="31"/>
      <c r="E498" s="28"/>
      <c r="F498" s="28"/>
      <c r="G498" s="28"/>
      <c r="H498" s="28"/>
      <c r="I498" s="28"/>
      <c r="J498" s="28"/>
      <c r="K498" s="28"/>
      <c r="L498" s="28"/>
      <c r="M498" s="28"/>
      <c r="N498" s="28"/>
      <c r="O498" s="28"/>
      <c r="P498" s="28"/>
      <c r="Q498" s="28"/>
      <c r="R498" s="28"/>
      <c r="S498" s="28"/>
      <c r="T498" s="28"/>
      <c r="U498" s="28"/>
    </row>
    <row r="499" spans="1:21" ht="11.25" customHeight="1" x14ac:dyDescent="0.2">
      <c r="A499" s="28"/>
      <c r="B499" s="28"/>
      <c r="C499" s="28"/>
      <c r="D499" s="31"/>
      <c r="E499" s="28"/>
      <c r="F499" s="28"/>
      <c r="G499" s="28"/>
      <c r="H499" s="28"/>
      <c r="I499" s="28"/>
      <c r="J499" s="28"/>
      <c r="K499" s="28"/>
      <c r="L499" s="28"/>
      <c r="M499" s="28"/>
      <c r="N499" s="28"/>
      <c r="O499" s="28"/>
      <c r="P499" s="28"/>
      <c r="Q499" s="28"/>
      <c r="R499" s="28"/>
      <c r="S499" s="28"/>
      <c r="T499" s="28"/>
      <c r="U499" s="28"/>
    </row>
    <row r="500" spans="1:21" ht="11.25" customHeight="1" x14ac:dyDescent="0.2">
      <c r="A500" s="28"/>
      <c r="B500" s="28"/>
      <c r="C500" s="28"/>
      <c r="D500" s="31"/>
      <c r="E500" s="28"/>
      <c r="F500" s="28"/>
      <c r="G500" s="28"/>
      <c r="H500" s="28"/>
      <c r="I500" s="28"/>
      <c r="J500" s="28"/>
      <c r="K500" s="28"/>
      <c r="L500" s="28"/>
      <c r="M500" s="28"/>
      <c r="N500" s="28"/>
      <c r="O500" s="28"/>
      <c r="P500" s="28"/>
      <c r="Q500" s="28"/>
      <c r="R500" s="28"/>
      <c r="S500" s="28"/>
      <c r="T500" s="28"/>
      <c r="U500" s="28"/>
    </row>
    <row r="501" spans="1:21" ht="11.25" customHeight="1" x14ac:dyDescent="0.2">
      <c r="A501" s="28"/>
      <c r="B501" s="28"/>
      <c r="C501" s="28"/>
      <c r="D501" s="31"/>
      <c r="E501" s="28"/>
      <c r="F501" s="28"/>
      <c r="G501" s="28"/>
      <c r="H501" s="28"/>
      <c r="I501" s="28"/>
      <c r="J501" s="28"/>
      <c r="K501" s="28"/>
      <c r="L501" s="28"/>
      <c r="M501" s="28"/>
      <c r="N501" s="28"/>
      <c r="O501" s="28"/>
      <c r="P501" s="28"/>
      <c r="Q501" s="28"/>
      <c r="R501" s="28"/>
      <c r="S501" s="28"/>
      <c r="T501" s="28"/>
      <c r="U501" s="28"/>
    </row>
    <row r="502" spans="1:21" ht="11.25" customHeight="1" x14ac:dyDescent="0.2">
      <c r="A502" s="28"/>
      <c r="B502" s="28"/>
      <c r="C502" s="28"/>
      <c r="D502" s="31"/>
      <c r="E502" s="28"/>
      <c r="F502" s="28"/>
      <c r="G502" s="28"/>
      <c r="H502" s="28"/>
      <c r="I502" s="28"/>
      <c r="J502" s="28"/>
      <c r="K502" s="28"/>
      <c r="L502" s="28"/>
      <c r="M502" s="28"/>
      <c r="N502" s="28"/>
      <c r="O502" s="28"/>
      <c r="P502" s="28"/>
      <c r="Q502" s="28"/>
      <c r="R502" s="28"/>
      <c r="S502" s="28"/>
      <c r="T502" s="28"/>
      <c r="U502" s="28"/>
    </row>
    <row r="503" spans="1:21" ht="11.25" customHeight="1" x14ac:dyDescent="0.2">
      <c r="A503" s="28"/>
      <c r="B503" s="28"/>
      <c r="C503" s="28"/>
      <c r="D503" s="31"/>
      <c r="E503" s="28"/>
      <c r="F503" s="28"/>
      <c r="G503" s="28"/>
      <c r="H503" s="28"/>
      <c r="I503" s="28"/>
      <c r="J503" s="28"/>
      <c r="K503" s="28"/>
      <c r="L503" s="28"/>
      <c r="M503" s="28"/>
      <c r="N503" s="28"/>
      <c r="O503" s="28"/>
      <c r="P503" s="28"/>
      <c r="Q503" s="28"/>
      <c r="R503" s="28"/>
      <c r="S503" s="28"/>
      <c r="T503" s="28"/>
      <c r="U503" s="28"/>
    </row>
    <row r="504" spans="1:21" ht="11.25" customHeight="1" x14ac:dyDescent="0.2">
      <c r="A504" s="28"/>
      <c r="B504" s="28"/>
      <c r="C504" s="28"/>
      <c r="D504" s="31"/>
      <c r="E504" s="28"/>
      <c r="F504" s="28"/>
      <c r="G504" s="28"/>
      <c r="H504" s="28"/>
      <c r="I504" s="28"/>
      <c r="J504" s="28"/>
      <c r="K504" s="28"/>
      <c r="L504" s="28"/>
      <c r="M504" s="28"/>
      <c r="N504" s="28"/>
      <c r="O504" s="28"/>
      <c r="P504" s="28"/>
      <c r="Q504" s="28"/>
      <c r="R504" s="28"/>
      <c r="S504" s="28"/>
      <c r="T504" s="28"/>
      <c r="U504" s="28"/>
    </row>
    <row r="505" spans="1:21" ht="11.25" customHeight="1" x14ac:dyDescent="0.2">
      <c r="A505" s="28"/>
      <c r="B505" s="28"/>
      <c r="C505" s="28"/>
      <c r="D505" s="31"/>
      <c r="E505" s="28"/>
      <c r="F505" s="28"/>
      <c r="G505" s="28"/>
      <c r="H505" s="28"/>
      <c r="I505" s="28"/>
      <c r="J505" s="28"/>
      <c r="K505" s="28"/>
      <c r="L505" s="28"/>
      <c r="M505" s="28"/>
      <c r="N505" s="28"/>
      <c r="O505" s="28"/>
      <c r="P505" s="28"/>
      <c r="Q505" s="28"/>
      <c r="R505" s="28"/>
      <c r="S505" s="28"/>
      <c r="T505" s="28"/>
      <c r="U505" s="28"/>
    </row>
    <row r="506" spans="1:21" ht="11.25" customHeight="1" x14ac:dyDescent="0.2">
      <c r="A506" s="28"/>
      <c r="B506" s="28"/>
      <c r="C506" s="28"/>
      <c r="D506" s="31"/>
      <c r="E506" s="28"/>
      <c r="F506" s="28"/>
      <c r="G506" s="28"/>
      <c r="H506" s="28"/>
      <c r="I506" s="28"/>
      <c r="J506" s="28"/>
      <c r="K506" s="28"/>
      <c r="L506" s="28"/>
      <c r="M506" s="28"/>
      <c r="N506" s="28"/>
      <c r="O506" s="28"/>
      <c r="P506" s="28"/>
      <c r="Q506" s="28"/>
      <c r="R506" s="28"/>
      <c r="S506" s="28"/>
      <c r="T506" s="28"/>
      <c r="U506" s="28"/>
    </row>
    <row r="507" spans="1:21" ht="11.25" customHeight="1" x14ac:dyDescent="0.2">
      <c r="A507" s="28"/>
      <c r="B507" s="28"/>
      <c r="C507" s="28"/>
      <c r="D507" s="31"/>
      <c r="E507" s="28"/>
      <c r="F507" s="28"/>
      <c r="G507" s="28"/>
      <c r="H507" s="28"/>
      <c r="I507" s="28"/>
      <c r="J507" s="28"/>
      <c r="K507" s="28"/>
      <c r="L507" s="28"/>
      <c r="M507" s="28"/>
      <c r="N507" s="28"/>
      <c r="O507" s="28"/>
      <c r="P507" s="28"/>
      <c r="Q507" s="28"/>
      <c r="R507" s="28"/>
      <c r="S507" s="28"/>
      <c r="T507" s="28"/>
      <c r="U507" s="28"/>
    </row>
    <row r="508" spans="1:21" ht="11.25" customHeight="1" x14ac:dyDescent="0.2">
      <c r="A508" s="28"/>
      <c r="B508" s="28"/>
      <c r="C508" s="28"/>
      <c r="D508" s="31"/>
      <c r="E508" s="28"/>
      <c r="F508" s="28"/>
      <c r="G508" s="28"/>
      <c r="H508" s="28"/>
      <c r="I508" s="28"/>
      <c r="J508" s="28"/>
      <c r="K508" s="28"/>
      <c r="L508" s="28"/>
      <c r="M508" s="28"/>
      <c r="N508" s="28"/>
      <c r="O508" s="28"/>
      <c r="P508" s="28"/>
      <c r="Q508" s="28"/>
      <c r="R508" s="28"/>
      <c r="S508" s="28"/>
      <c r="T508" s="28"/>
      <c r="U508" s="28"/>
    </row>
    <row r="509" spans="1:21" ht="11.25" customHeight="1" x14ac:dyDescent="0.2">
      <c r="A509" s="28"/>
      <c r="B509" s="28"/>
      <c r="C509" s="28"/>
      <c r="D509" s="31"/>
      <c r="E509" s="28"/>
      <c r="F509" s="28"/>
      <c r="G509" s="28"/>
      <c r="H509" s="28"/>
      <c r="I509" s="28"/>
      <c r="J509" s="28"/>
      <c r="K509" s="28"/>
      <c r="L509" s="28"/>
      <c r="M509" s="28"/>
      <c r="N509" s="28"/>
      <c r="O509" s="28"/>
      <c r="P509" s="28"/>
      <c r="Q509" s="28"/>
      <c r="R509" s="28"/>
      <c r="S509" s="28"/>
      <c r="T509" s="28"/>
      <c r="U509" s="28"/>
    </row>
    <row r="510" spans="1:21" ht="11.25" customHeight="1" x14ac:dyDescent="0.2">
      <c r="A510" s="28"/>
      <c r="B510" s="28"/>
      <c r="C510" s="28"/>
      <c r="D510" s="31"/>
      <c r="E510" s="28"/>
      <c r="F510" s="28"/>
      <c r="G510" s="28"/>
      <c r="H510" s="28"/>
      <c r="I510" s="28"/>
      <c r="J510" s="28"/>
      <c r="K510" s="28"/>
      <c r="L510" s="28"/>
      <c r="M510" s="28"/>
      <c r="N510" s="28"/>
      <c r="O510" s="28"/>
      <c r="P510" s="28"/>
      <c r="Q510" s="28"/>
      <c r="R510" s="28"/>
      <c r="S510" s="28"/>
      <c r="T510" s="28"/>
      <c r="U510" s="28"/>
    </row>
    <row r="511" spans="1:21" ht="11.25" customHeight="1" x14ac:dyDescent="0.2">
      <c r="A511" s="28"/>
      <c r="B511" s="28"/>
      <c r="C511" s="28"/>
      <c r="D511" s="31"/>
      <c r="E511" s="28"/>
      <c r="F511" s="28"/>
      <c r="G511" s="28"/>
      <c r="H511" s="28"/>
      <c r="I511" s="28"/>
      <c r="J511" s="28"/>
      <c r="K511" s="28"/>
      <c r="L511" s="28"/>
      <c r="M511" s="28"/>
      <c r="N511" s="28"/>
      <c r="O511" s="28"/>
      <c r="P511" s="28"/>
      <c r="Q511" s="28"/>
      <c r="R511" s="28"/>
      <c r="S511" s="28"/>
      <c r="T511" s="28"/>
      <c r="U511" s="28"/>
    </row>
    <row r="512" spans="1:21" ht="11.25" customHeight="1" x14ac:dyDescent="0.2">
      <c r="A512" s="28"/>
      <c r="B512" s="28"/>
      <c r="C512" s="28"/>
      <c r="D512" s="31"/>
      <c r="E512" s="28"/>
      <c r="F512" s="28"/>
      <c r="G512" s="28"/>
      <c r="H512" s="28"/>
      <c r="I512" s="28"/>
      <c r="J512" s="28"/>
      <c r="K512" s="28"/>
      <c r="L512" s="28"/>
      <c r="M512" s="28"/>
      <c r="N512" s="28"/>
      <c r="O512" s="28"/>
      <c r="P512" s="28"/>
      <c r="Q512" s="28"/>
      <c r="R512" s="28"/>
      <c r="S512" s="28"/>
      <c r="T512" s="28"/>
      <c r="U512" s="28"/>
    </row>
    <row r="513" spans="1:21" ht="11.25" customHeight="1" x14ac:dyDescent="0.2">
      <c r="A513" s="28"/>
      <c r="B513" s="28"/>
      <c r="C513" s="28"/>
      <c r="D513" s="31"/>
      <c r="E513" s="28"/>
      <c r="F513" s="28"/>
      <c r="G513" s="28"/>
      <c r="H513" s="28"/>
      <c r="I513" s="28"/>
      <c r="J513" s="28"/>
      <c r="K513" s="28"/>
      <c r="L513" s="28"/>
      <c r="M513" s="28"/>
      <c r="N513" s="28"/>
      <c r="O513" s="28"/>
      <c r="P513" s="28"/>
      <c r="Q513" s="28"/>
      <c r="R513" s="28"/>
      <c r="S513" s="28"/>
      <c r="T513" s="28"/>
      <c r="U513" s="28"/>
    </row>
    <row r="514" spans="1:21" ht="11.25" customHeight="1" x14ac:dyDescent="0.2">
      <c r="A514" s="28"/>
      <c r="B514" s="28"/>
      <c r="C514" s="28"/>
      <c r="D514" s="31"/>
      <c r="E514" s="28"/>
      <c r="F514" s="28"/>
      <c r="G514" s="28"/>
      <c r="H514" s="28"/>
      <c r="I514" s="28"/>
      <c r="J514" s="28"/>
      <c r="K514" s="28"/>
      <c r="L514" s="28"/>
      <c r="M514" s="28"/>
      <c r="N514" s="28"/>
      <c r="O514" s="28"/>
      <c r="P514" s="28"/>
      <c r="Q514" s="28"/>
      <c r="R514" s="28"/>
      <c r="S514" s="28"/>
      <c r="T514" s="28"/>
      <c r="U514" s="28"/>
    </row>
    <row r="515" spans="1:21" ht="11.25" customHeight="1" x14ac:dyDescent="0.2">
      <c r="A515" s="28"/>
      <c r="B515" s="28"/>
      <c r="C515" s="28"/>
      <c r="D515" s="31"/>
      <c r="E515" s="28"/>
      <c r="F515" s="28"/>
      <c r="G515" s="28"/>
      <c r="H515" s="28"/>
      <c r="I515" s="28"/>
      <c r="J515" s="28"/>
      <c r="K515" s="28"/>
      <c r="L515" s="28"/>
      <c r="M515" s="28"/>
      <c r="N515" s="28"/>
      <c r="O515" s="28"/>
      <c r="P515" s="28"/>
      <c r="Q515" s="28"/>
      <c r="R515" s="28"/>
      <c r="S515" s="28"/>
      <c r="T515" s="28"/>
      <c r="U515" s="28"/>
    </row>
    <row r="516" spans="1:21" ht="11.25" customHeight="1" x14ac:dyDescent="0.2">
      <c r="A516" s="28"/>
      <c r="B516" s="28"/>
      <c r="C516" s="28"/>
      <c r="D516" s="31"/>
      <c r="E516" s="28"/>
      <c r="F516" s="28"/>
      <c r="G516" s="28"/>
      <c r="H516" s="28"/>
      <c r="I516" s="28"/>
      <c r="J516" s="28"/>
      <c r="K516" s="28"/>
      <c r="L516" s="28"/>
      <c r="M516" s="28"/>
      <c r="N516" s="28"/>
      <c r="O516" s="28"/>
      <c r="P516" s="28"/>
      <c r="Q516" s="28"/>
      <c r="R516" s="28"/>
      <c r="S516" s="28"/>
      <c r="T516" s="28"/>
      <c r="U516" s="28"/>
    </row>
    <row r="517" spans="1:21" ht="11.25" customHeight="1" x14ac:dyDescent="0.2">
      <c r="A517" s="28"/>
      <c r="B517" s="28"/>
      <c r="C517" s="28"/>
      <c r="D517" s="31"/>
      <c r="E517" s="28"/>
      <c r="F517" s="28"/>
      <c r="G517" s="28"/>
      <c r="H517" s="28"/>
      <c r="I517" s="28"/>
      <c r="J517" s="28"/>
      <c r="K517" s="28"/>
      <c r="L517" s="28"/>
      <c r="M517" s="28"/>
      <c r="N517" s="28"/>
      <c r="O517" s="28"/>
      <c r="P517" s="28"/>
      <c r="Q517" s="28"/>
      <c r="R517" s="28"/>
      <c r="S517" s="28"/>
      <c r="T517" s="28"/>
      <c r="U517" s="28"/>
    </row>
    <row r="518" spans="1:21" ht="11.25" customHeight="1" x14ac:dyDescent="0.2">
      <c r="A518" s="28"/>
      <c r="B518" s="28"/>
      <c r="C518" s="28"/>
      <c r="D518" s="31"/>
      <c r="E518" s="28"/>
      <c r="F518" s="28"/>
      <c r="G518" s="28"/>
      <c r="H518" s="28"/>
      <c r="I518" s="28"/>
      <c r="J518" s="28"/>
      <c r="K518" s="28"/>
      <c r="L518" s="28"/>
      <c r="M518" s="28"/>
      <c r="N518" s="28"/>
      <c r="O518" s="28"/>
      <c r="P518" s="28"/>
      <c r="Q518" s="28"/>
      <c r="R518" s="28"/>
      <c r="S518" s="28"/>
      <c r="T518" s="28"/>
      <c r="U518" s="28"/>
    </row>
    <row r="519" spans="1:21" ht="11.25" customHeight="1" x14ac:dyDescent="0.2">
      <c r="A519" s="28"/>
      <c r="B519" s="28"/>
      <c r="C519" s="28"/>
      <c r="D519" s="31"/>
      <c r="E519" s="28"/>
      <c r="F519" s="28"/>
      <c r="G519" s="28"/>
      <c r="H519" s="28"/>
      <c r="I519" s="28"/>
      <c r="J519" s="28"/>
      <c r="K519" s="28"/>
      <c r="L519" s="28"/>
      <c r="M519" s="28"/>
      <c r="N519" s="28"/>
      <c r="O519" s="28"/>
      <c r="P519" s="28"/>
      <c r="Q519" s="28"/>
      <c r="R519" s="28"/>
      <c r="S519" s="28"/>
      <c r="T519" s="28"/>
      <c r="U519" s="28"/>
    </row>
    <row r="520" spans="1:21" ht="11.25" customHeight="1" x14ac:dyDescent="0.2">
      <c r="A520" s="28"/>
      <c r="B520" s="28"/>
      <c r="C520" s="28"/>
      <c r="D520" s="31"/>
      <c r="E520" s="28"/>
      <c r="F520" s="28"/>
      <c r="G520" s="28"/>
      <c r="H520" s="28"/>
      <c r="I520" s="28"/>
      <c r="J520" s="28"/>
      <c r="K520" s="28"/>
      <c r="L520" s="28"/>
      <c r="M520" s="28"/>
      <c r="N520" s="28"/>
      <c r="O520" s="28"/>
      <c r="P520" s="28"/>
      <c r="Q520" s="28"/>
      <c r="R520" s="28"/>
      <c r="S520" s="28"/>
      <c r="T520" s="28"/>
      <c r="U520" s="28"/>
    </row>
    <row r="521" spans="1:21" ht="11.25" customHeight="1" x14ac:dyDescent="0.2">
      <c r="A521" s="28"/>
      <c r="B521" s="28"/>
      <c r="C521" s="28"/>
      <c r="D521" s="31"/>
      <c r="E521" s="28"/>
      <c r="F521" s="28"/>
      <c r="G521" s="28"/>
      <c r="H521" s="28"/>
      <c r="I521" s="28"/>
      <c r="J521" s="28"/>
      <c r="K521" s="28"/>
      <c r="L521" s="28"/>
      <c r="M521" s="28"/>
      <c r="N521" s="28"/>
      <c r="O521" s="28"/>
      <c r="P521" s="28"/>
      <c r="Q521" s="28"/>
      <c r="R521" s="28"/>
      <c r="S521" s="28"/>
      <c r="T521" s="28"/>
      <c r="U521" s="28"/>
    </row>
    <row r="522" spans="1:21" ht="11.25" customHeight="1" x14ac:dyDescent="0.2">
      <c r="A522" s="28"/>
      <c r="B522" s="28"/>
      <c r="C522" s="28"/>
      <c r="D522" s="31"/>
      <c r="E522" s="28"/>
      <c r="F522" s="28"/>
      <c r="G522" s="28"/>
      <c r="H522" s="28"/>
      <c r="I522" s="28"/>
      <c r="J522" s="28"/>
      <c r="K522" s="28"/>
      <c r="L522" s="28"/>
      <c r="M522" s="28"/>
      <c r="N522" s="28"/>
      <c r="O522" s="28"/>
      <c r="P522" s="28"/>
      <c r="Q522" s="28"/>
      <c r="R522" s="28"/>
      <c r="S522" s="28"/>
      <c r="T522" s="28"/>
      <c r="U522" s="28"/>
    </row>
    <row r="523" spans="1:21" ht="11.25" customHeight="1" x14ac:dyDescent="0.2">
      <c r="A523" s="28"/>
      <c r="B523" s="28"/>
      <c r="C523" s="28"/>
      <c r="D523" s="31"/>
      <c r="E523" s="28"/>
      <c r="F523" s="28"/>
      <c r="G523" s="28"/>
      <c r="H523" s="28"/>
      <c r="I523" s="28"/>
      <c r="J523" s="28"/>
      <c r="K523" s="28"/>
      <c r="L523" s="28"/>
      <c r="M523" s="28"/>
      <c r="N523" s="28"/>
      <c r="O523" s="28"/>
      <c r="P523" s="28"/>
      <c r="Q523" s="28"/>
      <c r="R523" s="28"/>
      <c r="S523" s="28"/>
      <c r="T523" s="28"/>
      <c r="U523" s="28"/>
    </row>
    <row r="524" spans="1:21" ht="11.25" customHeight="1" x14ac:dyDescent="0.2">
      <c r="A524" s="28"/>
      <c r="B524" s="28"/>
      <c r="C524" s="28"/>
      <c r="D524" s="31"/>
      <c r="E524" s="28"/>
      <c r="F524" s="28"/>
      <c r="G524" s="28"/>
      <c r="H524" s="28"/>
      <c r="I524" s="28"/>
      <c r="J524" s="28"/>
      <c r="K524" s="28"/>
      <c r="L524" s="28"/>
      <c r="M524" s="28"/>
      <c r="N524" s="28"/>
      <c r="O524" s="28"/>
      <c r="P524" s="28"/>
      <c r="Q524" s="28"/>
      <c r="R524" s="28"/>
      <c r="S524" s="28"/>
      <c r="T524" s="28"/>
      <c r="U524" s="28"/>
    </row>
    <row r="525" spans="1:21" ht="11.25" customHeight="1" x14ac:dyDescent="0.2">
      <c r="A525" s="28"/>
      <c r="B525" s="28"/>
      <c r="C525" s="28"/>
      <c r="D525" s="31"/>
      <c r="E525" s="28"/>
      <c r="F525" s="28"/>
      <c r="G525" s="28"/>
      <c r="H525" s="28"/>
      <c r="I525" s="28"/>
      <c r="J525" s="28"/>
      <c r="K525" s="28"/>
      <c r="L525" s="28"/>
      <c r="M525" s="28"/>
      <c r="N525" s="28"/>
      <c r="O525" s="28"/>
      <c r="P525" s="28"/>
      <c r="Q525" s="28"/>
      <c r="R525" s="28"/>
      <c r="S525" s="28"/>
      <c r="T525" s="28"/>
      <c r="U525" s="28"/>
    </row>
    <row r="526" spans="1:21" ht="11.25" customHeight="1" x14ac:dyDescent="0.2">
      <c r="A526" s="28"/>
      <c r="B526" s="28"/>
      <c r="C526" s="28"/>
      <c r="D526" s="31"/>
      <c r="E526" s="28"/>
      <c r="F526" s="28"/>
      <c r="G526" s="28"/>
      <c r="H526" s="28"/>
      <c r="I526" s="28"/>
      <c r="J526" s="28"/>
      <c r="K526" s="28"/>
      <c r="L526" s="28"/>
      <c r="M526" s="28"/>
      <c r="N526" s="28"/>
      <c r="O526" s="28"/>
      <c r="P526" s="28"/>
      <c r="Q526" s="28"/>
      <c r="R526" s="28"/>
      <c r="S526" s="28"/>
      <c r="T526" s="28"/>
      <c r="U526" s="28"/>
    </row>
    <row r="527" spans="1:21" ht="11.25" customHeight="1" x14ac:dyDescent="0.2">
      <c r="A527" s="28"/>
      <c r="B527" s="28"/>
      <c r="C527" s="28"/>
      <c r="D527" s="31"/>
      <c r="E527" s="28"/>
      <c r="F527" s="28"/>
      <c r="G527" s="28"/>
      <c r="H527" s="28"/>
      <c r="I527" s="28"/>
      <c r="J527" s="28"/>
      <c r="K527" s="28"/>
      <c r="L527" s="28"/>
      <c r="M527" s="28"/>
      <c r="N527" s="28"/>
      <c r="O527" s="28"/>
      <c r="P527" s="28"/>
      <c r="Q527" s="28"/>
      <c r="R527" s="28"/>
      <c r="S527" s="28"/>
      <c r="T527" s="28"/>
      <c r="U527" s="28"/>
    </row>
    <row r="528" spans="1:21" ht="11.25" customHeight="1" x14ac:dyDescent="0.2">
      <c r="A528" s="28"/>
      <c r="B528" s="28"/>
      <c r="C528" s="28"/>
      <c r="D528" s="31"/>
      <c r="E528" s="28"/>
      <c r="F528" s="28"/>
      <c r="G528" s="28"/>
      <c r="H528" s="28"/>
      <c r="I528" s="28"/>
      <c r="J528" s="28"/>
      <c r="K528" s="28"/>
      <c r="L528" s="28"/>
      <c r="M528" s="28"/>
      <c r="N528" s="28"/>
      <c r="O528" s="28"/>
      <c r="P528" s="28"/>
      <c r="Q528" s="28"/>
      <c r="R528" s="28"/>
      <c r="S528" s="28"/>
      <c r="T528" s="28"/>
      <c r="U528" s="28"/>
    </row>
    <row r="529" spans="1:21" ht="11.25" customHeight="1" x14ac:dyDescent="0.2">
      <c r="A529" s="28"/>
      <c r="B529" s="28"/>
      <c r="C529" s="28"/>
      <c r="D529" s="31"/>
      <c r="E529" s="28"/>
      <c r="F529" s="28"/>
      <c r="G529" s="28"/>
      <c r="H529" s="28"/>
      <c r="I529" s="28"/>
      <c r="J529" s="28"/>
      <c r="K529" s="28"/>
      <c r="L529" s="28"/>
      <c r="M529" s="28"/>
      <c r="N529" s="28"/>
      <c r="O529" s="28"/>
      <c r="P529" s="28"/>
      <c r="Q529" s="28"/>
      <c r="R529" s="28"/>
      <c r="S529" s="28"/>
      <c r="T529" s="28"/>
      <c r="U529" s="28"/>
    </row>
    <row r="530" spans="1:21" ht="11.25" customHeight="1" x14ac:dyDescent="0.2">
      <c r="A530" s="28"/>
      <c r="B530" s="28"/>
      <c r="C530" s="28"/>
      <c r="D530" s="31"/>
      <c r="E530" s="28"/>
      <c r="F530" s="28"/>
      <c r="G530" s="28"/>
      <c r="H530" s="28"/>
      <c r="I530" s="28"/>
      <c r="J530" s="28"/>
      <c r="K530" s="28"/>
      <c r="L530" s="28"/>
      <c r="M530" s="28"/>
      <c r="N530" s="28"/>
      <c r="O530" s="28"/>
      <c r="P530" s="28"/>
      <c r="Q530" s="28"/>
      <c r="R530" s="28"/>
      <c r="S530" s="28"/>
      <c r="T530" s="28"/>
      <c r="U530" s="28"/>
    </row>
    <row r="531" spans="1:21" ht="11.25" customHeight="1" x14ac:dyDescent="0.2">
      <c r="A531" s="28"/>
      <c r="B531" s="28"/>
      <c r="C531" s="28"/>
      <c r="D531" s="31"/>
      <c r="E531" s="28"/>
      <c r="F531" s="28"/>
      <c r="G531" s="28"/>
      <c r="H531" s="28"/>
      <c r="I531" s="28"/>
      <c r="J531" s="28"/>
      <c r="K531" s="28"/>
      <c r="L531" s="28"/>
      <c r="M531" s="28"/>
      <c r="N531" s="28"/>
      <c r="O531" s="28"/>
      <c r="P531" s="28"/>
      <c r="Q531" s="28"/>
      <c r="R531" s="28"/>
      <c r="S531" s="28"/>
      <c r="T531" s="28"/>
      <c r="U531" s="28"/>
    </row>
    <row r="532" spans="1:21" ht="11.25" customHeight="1" x14ac:dyDescent="0.2">
      <c r="A532" s="28"/>
      <c r="B532" s="28"/>
      <c r="C532" s="28"/>
      <c r="D532" s="31"/>
      <c r="E532" s="28"/>
      <c r="F532" s="28"/>
      <c r="G532" s="28"/>
      <c r="H532" s="28"/>
      <c r="I532" s="28"/>
      <c r="J532" s="28"/>
      <c r="K532" s="28"/>
      <c r="L532" s="28"/>
      <c r="M532" s="28"/>
      <c r="N532" s="28"/>
      <c r="O532" s="28"/>
      <c r="P532" s="28"/>
      <c r="Q532" s="28"/>
      <c r="R532" s="28"/>
      <c r="S532" s="28"/>
      <c r="T532" s="28"/>
      <c r="U532" s="28"/>
    </row>
    <row r="533" spans="1:21" ht="11.25" customHeight="1" x14ac:dyDescent="0.2">
      <c r="A533" s="28"/>
      <c r="B533" s="28"/>
      <c r="C533" s="28"/>
      <c r="D533" s="31"/>
      <c r="E533" s="28"/>
      <c r="F533" s="28"/>
      <c r="G533" s="28"/>
      <c r="H533" s="28"/>
      <c r="I533" s="28"/>
      <c r="J533" s="28"/>
      <c r="K533" s="28"/>
      <c r="L533" s="28"/>
      <c r="M533" s="28"/>
      <c r="N533" s="28"/>
      <c r="O533" s="28"/>
      <c r="P533" s="28"/>
      <c r="Q533" s="28"/>
      <c r="R533" s="28"/>
      <c r="S533" s="28"/>
      <c r="T533" s="28"/>
      <c r="U533" s="28"/>
    </row>
    <row r="534" spans="1:21" ht="11.25" customHeight="1" x14ac:dyDescent="0.2">
      <c r="A534" s="28"/>
      <c r="B534" s="28"/>
      <c r="C534" s="28"/>
      <c r="D534" s="31"/>
      <c r="E534" s="28"/>
      <c r="F534" s="28"/>
      <c r="G534" s="28"/>
      <c r="H534" s="28"/>
      <c r="I534" s="28"/>
      <c r="J534" s="28"/>
      <c r="K534" s="28"/>
      <c r="L534" s="28"/>
      <c r="M534" s="28"/>
      <c r="N534" s="28"/>
      <c r="O534" s="28"/>
      <c r="P534" s="28"/>
      <c r="Q534" s="28"/>
      <c r="R534" s="28"/>
      <c r="S534" s="28"/>
      <c r="T534" s="28"/>
      <c r="U534" s="28"/>
    </row>
    <row r="535" spans="1:21" ht="11.25" customHeight="1" x14ac:dyDescent="0.2">
      <c r="A535" s="28"/>
      <c r="B535" s="28"/>
      <c r="C535" s="28"/>
      <c r="D535" s="31"/>
      <c r="E535" s="28"/>
      <c r="F535" s="28"/>
      <c r="G535" s="28"/>
      <c r="H535" s="28"/>
      <c r="I535" s="28"/>
      <c r="J535" s="28"/>
      <c r="K535" s="28"/>
      <c r="L535" s="28"/>
      <c r="M535" s="28"/>
      <c r="N535" s="28"/>
      <c r="O535" s="28"/>
      <c r="P535" s="28"/>
      <c r="Q535" s="28"/>
      <c r="R535" s="28"/>
      <c r="S535" s="28"/>
      <c r="T535" s="28"/>
      <c r="U535" s="28"/>
    </row>
    <row r="536" spans="1:21" ht="11.25" customHeight="1" x14ac:dyDescent="0.2">
      <c r="A536" s="28"/>
      <c r="B536" s="28"/>
      <c r="C536" s="28"/>
      <c r="D536" s="31"/>
      <c r="E536" s="28"/>
      <c r="F536" s="28"/>
      <c r="G536" s="28"/>
      <c r="H536" s="28"/>
      <c r="I536" s="28"/>
      <c r="J536" s="28"/>
      <c r="K536" s="28"/>
      <c r="L536" s="28"/>
      <c r="M536" s="28"/>
      <c r="N536" s="28"/>
      <c r="O536" s="28"/>
      <c r="P536" s="28"/>
      <c r="Q536" s="28"/>
      <c r="R536" s="28"/>
      <c r="S536" s="28"/>
      <c r="T536" s="28"/>
      <c r="U536" s="28"/>
    </row>
    <row r="537" spans="1:21" ht="11.25" customHeight="1" x14ac:dyDescent="0.2">
      <c r="A537" s="28"/>
      <c r="B537" s="28"/>
      <c r="C537" s="28"/>
      <c r="D537" s="31"/>
      <c r="E537" s="28"/>
      <c r="F537" s="28"/>
      <c r="G537" s="28"/>
      <c r="H537" s="28"/>
      <c r="I537" s="28"/>
      <c r="J537" s="28"/>
      <c r="K537" s="28"/>
      <c r="L537" s="28"/>
      <c r="M537" s="28"/>
      <c r="N537" s="28"/>
      <c r="O537" s="28"/>
      <c r="P537" s="28"/>
      <c r="Q537" s="28"/>
      <c r="R537" s="28"/>
      <c r="S537" s="28"/>
      <c r="T537" s="28"/>
      <c r="U537" s="28"/>
    </row>
    <row r="538" spans="1:21" ht="11.25" customHeight="1" x14ac:dyDescent="0.2">
      <c r="A538" s="28"/>
      <c r="B538" s="28"/>
      <c r="C538" s="28"/>
      <c r="D538" s="31"/>
      <c r="E538" s="28"/>
      <c r="F538" s="28"/>
      <c r="G538" s="28"/>
      <c r="H538" s="28"/>
      <c r="I538" s="28"/>
      <c r="J538" s="28"/>
      <c r="K538" s="28"/>
      <c r="L538" s="28"/>
      <c r="M538" s="28"/>
      <c r="N538" s="28"/>
      <c r="O538" s="28"/>
      <c r="P538" s="28"/>
      <c r="Q538" s="28"/>
      <c r="R538" s="28"/>
      <c r="S538" s="28"/>
      <c r="T538" s="28"/>
      <c r="U538" s="28"/>
    </row>
    <row r="539" spans="1:21" ht="11.25" customHeight="1" x14ac:dyDescent="0.2">
      <c r="A539" s="28"/>
      <c r="B539" s="28"/>
      <c r="C539" s="28"/>
      <c r="D539" s="31"/>
      <c r="E539" s="28"/>
      <c r="F539" s="28"/>
      <c r="G539" s="28"/>
      <c r="H539" s="28"/>
      <c r="I539" s="28"/>
      <c r="J539" s="28"/>
      <c r="K539" s="28"/>
      <c r="L539" s="28"/>
      <c r="M539" s="28"/>
      <c r="N539" s="28"/>
      <c r="O539" s="28"/>
      <c r="P539" s="28"/>
      <c r="Q539" s="28"/>
      <c r="R539" s="28"/>
      <c r="S539" s="28"/>
      <c r="T539" s="28"/>
      <c r="U539" s="28"/>
    </row>
    <row r="540" spans="1:21" ht="11.25" customHeight="1" x14ac:dyDescent="0.2">
      <c r="A540" s="28"/>
      <c r="B540" s="28"/>
      <c r="C540" s="28"/>
      <c r="D540" s="31"/>
      <c r="E540" s="28"/>
      <c r="F540" s="28"/>
      <c r="G540" s="28"/>
      <c r="H540" s="28"/>
      <c r="I540" s="28"/>
      <c r="J540" s="28"/>
      <c r="K540" s="28"/>
      <c r="L540" s="28"/>
      <c r="M540" s="28"/>
      <c r="N540" s="28"/>
      <c r="O540" s="28"/>
      <c r="P540" s="28"/>
      <c r="Q540" s="28"/>
      <c r="R540" s="28"/>
      <c r="S540" s="28"/>
      <c r="T540" s="28"/>
      <c r="U540" s="28"/>
    </row>
    <row r="541" spans="1:21" ht="11.25" customHeight="1" x14ac:dyDescent="0.2">
      <c r="A541" s="28"/>
      <c r="B541" s="28"/>
      <c r="C541" s="28"/>
      <c r="D541" s="31"/>
      <c r="E541" s="28"/>
      <c r="F541" s="28"/>
      <c r="G541" s="28"/>
      <c r="H541" s="28"/>
      <c r="I541" s="28"/>
      <c r="J541" s="28"/>
      <c r="K541" s="28"/>
      <c r="L541" s="28"/>
      <c r="M541" s="28"/>
      <c r="N541" s="28"/>
      <c r="O541" s="28"/>
      <c r="P541" s="28"/>
      <c r="Q541" s="28"/>
      <c r="R541" s="28"/>
      <c r="S541" s="28"/>
      <c r="T541" s="28"/>
      <c r="U541" s="28"/>
    </row>
    <row r="542" spans="1:21" ht="11.25" customHeight="1" x14ac:dyDescent="0.2">
      <c r="A542" s="28"/>
      <c r="B542" s="28"/>
      <c r="C542" s="28"/>
      <c r="D542" s="31"/>
      <c r="E542" s="28"/>
      <c r="F542" s="28"/>
      <c r="G542" s="28"/>
      <c r="H542" s="28"/>
      <c r="I542" s="28"/>
      <c r="J542" s="28"/>
      <c r="K542" s="28"/>
      <c r="L542" s="28"/>
      <c r="M542" s="28"/>
      <c r="N542" s="28"/>
      <c r="O542" s="28"/>
      <c r="P542" s="28"/>
      <c r="Q542" s="28"/>
      <c r="R542" s="28"/>
      <c r="S542" s="28"/>
      <c r="T542" s="28"/>
      <c r="U542" s="28"/>
    </row>
    <row r="543" spans="1:21" ht="11.25" customHeight="1" x14ac:dyDescent="0.2">
      <c r="A543" s="28"/>
      <c r="B543" s="28"/>
      <c r="C543" s="28"/>
      <c r="D543" s="31"/>
      <c r="E543" s="28"/>
      <c r="F543" s="28"/>
      <c r="G543" s="28"/>
      <c r="H543" s="28"/>
      <c r="I543" s="28"/>
      <c r="J543" s="28"/>
      <c r="K543" s="28"/>
      <c r="L543" s="28"/>
      <c r="M543" s="28"/>
      <c r="N543" s="28"/>
      <c r="O543" s="28"/>
      <c r="P543" s="28"/>
      <c r="Q543" s="28"/>
      <c r="R543" s="28"/>
      <c r="S543" s="28"/>
      <c r="T543" s="28"/>
      <c r="U543" s="28"/>
    </row>
    <row r="544" spans="1:21" ht="11.25" customHeight="1" x14ac:dyDescent="0.2">
      <c r="A544" s="28"/>
      <c r="B544" s="28"/>
      <c r="C544" s="28"/>
      <c r="D544" s="31"/>
      <c r="E544" s="28"/>
      <c r="F544" s="28"/>
      <c r="G544" s="28"/>
      <c r="H544" s="28"/>
      <c r="I544" s="28"/>
      <c r="J544" s="28"/>
      <c r="K544" s="28"/>
      <c r="L544" s="28"/>
      <c r="M544" s="28"/>
      <c r="N544" s="28"/>
      <c r="O544" s="28"/>
      <c r="P544" s="28"/>
      <c r="Q544" s="28"/>
      <c r="R544" s="28"/>
      <c r="S544" s="28"/>
      <c r="T544" s="28"/>
      <c r="U544" s="28"/>
    </row>
    <row r="545" spans="1:21" ht="11.25" customHeight="1" x14ac:dyDescent="0.2">
      <c r="A545" s="28"/>
      <c r="B545" s="28"/>
      <c r="C545" s="28"/>
      <c r="D545" s="31"/>
      <c r="E545" s="28"/>
      <c r="F545" s="28"/>
      <c r="G545" s="28"/>
      <c r="H545" s="28"/>
      <c r="I545" s="28"/>
      <c r="J545" s="28"/>
      <c r="K545" s="28"/>
      <c r="L545" s="28"/>
      <c r="M545" s="28"/>
      <c r="N545" s="28"/>
      <c r="O545" s="28"/>
      <c r="P545" s="28"/>
      <c r="Q545" s="28"/>
      <c r="R545" s="28"/>
      <c r="S545" s="28"/>
      <c r="T545" s="28"/>
      <c r="U545" s="28"/>
    </row>
    <row r="546" spans="1:21" ht="11.25" customHeight="1" x14ac:dyDescent="0.2">
      <c r="A546" s="28"/>
      <c r="B546" s="28"/>
      <c r="C546" s="28"/>
      <c r="D546" s="31"/>
      <c r="E546" s="28"/>
      <c r="F546" s="28"/>
      <c r="G546" s="28"/>
      <c r="H546" s="28"/>
      <c r="I546" s="28"/>
      <c r="J546" s="28"/>
      <c r="K546" s="28"/>
      <c r="L546" s="28"/>
      <c r="M546" s="28"/>
      <c r="N546" s="28"/>
      <c r="O546" s="28"/>
      <c r="P546" s="28"/>
      <c r="Q546" s="28"/>
      <c r="R546" s="28"/>
      <c r="S546" s="28"/>
      <c r="T546" s="28"/>
      <c r="U546" s="28"/>
    </row>
    <row r="547" spans="1:21" ht="11.25" customHeight="1" x14ac:dyDescent="0.2">
      <c r="A547" s="28"/>
      <c r="B547" s="28"/>
      <c r="C547" s="28"/>
      <c r="D547" s="31"/>
      <c r="E547" s="28"/>
      <c r="F547" s="28"/>
      <c r="G547" s="28"/>
      <c r="H547" s="28"/>
      <c r="I547" s="28"/>
      <c r="J547" s="28"/>
      <c r="K547" s="28"/>
      <c r="L547" s="28"/>
      <c r="M547" s="28"/>
      <c r="N547" s="28"/>
      <c r="O547" s="28"/>
      <c r="P547" s="28"/>
      <c r="Q547" s="28"/>
      <c r="R547" s="28"/>
      <c r="S547" s="28"/>
      <c r="T547" s="28"/>
      <c r="U547" s="28"/>
    </row>
    <row r="548" spans="1:21" ht="11.25" customHeight="1" x14ac:dyDescent="0.2">
      <c r="A548" s="28"/>
      <c r="B548" s="28"/>
      <c r="C548" s="28"/>
      <c r="D548" s="31"/>
      <c r="E548" s="28"/>
      <c r="F548" s="28"/>
      <c r="G548" s="28"/>
      <c r="H548" s="28"/>
      <c r="I548" s="28"/>
      <c r="J548" s="28"/>
      <c r="K548" s="28"/>
      <c r="L548" s="28"/>
      <c r="M548" s="28"/>
      <c r="N548" s="28"/>
      <c r="O548" s="28"/>
      <c r="P548" s="28"/>
      <c r="Q548" s="28"/>
      <c r="R548" s="28"/>
      <c r="S548" s="28"/>
      <c r="T548" s="28"/>
      <c r="U548" s="28"/>
    </row>
    <row r="549" spans="1:21" ht="11.25" customHeight="1" x14ac:dyDescent="0.2">
      <c r="A549" s="28"/>
      <c r="B549" s="28"/>
      <c r="C549" s="28"/>
      <c r="D549" s="31"/>
      <c r="E549" s="28"/>
      <c r="F549" s="28"/>
      <c r="G549" s="28"/>
      <c r="H549" s="28"/>
      <c r="I549" s="28"/>
      <c r="J549" s="28"/>
      <c r="K549" s="28"/>
      <c r="L549" s="28"/>
      <c r="M549" s="28"/>
      <c r="N549" s="28"/>
      <c r="O549" s="28"/>
      <c r="P549" s="28"/>
      <c r="Q549" s="28"/>
      <c r="R549" s="28"/>
      <c r="S549" s="28"/>
      <c r="T549" s="28"/>
      <c r="U549" s="28"/>
    </row>
    <row r="550" spans="1:21" ht="11.25" customHeight="1" x14ac:dyDescent="0.2">
      <c r="A550" s="28"/>
      <c r="B550" s="28"/>
      <c r="C550" s="28"/>
      <c r="D550" s="31"/>
      <c r="E550" s="28"/>
      <c r="F550" s="28"/>
      <c r="G550" s="28"/>
      <c r="H550" s="28"/>
      <c r="I550" s="28"/>
      <c r="J550" s="28"/>
      <c r="K550" s="28"/>
      <c r="L550" s="28"/>
      <c r="M550" s="28"/>
      <c r="N550" s="28"/>
      <c r="O550" s="28"/>
      <c r="P550" s="28"/>
      <c r="Q550" s="28"/>
      <c r="R550" s="28"/>
      <c r="S550" s="28"/>
      <c r="T550" s="28"/>
      <c r="U550" s="28"/>
    </row>
    <row r="551" spans="1:21" ht="11.25" customHeight="1" x14ac:dyDescent="0.2">
      <c r="A551" s="28"/>
      <c r="B551" s="28"/>
      <c r="C551" s="28"/>
      <c r="D551" s="31"/>
      <c r="E551" s="28"/>
      <c r="F551" s="28"/>
      <c r="G551" s="28"/>
      <c r="H551" s="28"/>
      <c r="I551" s="28"/>
      <c r="J551" s="28"/>
      <c r="K551" s="28"/>
      <c r="L551" s="28"/>
      <c r="M551" s="28"/>
      <c r="N551" s="28"/>
      <c r="O551" s="28"/>
      <c r="P551" s="28"/>
      <c r="Q551" s="28"/>
      <c r="R551" s="28"/>
      <c r="S551" s="28"/>
      <c r="T551" s="28"/>
      <c r="U551" s="28"/>
    </row>
    <row r="552" spans="1:21" ht="11.25" customHeight="1" x14ac:dyDescent="0.2">
      <c r="A552" s="28"/>
      <c r="B552" s="28"/>
      <c r="C552" s="28"/>
      <c r="D552" s="31"/>
      <c r="E552" s="28"/>
      <c r="F552" s="28"/>
      <c r="G552" s="28"/>
      <c r="H552" s="28"/>
      <c r="I552" s="28"/>
      <c r="J552" s="28"/>
      <c r="K552" s="28"/>
      <c r="L552" s="28"/>
      <c r="M552" s="28"/>
      <c r="N552" s="28"/>
      <c r="O552" s="28"/>
      <c r="P552" s="28"/>
      <c r="Q552" s="28"/>
      <c r="R552" s="28"/>
      <c r="S552" s="28"/>
      <c r="T552" s="28"/>
      <c r="U552" s="28"/>
    </row>
    <row r="553" spans="1:21" ht="11.25" customHeight="1" x14ac:dyDescent="0.2">
      <c r="A553" s="28"/>
      <c r="B553" s="28"/>
      <c r="C553" s="28"/>
      <c r="D553" s="31"/>
      <c r="E553" s="28"/>
      <c r="F553" s="28"/>
      <c r="G553" s="28"/>
      <c r="H553" s="28"/>
      <c r="I553" s="28"/>
      <c r="J553" s="28"/>
      <c r="K553" s="28"/>
      <c r="L553" s="28"/>
      <c r="M553" s="28"/>
      <c r="N553" s="28"/>
      <c r="O553" s="28"/>
      <c r="P553" s="28"/>
      <c r="Q553" s="28"/>
      <c r="R553" s="28"/>
      <c r="S553" s="28"/>
      <c r="T553" s="28"/>
      <c r="U553" s="28"/>
    </row>
    <row r="554" spans="1:21" ht="11.25" customHeight="1" x14ac:dyDescent="0.2">
      <c r="A554" s="28"/>
      <c r="B554" s="28"/>
      <c r="C554" s="28"/>
      <c r="D554" s="31"/>
      <c r="E554" s="28"/>
      <c r="F554" s="28"/>
      <c r="G554" s="28"/>
      <c r="H554" s="28"/>
      <c r="I554" s="28"/>
      <c r="J554" s="28"/>
      <c r="K554" s="28"/>
      <c r="L554" s="28"/>
      <c r="M554" s="28"/>
      <c r="N554" s="28"/>
      <c r="O554" s="28"/>
      <c r="P554" s="28"/>
      <c r="Q554" s="28"/>
      <c r="R554" s="28"/>
      <c r="S554" s="28"/>
      <c r="T554" s="28"/>
      <c r="U554" s="28"/>
    </row>
    <row r="555" spans="1:21" ht="11.25" customHeight="1" x14ac:dyDescent="0.2">
      <c r="A555" s="28"/>
      <c r="B555" s="28"/>
      <c r="C555" s="28"/>
      <c r="D555" s="31"/>
      <c r="E555" s="28"/>
      <c r="F555" s="28"/>
      <c r="G555" s="28"/>
      <c r="H555" s="28"/>
      <c r="I555" s="28"/>
      <c r="J555" s="28"/>
      <c r="K555" s="28"/>
      <c r="L555" s="28"/>
      <c r="M555" s="28"/>
      <c r="N555" s="28"/>
      <c r="O555" s="28"/>
      <c r="P555" s="28"/>
      <c r="Q555" s="28"/>
      <c r="R555" s="28"/>
      <c r="S555" s="28"/>
      <c r="T555" s="28"/>
      <c r="U555" s="28"/>
    </row>
    <row r="556" spans="1:21" ht="11.25" customHeight="1" x14ac:dyDescent="0.2">
      <c r="A556" s="28"/>
      <c r="B556" s="28"/>
      <c r="C556" s="28"/>
      <c r="D556" s="31"/>
      <c r="E556" s="28"/>
      <c r="F556" s="28"/>
      <c r="G556" s="28"/>
      <c r="H556" s="28"/>
      <c r="I556" s="28"/>
      <c r="J556" s="28"/>
      <c r="K556" s="28"/>
      <c r="L556" s="28"/>
      <c r="M556" s="28"/>
      <c r="N556" s="28"/>
      <c r="O556" s="28"/>
      <c r="P556" s="28"/>
      <c r="Q556" s="28"/>
      <c r="R556" s="28"/>
      <c r="S556" s="28"/>
      <c r="T556" s="28"/>
      <c r="U556" s="28"/>
    </row>
    <row r="557" spans="1:21" ht="11.25" customHeight="1" x14ac:dyDescent="0.2">
      <c r="A557" s="28"/>
      <c r="B557" s="28"/>
      <c r="C557" s="28"/>
      <c r="D557" s="31"/>
      <c r="E557" s="28"/>
      <c r="F557" s="28"/>
      <c r="G557" s="28"/>
      <c r="H557" s="28"/>
      <c r="I557" s="28"/>
      <c r="J557" s="28"/>
      <c r="K557" s="28"/>
      <c r="L557" s="28"/>
      <c r="M557" s="28"/>
      <c r="N557" s="28"/>
      <c r="O557" s="28"/>
      <c r="P557" s="28"/>
      <c r="Q557" s="28"/>
      <c r="R557" s="28"/>
      <c r="S557" s="28"/>
      <c r="T557" s="28"/>
      <c r="U557" s="28"/>
    </row>
    <row r="558" spans="1:21" ht="11.25" customHeight="1" x14ac:dyDescent="0.2">
      <c r="A558" s="28"/>
      <c r="B558" s="28"/>
      <c r="C558" s="28"/>
      <c r="D558" s="31"/>
      <c r="E558" s="28"/>
      <c r="F558" s="28"/>
      <c r="G558" s="28"/>
      <c r="H558" s="28"/>
      <c r="I558" s="28"/>
      <c r="J558" s="28"/>
      <c r="K558" s="28"/>
      <c r="L558" s="28"/>
      <c r="M558" s="28"/>
      <c r="N558" s="28"/>
      <c r="O558" s="28"/>
      <c r="P558" s="28"/>
      <c r="Q558" s="28"/>
      <c r="R558" s="28"/>
      <c r="S558" s="28"/>
      <c r="T558" s="28"/>
      <c r="U558" s="28"/>
    </row>
    <row r="559" spans="1:21" ht="11.25" customHeight="1" x14ac:dyDescent="0.2">
      <c r="A559" s="28"/>
      <c r="B559" s="28"/>
      <c r="C559" s="28"/>
      <c r="D559" s="31"/>
      <c r="E559" s="28"/>
      <c r="F559" s="28"/>
      <c r="G559" s="28"/>
      <c r="H559" s="28"/>
      <c r="I559" s="28"/>
      <c r="J559" s="28"/>
      <c r="K559" s="28"/>
      <c r="L559" s="28"/>
      <c r="M559" s="28"/>
      <c r="N559" s="28"/>
      <c r="O559" s="28"/>
      <c r="P559" s="28"/>
      <c r="Q559" s="28"/>
      <c r="R559" s="28"/>
      <c r="S559" s="28"/>
      <c r="T559" s="28"/>
      <c r="U559" s="28"/>
    </row>
    <row r="560" spans="1:21" ht="11.25" customHeight="1" x14ac:dyDescent="0.2">
      <c r="A560" s="28"/>
      <c r="B560" s="28"/>
      <c r="C560" s="28"/>
      <c r="D560" s="31"/>
      <c r="E560" s="28"/>
      <c r="F560" s="28"/>
      <c r="G560" s="28"/>
      <c r="H560" s="28"/>
      <c r="I560" s="28"/>
      <c r="J560" s="28"/>
      <c r="K560" s="28"/>
      <c r="L560" s="28"/>
      <c r="M560" s="28"/>
      <c r="N560" s="28"/>
      <c r="O560" s="28"/>
      <c r="P560" s="28"/>
      <c r="Q560" s="28"/>
      <c r="R560" s="28"/>
      <c r="S560" s="28"/>
      <c r="T560" s="28"/>
      <c r="U560" s="28"/>
    </row>
    <row r="561" spans="1:21" ht="11.25" customHeight="1" x14ac:dyDescent="0.2">
      <c r="A561" s="28"/>
      <c r="B561" s="28"/>
      <c r="C561" s="28"/>
      <c r="D561" s="31"/>
      <c r="E561" s="28"/>
      <c r="F561" s="28"/>
      <c r="G561" s="28"/>
      <c r="H561" s="28"/>
      <c r="I561" s="28"/>
      <c r="J561" s="28"/>
      <c r="K561" s="28"/>
      <c r="L561" s="28"/>
      <c r="M561" s="28"/>
      <c r="N561" s="28"/>
      <c r="O561" s="28"/>
      <c r="P561" s="28"/>
      <c r="Q561" s="28"/>
      <c r="R561" s="28"/>
      <c r="S561" s="28"/>
      <c r="T561" s="28"/>
      <c r="U561" s="28"/>
    </row>
    <row r="562" spans="1:21" ht="11.25" customHeight="1" x14ac:dyDescent="0.2">
      <c r="A562" s="28"/>
      <c r="B562" s="28"/>
      <c r="C562" s="28"/>
      <c r="D562" s="31"/>
      <c r="E562" s="28"/>
      <c r="F562" s="28"/>
      <c r="G562" s="28"/>
      <c r="H562" s="28"/>
      <c r="I562" s="28"/>
      <c r="J562" s="28"/>
      <c r="K562" s="28"/>
      <c r="L562" s="28"/>
      <c r="M562" s="28"/>
      <c r="N562" s="28"/>
      <c r="O562" s="28"/>
      <c r="P562" s="28"/>
      <c r="Q562" s="28"/>
      <c r="R562" s="28"/>
      <c r="S562" s="28"/>
      <c r="T562" s="28"/>
      <c r="U562" s="28"/>
    </row>
    <row r="563" spans="1:21" ht="11.25" customHeight="1" x14ac:dyDescent="0.2">
      <c r="A563" s="28"/>
      <c r="B563" s="28"/>
      <c r="C563" s="28"/>
      <c r="D563" s="31"/>
      <c r="E563" s="28"/>
      <c r="F563" s="28"/>
      <c r="G563" s="28"/>
      <c r="H563" s="28"/>
      <c r="I563" s="28"/>
      <c r="J563" s="28"/>
      <c r="K563" s="28"/>
      <c r="L563" s="28"/>
      <c r="M563" s="28"/>
      <c r="N563" s="28"/>
      <c r="O563" s="28"/>
      <c r="P563" s="28"/>
      <c r="Q563" s="28"/>
      <c r="R563" s="28"/>
      <c r="S563" s="28"/>
      <c r="T563" s="28"/>
      <c r="U563" s="28"/>
    </row>
    <row r="564" spans="1:21" ht="11.25" customHeight="1" x14ac:dyDescent="0.2">
      <c r="A564" s="28"/>
      <c r="B564" s="28"/>
      <c r="C564" s="28"/>
      <c r="D564" s="31"/>
      <c r="E564" s="28"/>
      <c r="F564" s="28"/>
      <c r="G564" s="28"/>
      <c r="H564" s="28"/>
      <c r="I564" s="28"/>
      <c r="J564" s="28"/>
      <c r="K564" s="28"/>
      <c r="L564" s="28"/>
      <c r="M564" s="28"/>
      <c r="N564" s="28"/>
      <c r="O564" s="28"/>
      <c r="P564" s="28"/>
      <c r="Q564" s="28"/>
      <c r="R564" s="28"/>
      <c r="S564" s="28"/>
      <c r="T564" s="28"/>
      <c r="U564" s="28"/>
    </row>
    <row r="565" spans="1:21" ht="11.25" customHeight="1" x14ac:dyDescent="0.2">
      <c r="A565" s="28"/>
      <c r="B565" s="28"/>
      <c r="C565" s="28"/>
      <c r="D565" s="31"/>
      <c r="E565" s="28"/>
      <c r="F565" s="28"/>
      <c r="G565" s="28"/>
      <c r="H565" s="28"/>
      <c r="I565" s="28"/>
      <c r="J565" s="28"/>
      <c r="K565" s="28"/>
      <c r="L565" s="28"/>
      <c r="M565" s="28"/>
      <c r="N565" s="28"/>
      <c r="O565" s="28"/>
      <c r="P565" s="28"/>
      <c r="Q565" s="28"/>
      <c r="R565" s="28"/>
      <c r="S565" s="28"/>
      <c r="T565" s="28"/>
      <c r="U565" s="28"/>
    </row>
    <row r="566" spans="1:21" ht="11.25" customHeight="1" x14ac:dyDescent="0.2">
      <c r="A566" s="28"/>
      <c r="B566" s="28"/>
      <c r="C566" s="28"/>
      <c r="D566" s="31"/>
      <c r="E566" s="28"/>
      <c r="F566" s="28"/>
      <c r="G566" s="28"/>
      <c r="H566" s="28"/>
      <c r="I566" s="28"/>
      <c r="J566" s="28"/>
      <c r="K566" s="28"/>
      <c r="L566" s="28"/>
      <c r="M566" s="28"/>
      <c r="N566" s="28"/>
      <c r="O566" s="28"/>
      <c r="P566" s="28"/>
      <c r="Q566" s="28"/>
      <c r="R566" s="28"/>
      <c r="S566" s="28"/>
      <c r="T566" s="28"/>
      <c r="U566" s="28"/>
    </row>
    <row r="567" spans="1:21" ht="11.25" customHeight="1" x14ac:dyDescent="0.2">
      <c r="A567" s="28"/>
      <c r="B567" s="28"/>
      <c r="C567" s="28"/>
      <c r="D567" s="31"/>
      <c r="E567" s="28"/>
      <c r="F567" s="28"/>
      <c r="G567" s="28"/>
      <c r="H567" s="28"/>
      <c r="I567" s="28"/>
      <c r="J567" s="28"/>
      <c r="K567" s="28"/>
      <c r="L567" s="28"/>
      <c r="M567" s="28"/>
      <c r="N567" s="28"/>
      <c r="O567" s="28"/>
      <c r="P567" s="28"/>
      <c r="Q567" s="28"/>
      <c r="R567" s="28"/>
      <c r="S567" s="28"/>
      <c r="T567" s="28"/>
      <c r="U567" s="28"/>
    </row>
    <row r="568" spans="1:21" ht="11.25" customHeight="1" x14ac:dyDescent="0.2">
      <c r="A568" s="28"/>
      <c r="B568" s="28"/>
      <c r="C568" s="28"/>
      <c r="D568" s="31"/>
      <c r="E568" s="28"/>
      <c r="F568" s="28"/>
      <c r="G568" s="28"/>
      <c r="H568" s="28"/>
      <c r="I568" s="28"/>
      <c r="J568" s="28"/>
      <c r="K568" s="28"/>
      <c r="L568" s="28"/>
      <c r="M568" s="28"/>
      <c r="N568" s="28"/>
      <c r="O568" s="28"/>
      <c r="P568" s="28"/>
      <c r="Q568" s="28"/>
      <c r="R568" s="28"/>
      <c r="S568" s="28"/>
      <c r="T568" s="28"/>
      <c r="U568" s="28"/>
    </row>
    <row r="569" spans="1:21" ht="11.25" customHeight="1" x14ac:dyDescent="0.2">
      <c r="A569" s="28"/>
      <c r="B569" s="28"/>
      <c r="C569" s="28"/>
      <c r="D569" s="31"/>
      <c r="E569" s="28"/>
      <c r="F569" s="28"/>
      <c r="G569" s="28"/>
      <c r="H569" s="28"/>
      <c r="I569" s="28"/>
      <c r="J569" s="28"/>
      <c r="K569" s="28"/>
      <c r="L569" s="28"/>
      <c r="M569" s="28"/>
      <c r="N569" s="28"/>
      <c r="O569" s="28"/>
      <c r="P569" s="28"/>
      <c r="Q569" s="28"/>
      <c r="R569" s="28"/>
      <c r="S569" s="28"/>
      <c r="T569" s="28"/>
      <c r="U569" s="28"/>
    </row>
    <row r="570" spans="1:21" ht="11.25" customHeight="1" x14ac:dyDescent="0.2">
      <c r="A570" s="28"/>
      <c r="B570" s="28"/>
      <c r="C570" s="28"/>
      <c r="D570" s="31"/>
      <c r="E570" s="28"/>
      <c r="F570" s="28"/>
      <c r="G570" s="28"/>
      <c r="H570" s="28"/>
      <c r="I570" s="28"/>
      <c r="J570" s="28"/>
      <c r="K570" s="28"/>
      <c r="L570" s="28"/>
      <c r="M570" s="28"/>
      <c r="N570" s="28"/>
      <c r="O570" s="28"/>
      <c r="P570" s="28"/>
      <c r="Q570" s="28"/>
      <c r="R570" s="28"/>
      <c r="S570" s="28"/>
      <c r="T570" s="28"/>
      <c r="U570" s="28"/>
    </row>
    <row r="571" spans="1:21" ht="11.25" customHeight="1" x14ac:dyDescent="0.2">
      <c r="A571" s="28"/>
      <c r="B571" s="28"/>
      <c r="C571" s="28"/>
      <c r="D571" s="31"/>
      <c r="E571" s="28"/>
      <c r="F571" s="28"/>
      <c r="G571" s="28"/>
      <c r="H571" s="28"/>
      <c r="I571" s="28"/>
      <c r="J571" s="28"/>
      <c r="K571" s="28"/>
      <c r="L571" s="28"/>
      <c r="M571" s="28"/>
      <c r="N571" s="28"/>
      <c r="O571" s="28"/>
      <c r="P571" s="28"/>
      <c r="Q571" s="28"/>
      <c r="R571" s="28"/>
      <c r="S571" s="28"/>
      <c r="T571" s="28"/>
      <c r="U571" s="28"/>
    </row>
    <row r="572" spans="1:21" ht="11.25" customHeight="1" x14ac:dyDescent="0.2">
      <c r="A572" s="28"/>
      <c r="B572" s="28"/>
      <c r="C572" s="28"/>
      <c r="D572" s="31"/>
      <c r="E572" s="28"/>
      <c r="F572" s="28"/>
      <c r="G572" s="28"/>
      <c r="H572" s="28"/>
      <c r="I572" s="28"/>
      <c r="J572" s="28"/>
      <c r="K572" s="28"/>
      <c r="L572" s="28"/>
      <c r="M572" s="28"/>
      <c r="N572" s="28"/>
      <c r="O572" s="28"/>
      <c r="P572" s="28"/>
      <c r="Q572" s="28"/>
      <c r="R572" s="28"/>
      <c r="S572" s="28"/>
      <c r="T572" s="28"/>
      <c r="U572" s="28"/>
    </row>
    <row r="573" spans="1:21" ht="11.25" customHeight="1" x14ac:dyDescent="0.2">
      <c r="A573" s="28"/>
      <c r="B573" s="28"/>
      <c r="C573" s="28"/>
      <c r="D573" s="31"/>
      <c r="E573" s="28"/>
      <c r="F573" s="28"/>
      <c r="G573" s="28"/>
      <c r="H573" s="28"/>
      <c r="I573" s="28"/>
      <c r="J573" s="28"/>
      <c r="K573" s="28"/>
      <c r="L573" s="28"/>
      <c r="M573" s="28"/>
      <c r="N573" s="28"/>
      <c r="O573" s="28"/>
      <c r="P573" s="28"/>
      <c r="Q573" s="28"/>
      <c r="R573" s="28"/>
      <c r="S573" s="28"/>
      <c r="T573" s="28"/>
      <c r="U573" s="28"/>
    </row>
    <row r="574" spans="1:21" ht="11.25" customHeight="1" x14ac:dyDescent="0.2">
      <c r="A574" s="28"/>
      <c r="B574" s="28"/>
      <c r="C574" s="28"/>
      <c r="D574" s="31"/>
      <c r="E574" s="28"/>
      <c r="F574" s="28"/>
      <c r="G574" s="28"/>
      <c r="H574" s="28"/>
      <c r="I574" s="28"/>
      <c r="J574" s="28"/>
      <c r="K574" s="28"/>
      <c r="L574" s="28"/>
      <c r="M574" s="28"/>
      <c r="N574" s="28"/>
      <c r="O574" s="28"/>
      <c r="P574" s="28"/>
      <c r="Q574" s="28"/>
      <c r="R574" s="28"/>
      <c r="S574" s="28"/>
      <c r="T574" s="28"/>
      <c r="U574" s="28"/>
    </row>
    <row r="575" spans="1:21" ht="11.25" customHeight="1" x14ac:dyDescent="0.2">
      <c r="A575" s="28"/>
      <c r="B575" s="28"/>
      <c r="C575" s="28"/>
      <c r="D575" s="31"/>
      <c r="E575" s="28"/>
      <c r="F575" s="28"/>
      <c r="G575" s="28"/>
      <c r="H575" s="28"/>
      <c r="I575" s="28"/>
      <c r="J575" s="28"/>
      <c r="K575" s="28"/>
      <c r="L575" s="28"/>
      <c r="M575" s="28"/>
      <c r="N575" s="28"/>
      <c r="O575" s="28"/>
      <c r="P575" s="28"/>
      <c r="Q575" s="28"/>
      <c r="R575" s="28"/>
      <c r="S575" s="28"/>
      <c r="T575" s="28"/>
      <c r="U575" s="28"/>
    </row>
    <row r="576" spans="1:21" ht="11.25" customHeight="1" x14ac:dyDescent="0.2">
      <c r="A576" s="28"/>
      <c r="B576" s="28"/>
      <c r="C576" s="28"/>
      <c r="D576" s="31"/>
      <c r="E576" s="28"/>
      <c r="F576" s="28"/>
      <c r="G576" s="28"/>
      <c r="H576" s="28"/>
      <c r="I576" s="28"/>
      <c r="J576" s="28"/>
      <c r="K576" s="28"/>
      <c r="L576" s="28"/>
      <c r="M576" s="28"/>
      <c r="N576" s="28"/>
      <c r="O576" s="28"/>
      <c r="P576" s="28"/>
      <c r="Q576" s="28"/>
      <c r="R576" s="28"/>
      <c r="S576" s="28"/>
      <c r="T576" s="28"/>
      <c r="U576" s="28"/>
    </row>
    <row r="577" spans="1:21" ht="11.25" customHeight="1" x14ac:dyDescent="0.2">
      <c r="A577" s="28"/>
      <c r="B577" s="28"/>
      <c r="C577" s="28"/>
      <c r="D577" s="31"/>
      <c r="E577" s="28"/>
      <c r="F577" s="28"/>
      <c r="G577" s="28"/>
      <c r="H577" s="28"/>
      <c r="I577" s="28"/>
      <c r="J577" s="28"/>
      <c r="K577" s="28"/>
      <c r="L577" s="28"/>
      <c r="M577" s="28"/>
      <c r="N577" s="28"/>
      <c r="O577" s="28"/>
      <c r="P577" s="28"/>
      <c r="Q577" s="28"/>
      <c r="R577" s="28"/>
      <c r="S577" s="28"/>
      <c r="T577" s="28"/>
      <c r="U577" s="28"/>
    </row>
    <row r="578" spans="1:21" ht="11.25" customHeight="1" x14ac:dyDescent="0.2">
      <c r="A578" s="28"/>
      <c r="B578" s="28"/>
      <c r="C578" s="28"/>
      <c r="D578" s="31"/>
      <c r="E578" s="28"/>
      <c r="F578" s="28"/>
      <c r="G578" s="28"/>
      <c r="H578" s="28"/>
      <c r="I578" s="28"/>
      <c r="J578" s="28"/>
      <c r="K578" s="28"/>
      <c r="L578" s="28"/>
      <c r="M578" s="28"/>
      <c r="N578" s="28"/>
      <c r="O578" s="28"/>
      <c r="P578" s="28"/>
      <c r="Q578" s="28"/>
      <c r="R578" s="28"/>
      <c r="S578" s="28"/>
      <c r="T578" s="28"/>
      <c r="U578" s="28"/>
    </row>
    <row r="579" spans="1:21" ht="11.25" customHeight="1" x14ac:dyDescent="0.2">
      <c r="A579" s="28"/>
      <c r="B579" s="28"/>
      <c r="C579" s="28"/>
      <c r="D579" s="31"/>
      <c r="E579" s="28"/>
      <c r="F579" s="28"/>
      <c r="G579" s="28"/>
      <c r="H579" s="28"/>
      <c r="I579" s="28"/>
      <c r="J579" s="28"/>
      <c r="K579" s="28"/>
      <c r="L579" s="28"/>
      <c r="M579" s="28"/>
      <c r="N579" s="28"/>
      <c r="O579" s="28"/>
      <c r="P579" s="28"/>
      <c r="Q579" s="28"/>
      <c r="R579" s="28"/>
      <c r="S579" s="28"/>
      <c r="T579" s="28"/>
      <c r="U579" s="28"/>
    </row>
    <row r="580" spans="1:21" ht="11.25" customHeight="1" x14ac:dyDescent="0.2">
      <c r="A580" s="28"/>
      <c r="B580" s="28"/>
      <c r="C580" s="28"/>
      <c r="D580" s="31"/>
      <c r="E580" s="28"/>
      <c r="F580" s="28"/>
      <c r="G580" s="28"/>
      <c r="H580" s="28"/>
      <c r="I580" s="28"/>
      <c r="J580" s="28"/>
      <c r="K580" s="28"/>
      <c r="L580" s="28"/>
      <c r="M580" s="28"/>
      <c r="N580" s="28"/>
      <c r="O580" s="28"/>
      <c r="P580" s="28"/>
      <c r="Q580" s="28"/>
      <c r="R580" s="28"/>
      <c r="S580" s="28"/>
      <c r="T580" s="28"/>
      <c r="U580" s="28"/>
    </row>
    <row r="581" spans="1:21" ht="11.25" customHeight="1" x14ac:dyDescent="0.2">
      <c r="A581" s="28"/>
      <c r="B581" s="28"/>
      <c r="C581" s="28"/>
      <c r="D581" s="31"/>
      <c r="E581" s="28"/>
      <c r="F581" s="28"/>
      <c r="G581" s="28"/>
      <c r="H581" s="28"/>
      <c r="I581" s="28"/>
      <c r="J581" s="28"/>
      <c r="K581" s="28"/>
      <c r="L581" s="28"/>
      <c r="M581" s="28"/>
      <c r="N581" s="28"/>
      <c r="O581" s="28"/>
      <c r="P581" s="28"/>
      <c r="Q581" s="28"/>
      <c r="R581" s="28"/>
      <c r="S581" s="28"/>
      <c r="T581" s="28"/>
      <c r="U581" s="28"/>
    </row>
    <row r="582" spans="1:21" ht="11.25" customHeight="1" x14ac:dyDescent="0.2">
      <c r="A582" s="28"/>
      <c r="B582" s="28"/>
      <c r="C582" s="28"/>
      <c r="D582" s="31"/>
      <c r="E582" s="28"/>
      <c r="F582" s="28"/>
      <c r="G582" s="28"/>
      <c r="H582" s="28"/>
      <c r="I582" s="28"/>
      <c r="J582" s="28"/>
      <c r="K582" s="28"/>
      <c r="L582" s="28"/>
      <c r="M582" s="28"/>
      <c r="N582" s="28"/>
      <c r="O582" s="28"/>
      <c r="P582" s="28"/>
      <c r="Q582" s="28"/>
      <c r="R582" s="28"/>
      <c r="S582" s="28"/>
      <c r="T582" s="28"/>
      <c r="U582" s="28"/>
    </row>
    <row r="583" spans="1:21" ht="11.25" customHeight="1" x14ac:dyDescent="0.2">
      <c r="A583" s="28"/>
      <c r="B583" s="28"/>
      <c r="C583" s="28"/>
      <c r="D583" s="31"/>
      <c r="E583" s="28"/>
      <c r="F583" s="28"/>
      <c r="G583" s="28"/>
      <c r="H583" s="28"/>
      <c r="I583" s="28"/>
      <c r="J583" s="28"/>
      <c r="K583" s="28"/>
      <c r="L583" s="28"/>
      <c r="M583" s="28"/>
      <c r="N583" s="28"/>
      <c r="O583" s="28"/>
      <c r="P583" s="28"/>
      <c r="Q583" s="28"/>
      <c r="R583" s="28"/>
      <c r="S583" s="28"/>
      <c r="T583" s="28"/>
      <c r="U583" s="28"/>
    </row>
    <row r="584" spans="1:21" ht="11.25" customHeight="1" x14ac:dyDescent="0.2">
      <c r="A584" s="28"/>
      <c r="B584" s="28"/>
      <c r="C584" s="28"/>
      <c r="D584" s="31"/>
      <c r="E584" s="28"/>
      <c r="F584" s="28"/>
      <c r="G584" s="28"/>
      <c r="H584" s="28"/>
      <c r="I584" s="28"/>
      <c r="J584" s="28"/>
      <c r="K584" s="28"/>
      <c r="L584" s="28"/>
      <c r="M584" s="28"/>
      <c r="N584" s="28"/>
      <c r="O584" s="28"/>
      <c r="P584" s="28"/>
      <c r="Q584" s="28"/>
      <c r="R584" s="28"/>
      <c r="S584" s="28"/>
      <c r="T584" s="28"/>
      <c r="U584" s="28"/>
    </row>
    <row r="585" spans="1:21" ht="11.25" customHeight="1" x14ac:dyDescent="0.2">
      <c r="A585" s="28"/>
      <c r="B585" s="28"/>
      <c r="C585" s="28"/>
      <c r="D585" s="31"/>
      <c r="E585" s="28"/>
      <c r="F585" s="28"/>
      <c r="G585" s="28"/>
      <c r="H585" s="28"/>
      <c r="I585" s="28"/>
      <c r="J585" s="28"/>
      <c r="K585" s="28"/>
      <c r="L585" s="28"/>
      <c r="M585" s="28"/>
      <c r="N585" s="28"/>
      <c r="O585" s="28"/>
      <c r="P585" s="28"/>
      <c r="Q585" s="28"/>
      <c r="R585" s="28"/>
      <c r="S585" s="28"/>
      <c r="T585" s="28"/>
      <c r="U585" s="28"/>
    </row>
    <row r="586" spans="1:21" ht="11.25" customHeight="1" x14ac:dyDescent="0.2">
      <c r="A586" s="28"/>
      <c r="B586" s="28"/>
      <c r="C586" s="28"/>
      <c r="D586" s="31"/>
      <c r="E586" s="28"/>
      <c r="F586" s="28"/>
      <c r="G586" s="28"/>
      <c r="H586" s="28"/>
      <c r="I586" s="28"/>
      <c r="J586" s="28"/>
      <c r="K586" s="28"/>
      <c r="L586" s="28"/>
      <c r="M586" s="28"/>
      <c r="N586" s="28"/>
      <c r="O586" s="28"/>
      <c r="P586" s="28"/>
      <c r="Q586" s="28"/>
      <c r="R586" s="28"/>
      <c r="S586" s="28"/>
      <c r="T586" s="28"/>
      <c r="U586" s="28"/>
    </row>
    <row r="587" spans="1:21" ht="11.25" customHeight="1" x14ac:dyDescent="0.2">
      <c r="A587" s="28"/>
      <c r="B587" s="28"/>
      <c r="C587" s="28"/>
      <c r="D587" s="31"/>
      <c r="E587" s="28"/>
      <c r="F587" s="28"/>
      <c r="G587" s="28"/>
      <c r="H587" s="28"/>
      <c r="I587" s="28"/>
      <c r="J587" s="28"/>
      <c r="K587" s="28"/>
      <c r="L587" s="28"/>
      <c r="M587" s="28"/>
      <c r="N587" s="28"/>
      <c r="O587" s="28"/>
      <c r="P587" s="28"/>
      <c r="Q587" s="28"/>
      <c r="R587" s="28"/>
      <c r="S587" s="28"/>
      <c r="T587" s="28"/>
      <c r="U587" s="28"/>
    </row>
    <row r="588" spans="1:21" ht="11.25" customHeight="1" x14ac:dyDescent="0.2">
      <c r="A588" s="28"/>
      <c r="B588" s="28"/>
      <c r="C588" s="28"/>
      <c r="D588" s="31"/>
      <c r="E588" s="28"/>
      <c r="F588" s="28"/>
      <c r="G588" s="28"/>
      <c r="H588" s="28"/>
      <c r="I588" s="28"/>
      <c r="J588" s="28"/>
      <c r="K588" s="28"/>
      <c r="L588" s="28"/>
      <c r="M588" s="28"/>
      <c r="N588" s="28"/>
      <c r="O588" s="28"/>
      <c r="P588" s="28"/>
      <c r="Q588" s="28"/>
      <c r="R588" s="28"/>
      <c r="S588" s="28"/>
      <c r="T588" s="28"/>
      <c r="U588" s="28"/>
    </row>
    <row r="589" spans="1:21" ht="11.25" customHeight="1" x14ac:dyDescent="0.2">
      <c r="A589" s="28"/>
      <c r="B589" s="28"/>
      <c r="C589" s="28"/>
      <c r="D589" s="31"/>
      <c r="E589" s="28"/>
      <c r="F589" s="28"/>
      <c r="G589" s="28"/>
      <c r="H589" s="28"/>
      <c r="I589" s="28"/>
      <c r="J589" s="28"/>
      <c r="K589" s="28"/>
      <c r="L589" s="28"/>
      <c r="M589" s="28"/>
      <c r="N589" s="28"/>
      <c r="O589" s="28"/>
      <c r="P589" s="28"/>
      <c r="Q589" s="28"/>
      <c r="R589" s="28"/>
      <c r="S589" s="28"/>
      <c r="T589" s="28"/>
      <c r="U589" s="28"/>
    </row>
    <row r="590" spans="1:21" ht="11.25" customHeight="1" x14ac:dyDescent="0.2">
      <c r="A590" s="28"/>
      <c r="B590" s="28"/>
      <c r="C590" s="28"/>
      <c r="D590" s="31"/>
      <c r="E590" s="28"/>
      <c r="F590" s="28"/>
      <c r="G590" s="28"/>
      <c r="H590" s="28"/>
      <c r="I590" s="28"/>
      <c r="J590" s="28"/>
      <c r="K590" s="28"/>
      <c r="L590" s="28"/>
      <c r="M590" s="28"/>
      <c r="N590" s="28"/>
      <c r="O590" s="28"/>
      <c r="P590" s="28"/>
      <c r="Q590" s="28"/>
      <c r="R590" s="28"/>
      <c r="S590" s="28"/>
      <c r="T590" s="28"/>
      <c r="U590" s="28"/>
    </row>
    <row r="591" spans="1:21" ht="11.25" customHeight="1" x14ac:dyDescent="0.2">
      <c r="A591" s="28"/>
      <c r="B591" s="28"/>
      <c r="C591" s="28"/>
      <c r="D591" s="31"/>
      <c r="E591" s="28"/>
      <c r="F591" s="28"/>
      <c r="G591" s="28"/>
      <c r="H591" s="28"/>
      <c r="I591" s="28"/>
      <c r="J591" s="28"/>
      <c r="K591" s="28"/>
      <c r="L591" s="28"/>
      <c r="M591" s="28"/>
      <c r="N591" s="28"/>
      <c r="O591" s="28"/>
      <c r="P591" s="28"/>
      <c r="Q591" s="28"/>
      <c r="R591" s="28"/>
      <c r="S591" s="28"/>
      <c r="T591" s="28"/>
      <c r="U591" s="28"/>
    </row>
    <row r="592" spans="1:21" ht="11.25" customHeight="1" x14ac:dyDescent="0.2">
      <c r="A592" s="28"/>
      <c r="B592" s="28"/>
      <c r="C592" s="28"/>
      <c r="D592" s="31"/>
      <c r="E592" s="28"/>
      <c r="F592" s="28"/>
      <c r="G592" s="28"/>
      <c r="H592" s="28"/>
      <c r="I592" s="28"/>
      <c r="J592" s="28"/>
      <c r="K592" s="28"/>
      <c r="L592" s="28"/>
      <c r="M592" s="28"/>
      <c r="N592" s="28"/>
      <c r="O592" s="28"/>
      <c r="P592" s="28"/>
      <c r="Q592" s="28"/>
      <c r="R592" s="28"/>
      <c r="S592" s="28"/>
      <c r="T592" s="28"/>
      <c r="U592" s="28"/>
    </row>
    <row r="593" spans="1:21" ht="11.25" customHeight="1" x14ac:dyDescent="0.2">
      <c r="A593" s="28"/>
      <c r="B593" s="28"/>
      <c r="C593" s="28"/>
      <c r="D593" s="31"/>
      <c r="E593" s="28"/>
      <c r="F593" s="28"/>
      <c r="G593" s="28"/>
      <c r="H593" s="28"/>
      <c r="I593" s="28"/>
      <c r="J593" s="28"/>
      <c r="K593" s="28"/>
      <c r="L593" s="28"/>
      <c r="M593" s="28"/>
      <c r="N593" s="28"/>
      <c r="O593" s="28"/>
      <c r="P593" s="28"/>
      <c r="Q593" s="28"/>
      <c r="R593" s="28"/>
      <c r="S593" s="28"/>
      <c r="T593" s="28"/>
      <c r="U593" s="28"/>
    </row>
    <row r="594" spans="1:21" ht="11.25" customHeight="1" x14ac:dyDescent="0.2">
      <c r="A594" s="28"/>
      <c r="B594" s="28"/>
      <c r="C594" s="28"/>
      <c r="D594" s="31"/>
      <c r="E594" s="28"/>
      <c r="F594" s="28"/>
      <c r="G594" s="28"/>
      <c r="H594" s="28"/>
      <c r="I594" s="28"/>
      <c r="J594" s="28"/>
      <c r="K594" s="28"/>
      <c r="L594" s="28"/>
      <c r="M594" s="28"/>
      <c r="N594" s="28"/>
      <c r="O594" s="28"/>
      <c r="P594" s="28"/>
      <c r="Q594" s="28"/>
      <c r="R594" s="28"/>
      <c r="S594" s="28"/>
      <c r="T594" s="28"/>
      <c r="U594" s="28"/>
    </row>
    <row r="595" spans="1:21" ht="11.25" customHeight="1" x14ac:dyDescent="0.2">
      <c r="A595" s="28"/>
      <c r="B595" s="28"/>
      <c r="C595" s="28"/>
      <c r="D595" s="31"/>
      <c r="E595" s="28"/>
      <c r="F595" s="28"/>
      <c r="G595" s="28"/>
      <c r="H595" s="28"/>
      <c r="I595" s="28"/>
      <c r="J595" s="28"/>
      <c r="K595" s="28"/>
      <c r="L595" s="28"/>
      <c r="M595" s="28"/>
      <c r="N595" s="28"/>
      <c r="O595" s="28"/>
      <c r="P595" s="28"/>
      <c r="Q595" s="28"/>
      <c r="R595" s="28"/>
      <c r="S595" s="28"/>
      <c r="T595" s="28"/>
      <c r="U595" s="28"/>
    </row>
    <row r="596" spans="1:21" ht="11.25" customHeight="1" x14ac:dyDescent="0.2">
      <c r="A596" s="28"/>
      <c r="B596" s="28"/>
      <c r="C596" s="28"/>
      <c r="D596" s="31"/>
      <c r="E596" s="28"/>
      <c r="F596" s="28"/>
      <c r="G596" s="28"/>
      <c r="H596" s="28"/>
      <c r="I596" s="28"/>
      <c r="J596" s="28"/>
      <c r="K596" s="28"/>
      <c r="L596" s="28"/>
      <c r="M596" s="28"/>
      <c r="N596" s="28"/>
      <c r="O596" s="28"/>
      <c r="P596" s="28"/>
      <c r="Q596" s="28"/>
      <c r="R596" s="28"/>
      <c r="S596" s="28"/>
      <c r="T596" s="28"/>
      <c r="U596" s="28"/>
    </row>
    <row r="597" spans="1:21" ht="11.25" customHeight="1" x14ac:dyDescent="0.2">
      <c r="A597" s="28"/>
      <c r="B597" s="28"/>
      <c r="C597" s="28"/>
      <c r="D597" s="31"/>
      <c r="E597" s="28"/>
      <c r="F597" s="28"/>
      <c r="G597" s="28"/>
      <c r="H597" s="28"/>
      <c r="I597" s="28"/>
      <c r="J597" s="28"/>
      <c r="K597" s="28"/>
      <c r="L597" s="28"/>
      <c r="M597" s="28"/>
      <c r="N597" s="28"/>
      <c r="O597" s="28"/>
      <c r="P597" s="28"/>
      <c r="Q597" s="28"/>
      <c r="R597" s="28"/>
      <c r="S597" s="28"/>
      <c r="T597" s="28"/>
      <c r="U597" s="28"/>
    </row>
    <row r="598" spans="1:21" ht="11.25" customHeight="1" x14ac:dyDescent="0.2">
      <c r="A598" s="28"/>
      <c r="B598" s="28"/>
      <c r="C598" s="28"/>
      <c r="D598" s="31"/>
      <c r="E598" s="28"/>
      <c r="F598" s="28"/>
      <c r="G598" s="28"/>
      <c r="H598" s="28"/>
      <c r="I598" s="28"/>
      <c r="J598" s="28"/>
      <c r="K598" s="28"/>
      <c r="L598" s="28"/>
      <c r="M598" s="28"/>
      <c r="N598" s="28"/>
      <c r="O598" s="28"/>
      <c r="P598" s="28"/>
      <c r="Q598" s="28"/>
      <c r="R598" s="28"/>
      <c r="S598" s="28"/>
      <c r="T598" s="28"/>
      <c r="U598" s="28"/>
    </row>
    <row r="599" spans="1:21" ht="11.25" customHeight="1" x14ac:dyDescent="0.2">
      <c r="A599" s="28"/>
      <c r="B599" s="28"/>
      <c r="C599" s="28"/>
      <c r="D599" s="31"/>
      <c r="E599" s="28"/>
      <c r="F599" s="28"/>
      <c r="G599" s="28"/>
      <c r="H599" s="28"/>
      <c r="I599" s="28"/>
      <c r="J599" s="28"/>
      <c r="K599" s="28"/>
      <c r="L599" s="28"/>
      <c r="M599" s="28"/>
      <c r="N599" s="28"/>
      <c r="O599" s="28"/>
      <c r="P599" s="28"/>
      <c r="Q599" s="28"/>
      <c r="R599" s="28"/>
      <c r="S599" s="28"/>
      <c r="T599" s="28"/>
      <c r="U599" s="28"/>
    </row>
    <row r="600" spans="1:21" ht="11.25" customHeight="1" x14ac:dyDescent="0.2">
      <c r="A600" s="28"/>
      <c r="B600" s="28"/>
      <c r="C600" s="28"/>
      <c r="D600" s="31"/>
      <c r="E600" s="28"/>
      <c r="F600" s="28"/>
      <c r="G600" s="28"/>
      <c r="H600" s="28"/>
      <c r="I600" s="28"/>
      <c r="J600" s="28"/>
      <c r="K600" s="28"/>
      <c r="L600" s="28"/>
      <c r="M600" s="28"/>
      <c r="N600" s="28"/>
      <c r="O600" s="28"/>
      <c r="P600" s="28"/>
      <c r="Q600" s="28"/>
      <c r="R600" s="28"/>
      <c r="S600" s="28"/>
      <c r="T600" s="28"/>
      <c r="U600" s="28"/>
    </row>
    <row r="601" spans="1:21" ht="11.25" customHeight="1" x14ac:dyDescent="0.2">
      <c r="A601" s="28"/>
      <c r="B601" s="28"/>
      <c r="C601" s="28"/>
      <c r="D601" s="31"/>
      <c r="E601" s="28"/>
      <c r="F601" s="28"/>
      <c r="G601" s="28"/>
      <c r="H601" s="28"/>
      <c r="I601" s="28"/>
      <c r="J601" s="28"/>
      <c r="K601" s="28"/>
      <c r="L601" s="28"/>
      <c r="M601" s="28"/>
      <c r="N601" s="28"/>
      <c r="O601" s="28"/>
      <c r="P601" s="28"/>
      <c r="Q601" s="28"/>
      <c r="R601" s="28"/>
      <c r="S601" s="28"/>
      <c r="T601" s="28"/>
      <c r="U601" s="28"/>
    </row>
    <row r="602" spans="1:21" ht="11.25" customHeight="1" x14ac:dyDescent="0.2">
      <c r="A602" s="28"/>
      <c r="B602" s="28"/>
      <c r="C602" s="28"/>
      <c r="D602" s="31"/>
      <c r="E602" s="28"/>
      <c r="F602" s="28"/>
      <c r="G602" s="28"/>
      <c r="H602" s="28"/>
      <c r="I602" s="28"/>
      <c r="J602" s="28"/>
      <c r="K602" s="28"/>
      <c r="L602" s="28"/>
      <c r="M602" s="28"/>
      <c r="N602" s="28"/>
      <c r="O602" s="28"/>
      <c r="P602" s="28"/>
      <c r="Q602" s="28"/>
      <c r="R602" s="28"/>
      <c r="S602" s="28"/>
      <c r="T602" s="28"/>
      <c r="U602" s="28"/>
    </row>
    <row r="603" spans="1:21" ht="11.25" customHeight="1" x14ac:dyDescent="0.2">
      <c r="A603" s="28"/>
      <c r="B603" s="28"/>
      <c r="C603" s="28"/>
      <c r="D603" s="31"/>
      <c r="E603" s="28"/>
      <c r="F603" s="28"/>
      <c r="G603" s="28"/>
      <c r="H603" s="28"/>
      <c r="I603" s="28"/>
      <c r="J603" s="28"/>
      <c r="K603" s="28"/>
      <c r="L603" s="28"/>
      <c r="M603" s="28"/>
      <c r="N603" s="28"/>
      <c r="O603" s="28"/>
      <c r="P603" s="28"/>
      <c r="Q603" s="28"/>
      <c r="R603" s="28"/>
      <c r="S603" s="28"/>
      <c r="T603" s="28"/>
      <c r="U603" s="28"/>
    </row>
    <row r="604" spans="1:21" ht="11.25" customHeight="1" x14ac:dyDescent="0.2">
      <c r="A604" s="28"/>
      <c r="B604" s="28"/>
      <c r="C604" s="28"/>
      <c r="D604" s="31"/>
      <c r="E604" s="28"/>
      <c r="F604" s="28"/>
      <c r="G604" s="28"/>
      <c r="H604" s="28"/>
      <c r="I604" s="28"/>
      <c r="J604" s="28"/>
      <c r="K604" s="28"/>
      <c r="L604" s="28"/>
      <c r="M604" s="28"/>
      <c r="N604" s="28"/>
      <c r="O604" s="28"/>
      <c r="P604" s="28"/>
      <c r="Q604" s="28"/>
      <c r="R604" s="28"/>
      <c r="S604" s="28"/>
      <c r="T604" s="28"/>
      <c r="U604" s="28"/>
    </row>
    <row r="605" spans="1:21" ht="11.25" customHeight="1" x14ac:dyDescent="0.2">
      <c r="A605" s="28"/>
      <c r="B605" s="28"/>
      <c r="C605" s="28"/>
      <c r="D605" s="31"/>
      <c r="E605" s="28"/>
      <c r="F605" s="28"/>
      <c r="G605" s="28"/>
      <c r="H605" s="28"/>
      <c r="I605" s="28"/>
      <c r="J605" s="28"/>
      <c r="K605" s="28"/>
      <c r="L605" s="28"/>
      <c r="M605" s="28"/>
      <c r="N605" s="28"/>
      <c r="O605" s="28"/>
      <c r="P605" s="28"/>
      <c r="Q605" s="28"/>
      <c r="R605" s="28"/>
      <c r="S605" s="28"/>
      <c r="T605" s="28"/>
      <c r="U605" s="28"/>
    </row>
    <row r="606" spans="1:21" ht="11.25" customHeight="1" x14ac:dyDescent="0.2">
      <c r="A606" s="28"/>
      <c r="B606" s="28"/>
      <c r="C606" s="28"/>
      <c r="D606" s="31"/>
      <c r="E606" s="28"/>
      <c r="F606" s="28"/>
      <c r="G606" s="28"/>
      <c r="H606" s="28"/>
      <c r="I606" s="28"/>
      <c r="J606" s="28"/>
      <c r="K606" s="28"/>
      <c r="L606" s="28"/>
      <c r="M606" s="28"/>
      <c r="N606" s="28"/>
      <c r="O606" s="28"/>
      <c r="P606" s="28"/>
      <c r="Q606" s="28"/>
      <c r="R606" s="28"/>
      <c r="S606" s="28"/>
      <c r="T606" s="28"/>
      <c r="U606" s="28"/>
    </row>
    <row r="607" spans="1:21" ht="11.25" customHeight="1" x14ac:dyDescent="0.2">
      <c r="A607" s="28"/>
      <c r="B607" s="28"/>
      <c r="C607" s="28"/>
      <c r="D607" s="31"/>
      <c r="E607" s="28"/>
      <c r="F607" s="28"/>
      <c r="G607" s="28"/>
      <c r="H607" s="28"/>
      <c r="I607" s="28"/>
      <c r="J607" s="28"/>
      <c r="K607" s="28"/>
      <c r="L607" s="28"/>
      <c r="M607" s="28"/>
      <c r="N607" s="28"/>
      <c r="O607" s="28"/>
      <c r="P607" s="28"/>
      <c r="Q607" s="28"/>
      <c r="R607" s="28"/>
      <c r="S607" s="28"/>
      <c r="T607" s="28"/>
      <c r="U607" s="28"/>
    </row>
    <row r="608" spans="1:21" ht="11.25" customHeight="1" x14ac:dyDescent="0.2">
      <c r="A608" s="28"/>
      <c r="B608" s="28"/>
      <c r="C608" s="28"/>
      <c r="D608" s="31"/>
      <c r="E608" s="28"/>
      <c r="F608" s="28"/>
      <c r="G608" s="28"/>
      <c r="H608" s="28"/>
      <c r="I608" s="28"/>
      <c r="J608" s="28"/>
      <c r="K608" s="28"/>
      <c r="L608" s="28"/>
      <c r="M608" s="28"/>
      <c r="N608" s="28"/>
      <c r="O608" s="28"/>
      <c r="P608" s="28"/>
      <c r="Q608" s="28"/>
      <c r="R608" s="28"/>
      <c r="S608" s="28"/>
      <c r="T608" s="28"/>
      <c r="U608" s="28"/>
    </row>
    <row r="609" spans="1:21" ht="11.25" customHeight="1" x14ac:dyDescent="0.2">
      <c r="A609" s="28"/>
      <c r="B609" s="28"/>
      <c r="C609" s="28"/>
      <c r="D609" s="31"/>
      <c r="E609" s="28"/>
      <c r="F609" s="28"/>
      <c r="G609" s="28"/>
      <c r="H609" s="28"/>
      <c r="I609" s="28"/>
      <c r="J609" s="28"/>
      <c r="K609" s="28"/>
      <c r="L609" s="28"/>
      <c r="M609" s="28"/>
      <c r="N609" s="28"/>
      <c r="O609" s="28"/>
      <c r="P609" s="28"/>
      <c r="Q609" s="28"/>
      <c r="R609" s="28"/>
      <c r="S609" s="28"/>
      <c r="T609" s="28"/>
      <c r="U609" s="28"/>
    </row>
    <row r="610" spans="1:21" ht="11.25" customHeight="1" x14ac:dyDescent="0.2">
      <c r="A610" s="28"/>
      <c r="B610" s="28"/>
      <c r="C610" s="28"/>
      <c r="D610" s="31"/>
      <c r="E610" s="28"/>
      <c r="F610" s="28"/>
      <c r="G610" s="28"/>
      <c r="H610" s="28"/>
      <c r="I610" s="28"/>
      <c r="J610" s="28"/>
      <c r="K610" s="28"/>
      <c r="L610" s="28"/>
      <c r="M610" s="28"/>
      <c r="N610" s="28"/>
      <c r="O610" s="28"/>
      <c r="P610" s="28"/>
      <c r="Q610" s="28"/>
      <c r="R610" s="28"/>
      <c r="S610" s="28"/>
      <c r="T610" s="28"/>
      <c r="U610" s="28"/>
    </row>
    <row r="611" spans="1:21" ht="11.25" customHeight="1" x14ac:dyDescent="0.2">
      <c r="A611" s="28"/>
      <c r="B611" s="28"/>
      <c r="C611" s="28"/>
      <c r="D611" s="31"/>
      <c r="E611" s="28"/>
      <c r="F611" s="28"/>
      <c r="G611" s="28"/>
      <c r="H611" s="28"/>
      <c r="I611" s="28"/>
      <c r="J611" s="28"/>
      <c r="K611" s="28"/>
      <c r="L611" s="28"/>
      <c r="M611" s="28"/>
      <c r="N611" s="28"/>
      <c r="O611" s="28"/>
      <c r="P611" s="28"/>
      <c r="Q611" s="28"/>
      <c r="R611" s="28"/>
      <c r="S611" s="28"/>
      <c r="T611" s="28"/>
      <c r="U611" s="28"/>
    </row>
    <row r="612" spans="1:21" ht="11.25" customHeight="1" x14ac:dyDescent="0.2">
      <c r="A612" s="28"/>
      <c r="B612" s="28"/>
      <c r="C612" s="28"/>
      <c r="D612" s="31"/>
      <c r="E612" s="28"/>
      <c r="F612" s="28"/>
      <c r="G612" s="28"/>
      <c r="H612" s="28"/>
      <c r="I612" s="28"/>
      <c r="J612" s="28"/>
      <c r="K612" s="28"/>
      <c r="L612" s="28"/>
      <c r="M612" s="28"/>
      <c r="N612" s="28"/>
      <c r="O612" s="28"/>
      <c r="P612" s="28"/>
      <c r="Q612" s="28"/>
      <c r="R612" s="28"/>
      <c r="S612" s="28"/>
      <c r="T612" s="28"/>
      <c r="U612" s="28"/>
    </row>
    <row r="613" spans="1:21" ht="11.25" customHeight="1" x14ac:dyDescent="0.2">
      <c r="A613" s="28"/>
      <c r="B613" s="28"/>
      <c r="C613" s="28"/>
      <c r="D613" s="31"/>
      <c r="E613" s="28"/>
      <c r="F613" s="28"/>
      <c r="G613" s="28"/>
      <c r="H613" s="28"/>
      <c r="I613" s="28"/>
      <c r="J613" s="28"/>
      <c r="K613" s="28"/>
      <c r="L613" s="28"/>
      <c r="M613" s="28"/>
      <c r="N613" s="28"/>
      <c r="O613" s="28"/>
      <c r="P613" s="28"/>
      <c r="Q613" s="28"/>
      <c r="R613" s="28"/>
      <c r="S613" s="28"/>
      <c r="T613" s="28"/>
      <c r="U613" s="28"/>
    </row>
    <row r="614" spans="1:21" ht="11.25" customHeight="1" x14ac:dyDescent="0.2">
      <c r="A614" s="28"/>
      <c r="B614" s="28"/>
      <c r="C614" s="28"/>
      <c r="D614" s="31"/>
      <c r="E614" s="28"/>
      <c r="F614" s="28"/>
      <c r="G614" s="28"/>
      <c r="H614" s="28"/>
      <c r="I614" s="28"/>
      <c r="J614" s="28"/>
      <c r="K614" s="28"/>
      <c r="L614" s="28"/>
      <c r="M614" s="28"/>
      <c r="N614" s="28"/>
      <c r="O614" s="28"/>
      <c r="P614" s="28"/>
      <c r="Q614" s="28"/>
      <c r="R614" s="28"/>
      <c r="S614" s="28"/>
      <c r="T614" s="28"/>
      <c r="U614" s="28"/>
    </row>
    <row r="615" spans="1:21" ht="11.25" customHeight="1" x14ac:dyDescent="0.2">
      <c r="A615" s="28"/>
      <c r="B615" s="28"/>
      <c r="C615" s="28"/>
      <c r="D615" s="31"/>
      <c r="E615" s="28"/>
      <c r="F615" s="28"/>
      <c r="G615" s="28"/>
      <c r="H615" s="28"/>
      <c r="I615" s="28"/>
      <c r="J615" s="28"/>
      <c r="K615" s="28"/>
      <c r="L615" s="28"/>
      <c r="M615" s="28"/>
      <c r="N615" s="28"/>
      <c r="O615" s="28"/>
      <c r="P615" s="28"/>
      <c r="Q615" s="28"/>
      <c r="R615" s="28"/>
      <c r="S615" s="28"/>
      <c r="T615" s="28"/>
      <c r="U615" s="28"/>
    </row>
    <row r="616" spans="1:21" ht="11.25" customHeight="1" x14ac:dyDescent="0.2">
      <c r="A616" s="28"/>
      <c r="B616" s="28"/>
      <c r="C616" s="28"/>
      <c r="D616" s="31"/>
      <c r="E616" s="28"/>
      <c r="F616" s="28"/>
      <c r="G616" s="28"/>
      <c r="H616" s="28"/>
      <c r="I616" s="28"/>
      <c r="J616" s="28"/>
      <c r="K616" s="28"/>
      <c r="L616" s="28"/>
      <c r="M616" s="28"/>
      <c r="N616" s="28"/>
      <c r="O616" s="28"/>
      <c r="P616" s="28"/>
      <c r="Q616" s="28"/>
      <c r="R616" s="28"/>
      <c r="S616" s="28"/>
      <c r="T616" s="28"/>
      <c r="U616" s="28"/>
    </row>
    <row r="617" spans="1:21" ht="11.25" customHeight="1" x14ac:dyDescent="0.2">
      <c r="A617" s="28"/>
      <c r="B617" s="28"/>
      <c r="C617" s="28"/>
      <c r="D617" s="31"/>
      <c r="E617" s="28"/>
      <c r="F617" s="28"/>
      <c r="G617" s="28"/>
      <c r="H617" s="28"/>
      <c r="I617" s="28"/>
      <c r="J617" s="28"/>
      <c r="K617" s="28"/>
      <c r="L617" s="28"/>
      <c r="M617" s="28"/>
      <c r="N617" s="28"/>
      <c r="O617" s="28"/>
      <c r="P617" s="28"/>
      <c r="Q617" s="28"/>
      <c r="R617" s="28"/>
      <c r="S617" s="28"/>
      <c r="T617" s="28"/>
      <c r="U617" s="28"/>
    </row>
    <row r="618" spans="1:21" ht="11.25" customHeight="1" x14ac:dyDescent="0.2">
      <c r="A618" s="28"/>
      <c r="B618" s="28"/>
      <c r="C618" s="28"/>
      <c r="D618" s="31"/>
      <c r="E618" s="28"/>
      <c r="F618" s="28"/>
      <c r="G618" s="28"/>
      <c r="H618" s="28"/>
      <c r="I618" s="28"/>
      <c r="J618" s="28"/>
      <c r="K618" s="28"/>
      <c r="L618" s="28"/>
      <c r="M618" s="28"/>
      <c r="N618" s="28"/>
      <c r="O618" s="28"/>
      <c r="P618" s="28"/>
      <c r="Q618" s="28"/>
      <c r="R618" s="28"/>
      <c r="S618" s="28"/>
      <c r="T618" s="28"/>
      <c r="U618" s="28"/>
    </row>
    <row r="619" spans="1:21" ht="11.25" customHeight="1" x14ac:dyDescent="0.2">
      <c r="A619" s="28"/>
      <c r="B619" s="28"/>
      <c r="C619" s="28"/>
      <c r="D619" s="31"/>
      <c r="E619" s="28"/>
      <c r="F619" s="28"/>
      <c r="G619" s="28"/>
      <c r="H619" s="28"/>
      <c r="I619" s="28"/>
      <c r="J619" s="28"/>
      <c r="K619" s="28"/>
      <c r="L619" s="28"/>
      <c r="M619" s="28"/>
      <c r="N619" s="28"/>
      <c r="O619" s="28"/>
      <c r="P619" s="28"/>
      <c r="Q619" s="28"/>
      <c r="R619" s="28"/>
      <c r="S619" s="28"/>
      <c r="T619" s="28"/>
      <c r="U619" s="28"/>
    </row>
    <row r="620" spans="1:21" ht="11.25" customHeight="1" x14ac:dyDescent="0.2">
      <c r="A620" s="28"/>
      <c r="B620" s="28"/>
      <c r="C620" s="28"/>
      <c r="D620" s="31"/>
      <c r="E620" s="28"/>
      <c r="F620" s="28"/>
      <c r="G620" s="28"/>
      <c r="H620" s="28"/>
      <c r="I620" s="28"/>
      <c r="J620" s="28"/>
      <c r="K620" s="28"/>
      <c r="L620" s="28"/>
      <c r="M620" s="28"/>
      <c r="N620" s="28"/>
      <c r="O620" s="28"/>
      <c r="P620" s="28"/>
      <c r="Q620" s="28"/>
      <c r="R620" s="28"/>
      <c r="S620" s="28"/>
      <c r="T620" s="28"/>
      <c r="U620" s="28"/>
    </row>
    <row r="621" spans="1:21" ht="11.25" customHeight="1" x14ac:dyDescent="0.2">
      <c r="A621" s="28"/>
      <c r="B621" s="28"/>
      <c r="C621" s="28"/>
      <c r="D621" s="31"/>
      <c r="E621" s="28"/>
      <c r="F621" s="28"/>
      <c r="G621" s="28"/>
      <c r="H621" s="28"/>
      <c r="I621" s="28"/>
      <c r="J621" s="28"/>
      <c r="K621" s="28"/>
      <c r="L621" s="28"/>
      <c r="M621" s="28"/>
      <c r="N621" s="28"/>
      <c r="O621" s="28"/>
      <c r="P621" s="28"/>
      <c r="Q621" s="28"/>
      <c r="R621" s="28"/>
      <c r="S621" s="28"/>
      <c r="T621" s="28"/>
      <c r="U621" s="28"/>
    </row>
    <row r="622" spans="1:21" ht="11.25" customHeight="1" x14ac:dyDescent="0.2">
      <c r="A622" s="28"/>
      <c r="B622" s="28"/>
      <c r="C622" s="28"/>
      <c r="D622" s="31"/>
      <c r="E622" s="28"/>
      <c r="F622" s="28"/>
      <c r="G622" s="28"/>
      <c r="H622" s="28"/>
      <c r="I622" s="28"/>
      <c r="J622" s="28"/>
      <c r="K622" s="28"/>
      <c r="L622" s="28"/>
      <c r="M622" s="28"/>
      <c r="N622" s="28"/>
      <c r="O622" s="28"/>
      <c r="P622" s="28"/>
      <c r="Q622" s="28"/>
      <c r="R622" s="28"/>
      <c r="S622" s="28"/>
      <c r="T622" s="28"/>
      <c r="U622" s="28"/>
    </row>
    <row r="623" spans="1:21" ht="11.25" customHeight="1" x14ac:dyDescent="0.2">
      <c r="A623" s="28"/>
      <c r="B623" s="28"/>
      <c r="C623" s="28"/>
      <c r="D623" s="31"/>
      <c r="E623" s="28"/>
      <c r="F623" s="28"/>
      <c r="G623" s="28"/>
      <c r="H623" s="28"/>
      <c r="I623" s="28"/>
      <c r="J623" s="28"/>
      <c r="K623" s="28"/>
      <c r="L623" s="28"/>
      <c r="M623" s="28"/>
      <c r="N623" s="28"/>
      <c r="O623" s="28"/>
      <c r="P623" s="28"/>
      <c r="Q623" s="28"/>
      <c r="R623" s="28"/>
      <c r="S623" s="28"/>
      <c r="T623" s="28"/>
      <c r="U623" s="28"/>
    </row>
    <row r="624" spans="1:21" ht="11.25" customHeight="1" x14ac:dyDescent="0.2">
      <c r="A624" s="28"/>
      <c r="B624" s="28"/>
      <c r="C624" s="28"/>
      <c r="D624" s="31"/>
      <c r="E624" s="28"/>
      <c r="F624" s="28"/>
      <c r="G624" s="28"/>
      <c r="H624" s="28"/>
      <c r="I624" s="28"/>
      <c r="J624" s="28"/>
      <c r="K624" s="28"/>
      <c r="L624" s="28"/>
      <c r="M624" s="28"/>
      <c r="N624" s="28"/>
      <c r="O624" s="28"/>
      <c r="P624" s="28"/>
      <c r="Q624" s="28"/>
      <c r="R624" s="28"/>
      <c r="S624" s="28"/>
      <c r="T624" s="28"/>
      <c r="U624" s="28"/>
    </row>
    <row r="625" spans="1:21" ht="11.25" customHeight="1" x14ac:dyDescent="0.2">
      <c r="A625" s="28"/>
      <c r="B625" s="28"/>
      <c r="C625" s="28"/>
      <c r="D625" s="31"/>
      <c r="E625" s="28"/>
      <c r="F625" s="28"/>
      <c r="G625" s="28"/>
      <c r="H625" s="28"/>
      <c r="I625" s="28"/>
      <c r="J625" s="28"/>
      <c r="K625" s="28"/>
      <c r="L625" s="28"/>
      <c r="M625" s="28"/>
      <c r="N625" s="28"/>
      <c r="O625" s="28"/>
      <c r="P625" s="28"/>
      <c r="Q625" s="28"/>
      <c r="R625" s="28"/>
      <c r="S625" s="28"/>
      <c r="T625" s="28"/>
      <c r="U625" s="28"/>
    </row>
    <row r="626" spans="1:21" ht="11.25" customHeight="1" x14ac:dyDescent="0.2">
      <c r="A626" s="28"/>
      <c r="B626" s="28"/>
      <c r="C626" s="28"/>
      <c r="D626" s="31"/>
      <c r="E626" s="28"/>
      <c r="F626" s="28"/>
      <c r="G626" s="28"/>
      <c r="H626" s="28"/>
      <c r="I626" s="28"/>
      <c r="J626" s="28"/>
      <c r="K626" s="28"/>
      <c r="L626" s="28"/>
      <c r="M626" s="28"/>
      <c r="N626" s="28"/>
      <c r="O626" s="28"/>
      <c r="P626" s="28"/>
      <c r="Q626" s="28"/>
      <c r="R626" s="28"/>
      <c r="S626" s="28"/>
      <c r="T626" s="28"/>
      <c r="U626" s="28"/>
    </row>
    <row r="627" spans="1:21" ht="11.25" customHeight="1" x14ac:dyDescent="0.2">
      <c r="A627" s="28"/>
      <c r="B627" s="28"/>
      <c r="C627" s="28"/>
      <c r="D627" s="31"/>
      <c r="E627" s="28"/>
      <c r="F627" s="28"/>
      <c r="G627" s="28"/>
      <c r="H627" s="28"/>
      <c r="I627" s="28"/>
      <c r="J627" s="28"/>
      <c r="K627" s="28"/>
      <c r="L627" s="28"/>
      <c r="M627" s="28"/>
      <c r="N627" s="28"/>
      <c r="O627" s="28"/>
      <c r="P627" s="28"/>
      <c r="Q627" s="28"/>
      <c r="R627" s="28"/>
      <c r="S627" s="28"/>
      <c r="T627" s="28"/>
      <c r="U627" s="28"/>
    </row>
    <row r="628" spans="1:21" ht="11.25" customHeight="1" x14ac:dyDescent="0.2">
      <c r="A628" s="28"/>
      <c r="B628" s="28"/>
      <c r="C628" s="28"/>
      <c r="D628" s="31"/>
      <c r="E628" s="28"/>
      <c r="F628" s="28"/>
      <c r="G628" s="28"/>
      <c r="H628" s="28"/>
      <c r="I628" s="28"/>
      <c r="J628" s="28"/>
      <c r="K628" s="28"/>
      <c r="L628" s="28"/>
      <c r="M628" s="28"/>
      <c r="N628" s="28"/>
      <c r="O628" s="28"/>
      <c r="P628" s="28"/>
      <c r="Q628" s="28"/>
      <c r="R628" s="28"/>
      <c r="S628" s="28"/>
      <c r="T628" s="28"/>
      <c r="U628" s="28"/>
    </row>
    <row r="629" spans="1:21" ht="11.25" customHeight="1" x14ac:dyDescent="0.2">
      <c r="A629" s="28"/>
      <c r="B629" s="28"/>
      <c r="C629" s="28"/>
      <c r="D629" s="31"/>
      <c r="E629" s="28"/>
      <c r="F629" s="28"/>
      <c r="G629" s="28"/>
      <c r="H629" s="28"/>
      <c r="I629" s="28"/>
      <c r="J629" s="28"/>
      <c r="K629" s="28"/>
      <c r="L629" s="28"/>
      <c r="M629" s="28"/>
      <c r="N629" s="28"/>
      <c r="O629" s="28"/>
      <c r="P629" s="28"/>
      <c r="Q629" s="28"/>
      <c r="R629" s="28"/>
      <c r="S629" s="28"/>
      <c r="T629" s="28"/>
      <c r="U629" s="28"/>
    </row>
    <row r="630" spans="1:21" ht="11.25" customHeight="1" x14ac:dyDescent="0.2">
      <c r="A630" s="28"/>
      <c r="B630" s="28"/>
      <c r="C630" s="28"/>
      <c r="D630" s="31"/>
      <c r="E630" s="28"/>
      <c r="F630" s="28"/>
      <c r="G630" s="28"/>
      <c r="H630" s="28"/>
      <c r="I630" s="28"/>
      <c r="J630" s="28"/>
      <c r="K630" s="28"/>
      <c r="L630" s="28"/>
      <c r="M630" s="28"/>
      <c r="N630" s="28"/>
      <c r="O630" s="28"/>
      <c r="P630" s="28"/>
      <c r="Q630" s="28"/>
      <c r="R630" s="28"/>
      <c r="S630" s="28"/>
      <c r="T630" s="28"/>
      <c r="U630" s="28"/>
    </row>
    <row r="631" spans="1:21" ht="11.25" customHeight="1" x14ac:dyDescent="0.2">
      <c r="A631" s="28"/>
      <c r="B631" s="28"/>
      <c r="C631" s="28"/>
      <c r="D631" s="31"/>
      <c r="E631" s="28"/>
      <c r="F631" s="28"/>
      <c r="G631" s="28"/>
      <c r="H631" s="28"/>
      <c r="I631" s="28"/>
      <c r="J631" s="28"/>
      <c r="K631" s="28"/>
      <c r="L631" s="28"/>
      <c r="M631" s="28"/>
      <c r="N631" s="28"/>
      <c r="O631" s="28"/>
      <c r="P631" s="28"/>
      <c r="Q631" s="28"/>
      <c r="R631" s="28"/>
      <c r="S631" s="28"/>
      <c r="T631" s="28"/>
      <c r="U631" s="28"/>
    </row>
    <row r="632" spans="1:21" ht="11.25" customHeight="1" x14ac:dyDescent="0.2">
      <c r="A632" s="28"/>
      <c r="B632" s="28"/>
      <c r="C632" s="28"/>
      <c r="D632" s="31"/>
      <c r="E632" s="28"/>
      <c r="F632" s="28"/>
      <c r="G632" s="28"/>
      <c r="H632" s="28"/>
      <c r="I632" s="28"/>
      <c r="J632" s="28"/>
      <c r="K632" s="28"/>
      <c r="L632" s="28"/>
      <c r="M632" s="28"/>
      <c r="N632" s="28"/>
      <c r="O632" s="28"/>
      <c r="P632" s="28"/>
      <c r="Q632" s="28"/>
      <c r="R632" s="28"/>
      <c r="S632" s="28"/>
      <c r="T632" s="28"/>
      <c r="U632" s="28"/>
    </row>
    <row r="633" spans="1:21" ht="11.25" customHeight="1" x14ac:dyDescent="0.2">
      <c r="A633" s="28"/>
      <c r="B633" s="28"/>
      <c r="C633" s="28"/>
      <c r="D633" s="31"/>
      <c r="E633" s="28"/>
      <c r="F633" s="28"/>
      <c r="G633" s="28"/>
      <c r="H633" s="28"/>
      <c r="I633" s="28"/>
      <c r="J633" s="28"/>
      <c r="K633" s="28"/>
      <c r="L633" s="28"/>
      <c r="M633" s="28"/>
      <c r="N633" s="28"/>
      <c r="O633" s="28"/>
      <c r="P633" s="28"/>
      <c r="Q633" s="28"/>
      <c r="R633" s="28"/>
      <c r="S633" s="28"/>
      <c r="T633" s="28"/>
      <c r="U633" s="28"/>
    </row>
    <row r="634" spans="1:21" ht="11.25" customHeight="1" x14ac:dyDescent="0.2">
      <c r="A634" s="28"/>
      <c r="B634" s="28"/>
      <c r="C634" s="28"/>
      <c r="D634" s="31"/>
      <c r="E634" s="28"/>
      <c r="F634" s="28"/>
      <c r="G634" s="28"/>
      <c r="H634" s="28"/>
      <c r="I634" s="28"/>
      <c r="J634" s="28"/>
      <c r="K634" s="28"/>
      <c r="L634" s="28"/>
      <c r="M634" s="28"/>
      <c r="N634" s="28"/>
      <c r="O634" s="28"/>
      <c r="P634" s="28"/>
      <c r="Q634" s="28"/>
      <c r="R634" s="28"/>
      <c r="S634" s="28"/>
      <c r="T634" s="28"/>
      <c r="U634" s="28"/>
    </row>
    <row r="635" spans="1:21" ht="11.25" customHeight="1" x14ac:dyDescent="0.2">
      <c r="A635" s="28"/>
      <c r="B635" s="28"/>
      <c r="C635" s="28"/>
      <c r="D635" s="31"/>
      <c r="E635" s="28"/>
      <c r="F635" s="28"/>
      <c r="G635" s="28"/>
      <c r="H635" s="28"/>
      <c r="I635" s="28"/>
      <c r="J635" s="28"/>
      <c r="K635" s="28"/>
      <c r="L635" s="28"/>
      <c r="M635" s="28"/>
      <c r="N635" s="28"/>
      <c r="O635" s="28"/>
      <c r="P635" s="28"/>
      <c r="Q635" s="28"/>
      <c r="R635" s="28"/>
      <c r="S635" s="28"/>
      <c r="T635" s="28"/>
      <c r="U635" s="28"/>
    </row>
    <row r="636" spans="1:21" ht="11.25" customHeight="1" x14ac:dyDescent="0.2">
      <c r="A636" s="28"/>
      <c r="B636" s="28"/>
      <c r="C636" s="28"/>
      <c r="D636" s="31"/>
      <c r="E636" s="28"/>
      <c r="F636" s="28"/>
      <c r="G636" s="28"/>
      <c r="H636" s="28"/>
      <c r="I636" s="28"/>
      <c r="J636" s="28"/>
      <c r="K636" s="28"/>
      <c r="L636" s="28"/>
      <c r="M636" s="28"/>
      <c r="N636" s="28"/>
      <c r="O636" s="28"/>
      <c r="P636" s="28"/>
      <c r="Q636" s="28"/>
      <c r="R636" s="28"/>
      <c r="S636" s="28"/>
      <c r="T636" s="28"/>
      <c r="U636" s="28"/>
    </row>
    <row r="637" spans="1:21" ht="11.25" customHeight="1" x14ac:dyDescent="0.2">
      <c r="A637" s="28"/>
      <c r="B637" s="28"/>
      <c r="C637" s="28"/>
      <c r="D637" s="31"/>
      <c r="E637" s="28"/>
      <c r="F637" s="28"/>
      <c r="G637" s="28"/>
      <c r="H637" s="28"/>
      <c r="I637" s="28"/>
      <c r="J637" s="28"/>
      <c r="K637" s="28"/>
      <c r="L637" s="28"/>
      <c r="M637" s="28"/>
      <c r="N637" s="28"/>
      <c r="O637" s="28"/>
      <c r="P637" s="28"/>
      <c r="Q637" s="28"/>
      <c r="R637" s="28"/>
      <c r="S637" s="28"/>
      <c r="T637" s="28"/>
      <c r="U637" s="28"/>
    </row>
    <row r="638" spans="1:21" ht="11.25" customHeight="1" x14ac:dyDescent="0.2">
      <c r="A638" s="28"/>
      <c r="B638" s="28"/>
      <c r="C638" s="28"/>
      <c r="D638" s="31"/>
      <c r="E638" s="28"/>
      <c r="F638" s="28"/>
      <c r="G638" s="28"/>
      <c r="H638" s="28"/>
      <c r="I638" s="28"/>
      <c r="J638" s="28"/>
      <c r="K638" s="28"/>
      <c r="L638" s="28"/>
      <c r="M638" s="28"/>
      <c r="N638" s="28"/>
      <c r="O638" s="28"/>
      <c r="P638" s="28"/>
      <c r="Q638" s="28"/>
      <c r="R638" s="28"/>
      <c r="S638" s="28"/>
      <c r="T638" s="28"/>
      <c r="U638" s="28"/>
    </row>
    <row r="639" spans="1:21" ht="11.25" customHeight="1" x14ac:dyDescent="0.2">
      <c r="A639" s="28"/>
      <c r="B639" s="28"/>
      <c r="C639" s="28"/>
      <c r="D639" s="31"/>
      <c r="E639" s="28"/>
      <c r="F639" s="28"/>
      <c r="G639" s="28"/>
      <c r="H639" s="28"/>
      <c r="I639" s="28"/>
      <c r="J639" s="28"/>
      <c r="K639" s="28"/>
      <c r="L639" s="28"/>
      <c r="M639" s="28"/>
      <c r="N639" s="28"/>
      <c r="O639" s="28"/>
      <c r="P639" s="28"/>
      <c r="Q639" s="28"/>
      <c r="R639" s="28"/>
      <c r="S639" s="28"/>
      <c r="T639" s="28"/>
      <c r="U639" s="28"/>
    </row>
    <row r="640" spans="1:21" ht="11.25" customHeight="1" x14ac:dyDescent="0.2">
      <c r="A640" s="28"/>
      <c r="B640" s="28"/>
      <c r="C640" s="28"/>
      <c r="D640" s="31"/>
      <c r="E640" s="28"/>
      <c r="F640" s="28"/>
      <c r="G640" s="28"/>
      <c r="H640" s="28"/>
      <c r="I640" s="28"/>
      <c r="J640" s="28"/>
      <c r="K640" s="28"/>
      <c r="L640" s="28"/>
      <c r="M640" s="28"/>
      <c r="N640" s="28"/>
      <c r="O640" s="28"/>
      <c r="P640" s="28"/>
      <c r="Q640" s="28"/>
      <c r="R640" s="28"/>
      <c r="S640" s="28"/>
      <c r="T640" s="28"/>
      <c r="U640" s="28"/>
    </row>
    <row r="641" spans="1:21" ht="11.25" customHeight="1" x14ac:dyDescent="0.2">
      <c r="A641" s="28"/>
      <c r="B641" s="28"/>
      <c r="C641" s="28"/>
      <c r="D641" s="31"/>
      <c r="E641" s="28"/>
      <c r="F641" s="28"/>
      <c r="G641" s="28"/>
      <c r="H641" s="28"/>
      <c r="I641" s="28"/>
      <c r="J641" s="28"/>
      <c r="K641" s="28"/>
      <c r="L641" s="28"/>
      <c r="M641" s="28"/>
      <c r="N641" s="28"/>
      <c r="O641" s="28"/>
      <c r="P641" s="28"/>
      <c r="Q641" s="28"/>
      <c r="R641" s="28"/>
      <c r="S641" s="28"/>
      <c r="T641" s="28"/>
      <c r="U641" s="28"/>
    </row>
    <row r="642" spans="1:21" ht="11.25" customHeight="1" x14ac:dyDescent="0.2">
      <c r="A642" s="28"/>
      <c r="B642" s="28"/>
      <c r="C642" s="28"/>
      <c r="D642" s="31"/>
      <c r="E642" s="28"/>
      <c r="F642" s="28"/>
      <c r="G642" s="28"/>
      <c r="H642" s="28"/>
      <c r="I642" s="28"/>
      <c r="J642" s="28"/>
      <c r="K642" s="28"/>
      <c r="L642" s="28"/>
      <c r="M642" s="28"/>
      <c r="N642" s="28"/>
      <c r="O642" s="28"/>
      <c r="P642" s="28"/>
      <c r="Q642" s="28"/>
      <c r="R642" s="28"/>
      <c r="S642" s="28"/>
      <c r="T642" s="28"/>
      <c r="U642" s="28"/>
    </row>
    <row r="643" spans="1:21" ht="11.25" customHeight="1" x14ac:dyDescent="0.2">
      <c r="A643" s="28"/>
      <c r="B643" s="28"/>
      <c r="C643" s="28"/>
      <c r="D643" s="31"/>
      <c r="E643" s="28"/>
      <c r="F643" s="28"/>
      <c r="G643" s="28"/>
      <c r="H643" s="28"/>
      <c r="I643" s="28"/>
      <c r="J643" s="28"/>
      <c r="K643" s="28"/>
      <c r="L643" s="28"/>
      <c r="M643" s="28"/>
      <c r="N643" s="28"/>
      <c r="O643" s="28"/>
      <c r="P643" s="28"/>
      <c r="Q643" s="28"/>
      <c r="R643" s="28"/>
      <c r="S643" s="28"/>
      <c r="T643" s="28"/>
      <c r="U643" s="28"/>
    </row>
    <row r="644" spans="1:21" ht="11.25" customHeight="1" x14ac:dyDescent="0.2">
      <c r="A644" s="28"/>
      <c r="B644" s="28"/>
      <c r="C644" s="28"/>
      <c r="D644" s="31"/>
      <c r="E644" s="28"/>
      <c r="F644" s="28"/>
      <c r="G644" s="28"/>
      <c r="H644" s="28"/>
      <c r="I644" s="28"/>
      <c r="J644" s="28"/>
      <c r="K644" s="28"/>
      <c r="L644" s="28"/>
      <c r="M644" s="28"/>
      <c r="N644" s="28"/>
      <c r="O644" s="28"/>
      <c r="P644" s="28"/>
      <c r="Q644" s="28"/>
      <c r="R644" s="28"/>
      <c r="S644" s="28"/>
      <c r="T644" s="28"/>
      <c r="U644" s="28"/>
    </row>
    <row r="645" spans="1:21" ht="11.25" customHeight="1" x14ac:dyDescent="0.2">
      <c r="A645" s="28"/>
      <c r="B645" s="28"/>
      <c r="C645" s="28"/>
      <c r="D645" s="31"/>
      <c r="E645" s="28"/>
      <c r="F645" s="28"/>
      <c r="G645" s="28"/>
      <c r="H645" s="28"/>
      <c r="I645" s="28"/>
      <c r="J645" s="28"/>
      <c r="K645" s="28"/>
      <c r="L645" s="28"/>
      <c r="M645" s="28"/>
      <c r="N645" s="28"/>
      <c r="O645" s="28"/>
      <c r="P645" s="28"/>
      <c r="Q645" s="28"/>
      <c r="R645" s="28"/>
      <c r="S645" s="28"/>
      <c r="T645" s="28"/>
      <c r="U645" s="28"/>
    </row>
    <row r="646" spans="1:21" ht="11.25" customHeight="1" x14ac:dyDescent="0.2">
      <c r="A646" s="28"/>
      <c r="B646" s="28"/>
      <c r="C646" s="28"/>
      <c r="D646" s="31"/>
      <c r="E646" s="28"/>
      <c r="F646" s="28"/>
      <c r="G646" s="28"/>
      <c r="H646" s="28"/>
      <c r="I646" s="28"/>
      <c r="J646" s="28"/>
      <c r="K646" s="28"/>
      <c r="L646" s="28"/>
      <c r="M646" s="28"/>
      <c r="N646" s="28"/>
      <c r="O646" s="28"/>
      <c r="P646" s="28"/>
      <c r="Q646" s="28"/>
      <c r="R646" s="28"/>
      <c r="S646" s="28"/>
      <c r="T646" s="28"/>
      <c r="U646" s="28"/>
    </row>
    <row r="647" spans="1:21" ht="11.25" customHeight="1" x14ac:dyDescent="0.2">
      <c r="A647" s="28"/>
      <c r="B647" s="28"/>
      <c r="C647" s="28"/>
      <c r="D647" s="31"/>
      <c r="E647" s="28"/>
      <c r="F647" s="28"/>
      <c r="G647" s="28"/>
      <c r="H647" s="28"/>
      <c r="I647" s="28"/>
      <c r="J647" s="28"/>
      <c r="K647" s="28"/>
      <c r="L647" s="28"/>
      <c r="M647" s="28"/>
      <c r="N647" s="28"/>
      <c r="O647" s="28"/>
      <c r="P647" s="28"/>
      <c r="Q647" s="28"/>
      <c r="R647" s="28"/>
      <c r="S647" s="28"/>
      <c r="T647" s="28"/>
      <c r="U647" s="28"/>
    </row>
    <row r="648" spans="1:21" ht="11.25" customHeight="1" x14ac:dyDescent="0.2">
      <c r="A648" s="28"/>
      <c r="B648" s="28"/>
      <c r="C648" s="28"/>
      <c r="D648" s="31"/>
      <c r="E648" s="28"/>
      <c r="F648" s="28"/>
      <c r="G648" s="28"/>
      <c r="H648" s="28"/>
      <c r="I648" s="28"/>
      <c r="J648" s="28"/>
      <c r="K648" s="28"/>
      <c r="L648" s="28"/>
      <c r="M648" s="28"/>
      <c r="N648" s="28"/>
      <c r="O648" s="28"/>
      <c r="P648" s="28"/>
      <c r="Q648" s="28"/>
      <c r="R648" s="28"/>
      <c r="S648" s="28"/>
      <c r="T648" s="28"/>
      <c r="U648" s="28"/>
    </row>
    <row r="649" spans="1:21" ht="11.25" customHeight="1" x14ac:dyDescent="0.2">
      <c r="A649" s="28"/>
      <c r="B649" s="28"/>
      <c r="C649" s="28"/>
      <c r="D649" s="31"/>
      <c r="E649" s="28"/>
      <c r="F649" s="28"/>
      <c r="G649" s="28"/>
      <c r="H649" s="28"/>
      <c r="I649" s="28"/>
      <c r="J649" s="28"/>
      <c r="K649" s="28"/>
      <c r="L649" s="28"/>
      <c r="M649" s="28"/>
      <c r="N649" s="28"/>
      <c r="O649" s="28"/>
      <c r="P649" s="28"/>
      <c r="Q649" s="28"/>
      <c r="R649" s="28"/>
      <c r="S649" s="28"/>
      <c r="T649" s="28"/>
      <c r="U649" s="28"/>
    </row>
    <row r="650" spans="1:21" ht="11.25" customHeight="1" x14ac:dyDescent="0.2">
      <c r="A650" s="28"/>
      <c r="B650" s="28"/>
      <c r="C650" s="28"/>
      <c r="D650" s="31"/>
      <c r="E650" s="28"/>
      <c r="F650" s="28"/>
      <c r="G650" s="28"/>
      <c r="H650" s="28"/>
      <c r="I650" s="28"/>
      <c r="J650" s="28"/>
      <c r="K650" s="28"/>
      <c r="L650" s="28"/>
      <c r="M650" s="28"/>
      <c r="N650" s="28"/>
      <c r="O650" s="28"/>
      <c r="P650" s="28"/>
      <c r="Q650" s="28"/>
      <c r="R650" s="28"/>
      <c r="S650" s="28"/>
      <c r="T650" s="28"/>
      <c r="U650" s="28"/>
    </row>
    <row r="651" spans="1:21" ht="11.25" customHeight="1" x14ac:dyDescent="0.2">
      <c r="A651" s="28"/>
      <c r="B651" s="28"/>
      <c r="C651" s="28"/>
      <c r="D651" s="31"/>
      <c r="E651" s="28"/>
      <c r="F651" s="28"/>
      <c r="G651" s="28"/>
      <c r="H651" s="28"/>
      <c r="I651" s="28"/>
      <c r="J651" s="28"/>
      <c r="K651" s="28"/>
      <c r="L651" s="28"/>
      <c r="M651" s="28"/>
      <c r="N651" s="28"/>
      <c r="O651" s="28"/>
      <c r="P651" s="28"/>
      <c r="Q651" s="28"/>
      <c r="R651" s="28"/>
      <c r="S651" s="28"/>
      <c r="T651" s="28"/>
      <c r="U651" s="28"/>
    </row>
    <row r="652" spans="1:21" ht="11.25" customHeight="1" x14ac:dyDescent="0.2">
      <c r="A652" s="28"/>
      <c r="B652" s="28"/>
      <c r="C652" s="28"/>
      <c r="D652" s="31"/>
      <c r="E652" s="28"/>
      <c r="F652" s="28"/>
      <c r="G652" s="28"/>
      <c r="H652" s="28"/>
      <c r="I652" s="28"/>
      <c r="J652" s="28"/>
      <c r="K652" s="28"/>
      <c r="L652" s="28"/>
      <c r="M652" s="28"/>
      <c r="N652" s="28"/>
      <c r="O652" s="28"/>
      <c r="P652" s="28"/>
      <c r="Q652" s="28"/>
      <c r="R652" s="28"/>
      <c r="S652" s="28"/>
      <c r="T652" s="28"/>
      <c r="U652" s="28"/>
    </row>
    <row r="653" spans="1:21" ht="11.25" customHeight="1" x14ac:dyDescent="0.2">
      <c r="A653" s="28"/>
      <c r="B653" s="28"/>
      <c r="C653" s="28"/>
      <c r="D653" s="31"/>
      <c r="E653" s="28"/>
      <c r="F653" s="28"/>
      <c r="G653" s="28"/>
      <c r="H653" s="28"/>
      <c r="I653" s="28"/>
      <c r="J653" s="28"/>
      <c r="K653" s="28"/>
      <c r="L653" s="28"/>
      <c r="M653" s="28"/>
      <c r="N653" s="28"/>
      <c r="O653" s="28"/>
      <c r="P653" s="28"/>
      <c r="Q653" s="28"/>
      <c r="R653" s="28"/>
      <c r="S653" s="28"/>
      <c r="T653" s="28"/>
      <c r="U653" s="28"/>
    </row>
    <row r="654" spans="1:21" ht="11.25" customHeight="1" x14ac:dyDescent="0.2">
      <c r="A654" s="28"/>
      <c r="B654" s="28"/>
      <c r="C654" s="28"/>
      <c r="D654" s="31"/>
      <c r="E654" s="28"/>
      <c r="F654" s="28"/>
      <c r="G654" s="28"/>
      <c r="H654" s="28"/>
      <c r="I654" s="28"/>
      <c r="J654" s="28"/>
      <c r="K654" s="28"/>
      <c r="L654" s="28"/>
      <c r="M654" s="28"/>
      <c r="N654" s="28"/>
      <c r="O654" s="28"/>
      <c r="P654" s="28"/>
      <c r="Q654" s="28"/>
      <c r="R654" s="28"/>
      <c r="S654" s="28"/>
      <c r="T654" s="28"/>
      <c r="U654" s="28"/>
    </row>
    <row r="655" spans="1:21" ht="11.25" customHeight="1" x14ac:dyDescent="0.2">
      <c r="A655" s="28"/>
      <c r="B655" s="28"/>
      <c r="C655" s="28"/>
      <c r="D655" s="31"/>
      <c r="E655" s="28"/>
      <c r="F655" s="28"/>
      <c r="G655" s="28"/>
      <c r="H655" s="28"/>
      <c r="I655" s="28"/>
      <c r="J655" s="28"/>
      <c r="K655" s="28"/>
      <c r="L655" s="28"/>
      <c r="M655" s="28"/>
      <c r="N655" s="28"/>
      <c r="O655" s="28"/>
      <c r="P655" s="28"/>
      <c r="Q655" s="28"/>
      <c r="R655" s="28"/>
      <c r="S655" s="28"/>
      <c r="T655" s="28"/>
      <c r="U655" s="28"/>
    </row>
    <row r="656" spans="1:21" ht="11.25" customHeight="1" x14ac:dyDescent="0.2">
      <c r="A656" s="28"/>
      <c r="B656" s="28"/>
      <c r="C656" s="28"/>
      <c r="D656" s="31"/>
      <c r="E656" s="28"/>
      <c r="F656" s="28"/>
      <c r="G656" s="28"/>
      <c r="H656" s="28"/>
      <c r="I656" s="28"/>
      <c r="J656" s="28"/>
      <c r="K656" s="28"/>
      <c r="L656" s="28"/>
      <c r="M656" s="28"/>
      <c r="N656" s="28"/>
      <c r="O656" s="28"/>
      <c r="P656" s="28"/>
      <c r="Q656" s="28"/>
      <c r="R656" s="28"/>
      <c r="S656" s="28"/>
      <c r="T656" s="28"/>
      <c r="U656" s="28"/>
    </row>
    <row r="657" spans="1:21" ht="11.25" customHeight="1" x14ac:dyDescent="0.2">
      <c r="A657" s="28"/>
      <c r="B657" s="28"/>
      <c r="C657" s="28"/>
      <c r="D657" s="31"/>
      <c r="E657" s="28"/>
      <c r="F657" s="28"/>
      <c r="G657" s="28"/>
      <c r="H657" s="28"/>
      <c r="I657" s="28"/>
      <c r="J657" s="28"/>
      <c r="K657" s="28"/>
      <c r="L657" s="28"/>
      <c r="M657" s="28"/>
      <c r="N657" s="28"/>
      <c r="O657" s="28"/>
      <c r="P657" s="28"/>
      <c r="Q657" s="28"/>
      <c r="R657" s="28"/>
      <c r="S657" s="28"/>
      <c r="T657" s="28"/>
      <c r="U657" s="28"/>
    </row>
    <row r="658" spans="1:21" ht="11.25" customHeight="1" x14ac:dyDescent="0.2">
      <c r="A658" s="28"/>
      <c r="B658" s="28"/>
      <c r="C658" s="28"/>
      <c r="D658" s="31"/>
      <c r="E658" s="28"/>
      <c r="F658" s="28"/>
      <c r="G658" s="28"/>
      <c r="H658" s="28"/>
      <c r="I658" s="28"/>
      <c r="J658" s="28"/>
      <c r="K658" s="28"/>
      <c r="L658" s="28"/>
      <c r="M658" s="28"/>
      <c r="N658" s="28"/>
      <c r="O658" s="28"/>
      <c r="P658" s="28"/>
      <c r="Q658" s="28"/>
      <c r="R658" s="28"/>
      <c r="S658" s="28"/>
      <c r="T658" s="28"/>
      <c r="U658" s="28"/>
    </row>
    <row r="659" spans="1:21" ht="11.25" customHeight="1" x14ac:dyDescent="0.2">
      <c r="A659" s="28"/>
      <c r="B659" s="28"/>
      <c r="C659" s="28"/>
      <c r="D659" s="31"/>
      <c r="E659" s="28"/>
      <c r="F659" s="28"/>
      <c r="G659" s="28"/>
      <c r="H659" s="28"/>
      <c r="I659" s="28"/>
      <c r="J659" s="28"/>
      <c r="K659" s="28"/>
      <c r="L659" s="28"/>
      <c r="M659" s="28"/>
      <c r="N659" s="28"/>
      <c r="O659" s="28"/>
      <c r="P659" s="28"/>
      <c r="Q659" s="28"/>
      <c r="R659" s="28"/>
      <c r="S659" s="28"/>
      <c r="T659" s="28"/>
      <c r="U659" s="28"/>
    </row>
    <row r="660" spans="1:21" ht="11.25" customHeight="1" x14ac:dyDescent="0.2">
      <c r="A660" s="28"/>
      <c r="B660" s="28"/>
      <c r="C660" s="28"/>
      <c r="D660" s="31"/>
      <c r="E660" s="28"/>
      <c r="F660" s="28"/>
      <c r="G660" s="28"/>
      <c r="H660" s="28"/>
      <c r="I660" s="28"/>
      <c r="J660" s="28"/>
      <c r="K660" s="28"/>
      <c r="L660" s="28"/>
      <c r="M660" s="28"/>
      <c r="N660" s="28"/>
      <c r="O660" s="28"/>
      <c r="P660" s="28"/>
      <c r="Q660" s="28"/>
      <c r="R660" s="28"/>
      <c r="S660" s="28"/>
      <c r="T660" s="28"/>
      <c r="U660" s="28"/>
    </row>
    <row r="661" spans="1:21" ht="11.25" customHeight="1" x14ac:dyDescent="0.2">
      <c r="A661" s="28"/>
      <c r="B661" s="28"/>
      <c r="C661" s="28"/>
      <c r="D661" s="31"/>
      <c r="E661" s="28"/>
      <c r="F661" s="28"/>
      <c r="G661" s="28"/>
      <c r="H661" s="28"/>
      <c r="I661" s="28"/>
      <c r="J661" s="28"/>
      <c r="K661" s="28"/>
      <c r="L661" s="28"/>
      <c r="M661" s="28"/>
      <c r="N661" s="28"/>
      <c r="O661" s="28"/>
      <c r="P661" s="28"/>
      <c r="Q661" s="28"/>
      <c r="R661" s="28"/>
      <c r="S661" s="28"/>
      <c r="T661" s="28"/>
      <c r="U661" s="28"/>
    </row>
    <row r="662" spans="1:21" ht="11.25" customHeight="1" x14ac:dyDescent="0.2">
      <c r="A662" s="28"/>
      <c r="B662" s="28"/>
      <c r="C662" s="28"/>
      <c r="D662" s="31"/>
      <c r="E662" s="28"/>
      <c r="F662" s="28"/>
      <c r="G662" s="28"/>
      <c r="H662" s="28"/>
      <c r="I662" s="28"/>
      <c r="J662" s="28"/>
      <c r="K662" s="28"/>
      <c r="L662" s="28"/>
      <c r="M662" s="28"/>
      <c r="N662" s="28"/>
      <c r="O662" s="28"/>
      <c r="P662" s="28"/>
      <c r="Q662" s="28"/>
      <c r="R662" s="28"/>
      <c r="S662" s="28"/>
      <c r="T662" s="28"/>
      <c r="U662" s="28"/>
    </row>
    <row r="663" spans="1:21" ht="11.25" customHeight="1" x14ac:dyDescent="0.2">
      <c r="A663" s="28"/>
      <c r="B663" s="28"/>
      <c r="C663" s="28"/>
      <c r="D663" s="31"/>
      <c r="E663" s="28"/>
      <c r="F663" s="28"/>
      <c r="G663" s="28"/>
      <c r="H663" s="28"/>
      <c r="I663" s="28"/>
      <c r="J663" s="28"/>
      <c r="K663" s="28"/>
      <c r="L663" s="28"/>
      <c r="M663" s="28"/>
      <c r="N663" s="28"/>
      <c r="O663" s="28"/>
      <c r="P663" s="28"/>
      <c r="Q663" s="28"/>
      <c r="R663" s="28"/>
      <c r="S663" s="28"/>
      <c r="T663" s="28"/>
      <c r="U663" s="28"/>
    </row>
    <row r="664" spans="1:21" ht="11.25" customHeight="1" x14ac:dyDescent="0.2">
      <c r="A664" s="28"/>
      <c r="B664" s="28"/>
      <c r="C664" s="28"/>
      <c r="D664" s="31"/>
      <c r="E664" s="28"/>
      <c r="F664" s="28"/>
      <c r="G664" s="28"/>
      <c r="H664" s="28"/>
      <c r="I664" s="28"/>
      <c r="J664" s="28"/>
      <c r="K664" s="28"/>
      <c r="L664" s="28"/>
      <c r="M664" s="28"/>
      <c r="N664" s="28"/>
      <c r="O664" s="28"/>
      <c r="P664" s="28"/>
      <c r="Q664" s="28"/>
      <c r="R664" s="28"/>
      <c r="S664" s="28"/>
      <c r="T664" s="28"/>
      <c r="U664" s="28"/>
    </row>
    <row r="665" spans="1:21" ht="11.25" customHeight="1" x14ac:dyDescent="0.2">
      <c r="A665" s="28"/>
      <c r="B665" s="28"/>
      <c r="C665" s="28"/>
      <c r="D665" s="31"/>
      <c r="E665" s="28"/>
      <c r="F665" s="28"/>
      <c r="G665" s="28"/>
      <c r="H665" s="28"/>
      <c r="I665" s="28"/>
      <c r="J665" s="28"/>
      <c r="K665" s="28"/>
      <c r="L665" s="28"/>
      <c r="M665" s="28"/>
      <c r="N665" s="28"/>
      <c r="O665" s="28"/>
      <c r="P665" s="28"/>
      <c r="Q665" s="28"/>
      <c r="R665" s="28"/>
      <c r="S665" s="28"/>
      <c r="T665" s="28"/>
      <c r="U665" s="28"/>
    </row>
    <row r="666" spans="1:21" ht="11.25" customHeight="1" x14ac:dyDescent="0.2">
      <c r="A666" s="28"/>
      <c r="B666" s="28"/>
      <c r="C666" s="28"/>
      <c r="D666" s="31"/>
      <c r="E666" s="28"/>
      <c r="F666" s="28"/>
      <c r="G666" s="28"/>
      <c r="H666" s="28"/>
      <c r="I666" s="28"/>
      <c r="J666" s="28"/>
      <c r="K666" s="28"/>
      <c r="L666" s="28"/>
      <c r="M666" s="28"/>
      <c r="N666" s="28"/>
      <c r="O666" s="28"/>
      <c r="P666" s="28"/>
      <c r="Q666" s="28"/>
      <c r="R666" s="28"/>
      <c r="S666" s="28"/>
      <c r="T666" s="28"/>
      <c r="U666" s="28"/>
    </row>
    <row r="667" spans="1:21" ht="11.25" customHeight="1" x14ac:dyDescent="0.2">
      <c r="A667" s="28"/>
      <c r="B667" s="28"/>
      <c r="C667" s="28"/>
      <c r="D667" s="31"/>
      <c r="E667" s="28"/>
      <c r="F667" s="28"/>
      <c r="G667" s="28"/>
      <c r="H667" s="28"/>
      <c r="I667" s="28"/>
      <c r="J667" s="28"/>
      <c r="K667" s="28"/>
      <c r="L667" s="28"/>
      <c r="M667" s="28"/>
      <c r="N667" s="28"/>
      <c r="O667" s="28"/>
      <c r="P667" s="28"/>
      <c r="Q667" s="28"/>
      <c r="R667" s="28"/>
      <c r="S667" s="28"/>
      <c r="T667" s="28"/>
      <c r="U667" s="28"/>
    </row>
    <row r="668" spans="1:21" ht="11.25" customHeight="1" x14ac:dyDescent="0.2">
      <c r="A668" s="28"/>
      <c r="B668" s="28"/>
      <c r="C668" s="28"/>
      <c r="D668" s="31"/>
      <c r="E668" s="28"/>
      <c r="F668" s="28"/>
      <c r="G668" s="28"/>
      <c r="H668" s="28"/>
      <c r="I668" s="28"/>
      <c r="J668" s="28"/>
      <c r="K668" s="28"/>
      <c r="L668" s="28"/>
      <c r="M668" s="28"/>
      <c r="N668" s="28"/>
      <c r="O668" s="28"/>
      <c r="P668" s="28"/>
      <c r="Q668" s="28"/>
      <c r="R668" s="28"/>
      <c r="S668" s="28"/>
      <c r="T668" s="28"/>
      <c r="U668" s="28"/>
    </row>
    <row r="669" spans="1:21" ht="11.25" customHeight="1" x14ac:dyDescent="0.2">
      <c r="A669" s="28"/>
      <c r="B669" s="28"/>
      <c r="C669" s="28"/>
      <c r="D669" s="31"/>
      <c r="E669" s="28"/>
      <c r="F669" s="28"/>
      <c r="G669" s="28"/>
      <c r="H669" s="28"/>
      <c r="I669" s="28"/>
      <c r="J669" s="28"/>
      <c r="K669" s="28"/>
      <c r="L669" s="28"/>
      <c r="M669" s="28"/>
      <c r="N669" s="28"/>
      <c r="O669" s="28"/>
      <c r="P669" s="28"/>
      <c r="Q669" s="28"/>
      <c r="R669" s="28"/>
      <c r="S669" s="28"/>
      <c r="T669" s="28"/>
      <c r="U669" s="28"/>
    </row>
    <row r="670" spans="1:21" ht="11.25" customHeight="1" x14ac:dyDescent="0.2">
      <c r="A670" s="28"/>
      <c r="B670" s="28"/>
      <c r="C670" s="28"/>
      <c r="D670" s="31"/>
      <c r="E670" s="28"/>
      <c r="F670" s="28"/>
      <c r="G670" s="28"/>
      <c r="H670" s="28"/>
      <c r="I670" s="28"/>
      <c r="J670" s="28"/>
      <c r="K670" s="28"/>
      <c r="L670" s="28"/>
      <c r="M670" s="28"/>
      <c r="N670" s="28"/>
      <c r="O670" s="28"/>
      <c r="P670" s="28"/>
      <c r="Q670" s="28"/>
      <c r="R670" s="28"/>
      <c r="S670" s="28"/>
      <c r="T670" s="28"/>
      <c r="U670" s="28"/>
    </row>
    <row r="671" spans="1:21" ht="11.25" customHeight="1" x14ac:dyDescent="0.2">
      <c r="A671" s="28"/>
      <c r="B671" s="28"/>
      <c r="C671" s="28"/>
      <c r="D671" s="31"/>
      <c r="E671" s="28"/>
      <c r="F671" s="28"/>
      <c r="G671" s="28"/>
      <c r="H671" s="28"/>
      <c r="I671" s="28"/>
      <c r="J671" s="28"/>
      <c r="K671" s="28"/>
      <c r="L671" s="28"/>
      <c r="M671" s="28"/>
      <c r="N671" s="28"/>
      <c r="O671" s="28"/>
      <c r="P671" s="28"/>
      <c r="Q671" s="28"/>
      <c r="R671" s="28"/>
      <c r="S671" s="28"/>
      <c r="T671" s="28"/>
      <c r="U671" s="28"/>
    </row>
    <row r="672" spans="1:21" ht="11.25" customHeight="1" x14ac:dyDescent="0.2">
      <c r="A672" s="28"/>
      <c r="B672" s="28"/>
      <c r="C672" s="28"/>
      <c r="D672" s="31"/>
      <c r="E672" s="28"/>
      <c r="F672" s="28"/>
      <c r="G672" s="28"/>
      <c r="H672" s="28"/>
      <c r="I672" s="28"/>
      <c r="J672" s="28"/>
      <c r="K672" s="28"/>
      <c r="L672" s="28"/>
      <c r="M672" s="28"/>
      <c r="N672" s="28"/>
      <c r="O672" s="28"/>
      <c r="P672" s="28"/>
      <c r="Q672" s="28"/>
      <c r="R672" s="28"/>
      <c r="S672" s="28"/>
      <c r="T672" s="28"/>
      <c r="U672" s="28"/>
    </row>
    <row r="673" spans="1:21" ht="11.25" customHeight="1" x14ac:dyDescent="0.2">
      <c r="A673" s="28"/>
      <c r="B673" s="28"/>
      <c r="C673" s="28"/>
      <c r="D673" s="31"/>
      <c r="E673" s="28"/>
      <c r="F673" s="28"/>
      <c r="G673" s="28"/>
      <c r="H673" s="28"/>
      <c r="I673" s="28"/>
      <c r="J673" s="28"/>
      <c r="K673" s="28"/>
      <c r="L673" s="28"/>
      <c r="M673" s="28"/>
      <c r="N673" s="28"/>
      <c r="O673" s="28"/>
      <c r="P673" s="28"/>
      <c r="Q673" s="28"/>
      <c r="R673" s="28"/>
      <c r="S673" s="28"/>
      <c r="T673" s="28"/>
      <c r="U673" s="28"/>
    </row>
    <row r="674" spans="1:21" ht="11.25" customHeight="1" x14ac:dyDescent="0.2">
      <c r="A674" s="28"/>
      <c r="B674" s="28"/>
      <c r="C674" s="28"/>
      <c r="D674" s="31"/>
      <c r="E674" s="28"/>
      <c r="F674" s="28"/>
      <c r="G674" s="28"/>
      <c r="H674" s="28"/>
      <c r="I674" s="28"/>
      <c r="J674" s="28"/>
      <c r="K674" s="28"/>
      <c r="L674" s="28"/>
      <c r="M674" s="28"/>
      <c r="N674" s="28"/>
      <c r="O674" s="28"/>
      <c r="P674" s="28"/>
      <c r="Q674" s="28"/>
      <c r="R674" s="28"/>
      <c r="S674" s="28"/>
      <c r="T674" s="28"/>
      <c r="U674" s="28"/>
    </row>
    <row r="675" spans="1:21" ht="11.25" customHeight="1" x14ac:dyDescent="0.2">
      <c r="A675" s="28"/>
      <c r="B675" s="28"/>
      <c r="C675" s="28"/>
      <c r="D675" s="31"/>
      <c r="E675" s="28"/>
      <c r="F675" s="28"/>
      <c r="G675" s="28"/>
      <c r="H675" s="28"/>
      <c r="I675" s="28"/>
      <c r="J675" s="28"/>
      <c r="K675" s="28"/>
      <c r="L675" s="28"/>
      <c r="M675" s="28"/>
      <c r="N675" s="28"/>
      <c r="O675" s="28"/>
      <c r="P675" s="28"/>
      <c r="Q675" s="28"/>
      <c r="R675" s="28"/>
      <c r="S675" s="28"/>
      <c r="T675" s="28"/>
      <c r="U675" s="28"/>
    </row>
    <row r="676" spans="1:21" ht="11.25" customHeight="1" x14ac:dyDescent="0.2">
      <c r="A676" s="28"/>
      <c r="B676" s="28"/>
      <c r="C676" s="28"/>
      <c r="D676" s="31"/>
      <c r="E676" s="28"/>
      <c r="F676" s="28"/>
      <c r="G676" s="28"/>
      <c r="H676" s="28"/>
      <c r="I676" s="28"/>
      <c r="J676" s="28"/>
      <c r="K676" s="28"/>
      <c r="L676" s="28"/>
      <c r="M676" s="28"/>
      <c r="N676" s="28"/>
      <c r="O676" s="28"/>
      <c r="P676" s="28"/>
      <c r="Q676" s="28"/>
      <c r="R676" s="28"/>
      <c r="S676" s="28"/>
      <c r="T676" s="28"/>
      <c r="U676" s="28"/>
    </row>
    <row r="677" spans="1:21" ht="11.25" customHeight="1" x14ac:dyDescent="0.2">
      <c r="A677" s="28"/>
      <c r="B677" s="28"/>
      <c r="C677" s="28"/>
      <c r="D677" s="31"/>
      <c r="E677" s="28"/>
      <c r="F677" s="28"/>
      <c r="G677" s="28"/>
      <c r="H677" s="28"/>
      <c r="I677" s="28"/>
      <c r="J677" s="28"/>
      <c r="K677" s="28"/>
      <c r="L677" s="28"/>
      <c r="M677" s="28"/>
      <c r="N677" s="28"/>
      <c r="O677" s="28"/>
      <c r="P677" s="28"/>
      <c r="Q677" s="28"/>
      <c r="R677" s="28"/>
      <c r="S677" s="28"/>
      <c r="T677" s="28"/>
      <c r="U677" s="28"/>
    </row>
    <row r="678" spans="1:21" ht="11.25" customHeight="1" x14ac:dyDescent="0.2">
      <c r="A678" s="28"/>
      <c r="B678" s="28"/>
      <c r="C678" s="28"/>
      <c r="D678" s="31"/>
      <c r="E678" s="28"/>
      <c r="F678" s="28"/>
      <c r="G678" s="28"/>
      <c r="H678" s="28"/>
      <c r="I678" s="28"/>
      <c r="J678" s="28"/>
      <c r="K678" s="28"/>
      <c r="L678" s="28"/>
      <c r="M678" s="28"/>
      <c r="N678" s="28"/>
      <c r="O678" s="28"/>
      <c r="P678" s="28"/>
      <c r="Q678" s="28"/>
      <c r="R678" s="28"/>
      <c r="S678" s="28"/>
      <c r="T678" s="28"/>
      <c r="U678" s="28"/>
    </row>
    <row r="679" spans="1:21" ht="11.25" customHeight="1" x14ac:dyDescent="0.2">
      <c r="A679" s="28"/>
      <c r="B679" s="28"/>
      <c r="C679" s="28"/>
      <c r="D679" s="31"/>
      <c r="E679" s="28"/>
      <c r="F679" s="28"/>
      <c r="G679" s="28"/>
      <c r="H679" s="28"/>
      <c r="I679" s="28"/>
      <c r="J679" s="28"/>
      <c r="K679" s="28"/>
      <c r="L679" s="28"/>
      <c r="M679" s="28"/>
      <c r="N679" s="28"/>
      <c r="O679" s="28"/>
      <c r="P679" s="28"/>
      <c r="Q679" s="28"/>
      <c r="R679" s="28"/>
      <c r="S679" s="28"/>
      <c r="T679" s="28"/>
      <c r="U679" s="28"/>
    </row>
    <row r="680" spans="1:21" ht="11.25" customHeight="1" x14ac:dyDescent="0.2">
      <c r="A680" s="28"/>
      <c r="B680" s="28"/>
      <c r="C680" s="28"/>
      <c r="D680" s="31"/>
      <c r="E680" s="28"/>
      <c r="F680" s="28"/>
      <c r="G680" s="28"/>
      <c r="H680" s="28"/>
      <c r="I680" s="28"/>
      <c r="J680" s="28"/>
      <c r="K680" s="28"/>
      <c r="L680" s="28"/>
      <c r="M680" s="28"/>
      <c r="N680" s="28"/>
      <c r="O680" s="28"/>
      <c r="P680" s="28"/>
      <c r="Q680" s="28"/>
      <c r="R680" s="28"/>
      <c r="S680" s="28"/>
      <c r="T680" s="28"/>
      <c r="U680" s="28"/>
    </row>
    <row r="681" spans="1:21" ht="11.25" customHeight="1" x14ac:dyDescent="0.2">
      <c r="A681" s="28"/>
      <c r="B681" s="28"/>
      <c r="C681" s="28"/>
      <c r="D681" s="31"/>
      <c r="E681" s="28"/>
      <c r="F681" s="28"/>
      <c r="G681" s="28"/>
      <c r="H681" s="28"/>
      <c r="I681" s="28"/>
      <c r="J681" s="28"/>
      <c r="K681" s="28"/>
      <c r="L681" s="28"/>
      <c r="M681" s="28"/>
      <c r="N681" s="28"/>
      <c r="O681" s="28"/>
      <c r="P681" s="28"/>
      <c r="Q681" s="28"/>
      <c r="R681" s="28"/>
      <c r="S681" s="28"/>
      <c r="T681" s="28"/>
      <c r="U681" s="28"/>
    </row>
    <row r="682" spans="1:21" ht="11.25" customHeight="1" x14ac:dyDescent="0.2">
      <c r="A682" s="28"/>
      <c r="B682" s="28"/>
      <c r="C682" s="28"/>
      <c r="D682" s="31"/>
      <c r="E682" s="28"/>
      <c r="F682" s="28"/>
      <c r="G682" s="28"/>
      <c r="H682" s="28"/>
      <c r="I682" s="28"/>
      <c r="J682" s="28"/>
      <c r="K682" s="28"/>
      <c r="L682" s="28"/>
      <c r="M682" s="28"/>
      <c r="N682" s="28"/>
      <c r="O682" s="28"/>
      <c r="P682" s="28"/>
      <c r="Q682" s="28"/>
      <c r="R682" s="28"/>
      <c r="S682" s="28"/>
      <c r="T682" s="28"/>
      <c r="U682" s="28"/>
    </row>
    <row r="683" spans="1:21" ht="11.25" customHeight="1" x14ac:dyDescent="0.2">
      <c r="A683" s="28"/>
      <c r="B683" s="28"/>
      <c r="C683" s="28"/>
      <c r="D683" s="31"/>
      <c r="E683" s="28"/>
      <c r="F683" s="28"/>
      <c r="G683" s="28"/>
      <c r="H683" s="28"/>
      <c r="I683" s="28"/>
      <c r="J683" s="28"/>
      <c r="K683" s="28"/>
      <c r="L683" s="28"/>
      <c r="M683" s="28"/>
      <c r="N683" s="28"/>
      <c r="O683" s="28"/>
      <c r="P683" s="28"/>
      <c r="Q683" s="28"/>
      <c r="R683" s="28"/>
      <c r="S683" s="28"/>
      <c r="T683" s="28"/>
      <c r="U683" s="28"/>
    </row>
    <row r="684" spans="1:21" ht="11.25" customHeight="1" x14ac:dyDescent="0.2">
      <c r="A684" s="28"/>
      <c r="B684" s="28"/>
      <c r="C684" s="28"/>
      <c r="D684" s="31"/>
      <c r="E684" s="28"/>
      <c r="F684" s="28"/>
      <c r="G684" s="28"/>
      <c r="H684" s="28"/>
      <c r="I684" s="28"/>
      <c r="J684" s="28"/>
      <c r="K684" s="28"/>
      <c r="L684" s="28"/>
      <c r="M684" s="28"/>
      <c r="N684" s="28"/>
      <c r="O684" s="28"/>
      <c r="P684" s="28"/>
      <c r="Q684" s="28"/>
      <c r="R684" s="28"/>
      <c r="S684" s="28"/>
      <c r="T684" s="28"/>
      <c r="U684" s="28"/>
    </row>
    <row r="685" spans="1:21" ht="11.25" customHeight="1" x14ac:dyDescent="0.2">
      <c r="A685" s="28"/>
      <c r="B685" s="28"/>
      <c r="C685" s="28"/>
      <c r="D685" s="31"/>
      <c r="E685" s="28"/>
      <c r="F685" s="28"/>
      <c r="G685" s="28"/>
      <c r="H685" s="28"/>
      <c r="I685" s="28"/>
      <c r="J685" s="28"/>
      <c r="K685" s="28"/>
      <c r="L685" s="28"/>
      <c r="M685" s="28"/>
      <c r="N685" s="28"/>
      <c r="O685" s="28"/>
      <c r="P685" s="28"/>
      <c r="Q685" s="28"/>
      <c r="R685" s="28"/>
      <c r="S685" s="28"/>
      <c r="T685" s="28"/>
      <c r="U685" s="28"/>
    </row>
    <row r="686" spans="1:21" ht="11.25" customHeight="1" x14ac:dyDescent="0.2">
      <c r="A686" s="28"/>
      <c r="B686" s="28"/>
      <c r="C686" s="28"/>
      <c r="D686" s="31"/>
      <c r="E686" s="28"/>
      <c r="F686" s="28"/>
      <c r="G686" s="28"/>
      <c r="H686" s="28"/>
      <c r="I686" s="28"/>
      <c r="J686" s="28"/>
      <c r="K686" s="28"/>
      <c r="L686" s="28"/>
      <c r="M686" s="28"/>
      <c r="N686" s="28"/>
      <c r="O686" s="28"/>
      <c r="P686" s="28"/>
      <c r="Q686" s="28"/>
      <c r="R686" s="28"/>
      <c r="S686" s="28"/>
      <c r="T686" s="28"/>
      <c r="U686" s="28"/>
    </row>
    <row r="687" spans="1:21" ht="11.25" customHeight="1" x14ac:dyDescent="0.2">
      <c r="A687" s="28"/>
      <c r="B687" s="28"/>
      <c r="C687" s="28"/>
      <c r="D687" s="31"/>
      <c r="E687" s="28"/>
      <c r="F687" s="28"/>
      <c r="G687" s="28"/>
      <c r="H687" s="28"/>
      <c r="I687" s="28"/>
      <c r="J687" s="28"/>
      <c r="K687" s="28"/>
      <c r="L687" s="28"/>
      <c r="M687" s="28"/>
      <c r="N687" s="28"/>
      <c r="O687" s="28"/>
      <c r="P687" s="28"/>
      <c r="Q687" s="28"/>
      <c r="R687" s="28"/>
      <c r="S687" s="28"/>
      <c r="T687" s="28"/>
      <c r="U687" s="28"/>
    </row>
    <row r="688" spans="1:21" ht="11.25" customHeight="1" x14ac:dyDescent="0.2">
      <c r="A688" s="28"/>
      <c r="B688" s="28"/>
      <c r="C688" s="28"/>
      <c r="D688" s="31"/>
      <c r="E688" s="28"/>
      <c r="F688" s="28"/>
      <c r="G688" s="28"/>
      <c r="H688" s="28"/>
      <c r="I688" s="28"/>
      <c r="J688" s="28"/>
      <c r="K688" s="28"/>
      <c r="L688" s="28"/>
      <c r="M688" s="28"/>
      <c r="N688" s="28"/>
      <c r="O688" s="28"/>
      <c r="P688" s="28"/>
      <c r="Q688" s="28"/>
      <c r="R688" s="28"/>
      <c r="S688" s="28"/>
      <c r="T688" s="28"/>
      <c r="U688" s="28"/>
    </row>
    <row r="689" spans="1:21" ht="11.25" customHeight="1" x14ac:dyDescent="0.2">
      <c r="A689" s="28"/>
      <c r="B689" s="28"/>
      <c r="C689" s="28"/>
      <c r="D689" s="31"/>
      <c r="E689" s="28"/>
      <c r="F689" s="28"/>
      <c r="G689" s="28"/>
      <c r="H689" s="28"/>
      <c r="I689" s="28"/>
      <c r="J689" s="28"/>
      <c r="K689" s="28"/>
      <c r="L689" s="28"/>
      <c r="M689" s="28"/>
      <c r="N689" s="28"/>
      <c r="O689" s="28"/>
      <c r="P689" s="28"/>
      <c r="Q689" s="28"/>
      <c r="R689" s="28"/>
      <c r="S689" s="28"/>
      <c r="T689" s="28"/>
      <c r="U689" s="28"/>
    </row>
    <row r="690" spans="1:21" ht="11.25" customHeight="1" x14ac:dyDescent="0.2">
      <c r="A690" s="28"/>
      <c r="B690" s="28"/>
      <c r="C690" s="28"/>
      <c r="D690" s="31"/>
      <c r="E690" s="28"/>
      <c r="F690" s="28"/>
      <c r="G690" s="28"/>
      <c r="H690" s="28"/>
      <c r="I690" s="28"/>
      <c r="J690" s="28"/>
      <c r="K690" s="28"/>
      <c r="L690" s="28"/>
      <c r="M690" s="28"/>
      <c r="N690" s="28"/>
      <c r="O690" s="28"/>
      <c r="P690" s="28"/>
      <c r="Q690" s="28"/>
      <c r="R690" s="28"/>
      <c r="S690" s="28"/>
      <c r="T690" s="28"/>
      <c r="U690" s="28"/>
    </row>
    <row r="691" spans="1:21" ht="11.25" customHeight="1" x14ac:dyDescent="0.2">
      <c r="A691" s="28"/>
      <c r="B691" s="28"/>
      <c r="C691" s="28"/>
      <c r="D691" s="31"/>
      <c r="E691" s="28"/>
      <c r="F691" s="28"/>
      <c r="G691" s="28"/>
      <c r="H691" s="28"/>
      <c r="I691" s="28"/>
      <c r="J691" s="28"/>
      <c r="K691" s="28"/>
      <c r="L691" s="28"/>
      <c r="M691" s="28"/>
      <c r="N691" s="28"/>
      <c r="O691" s="28"/>
      <c r="P691" s="28"/>
      <c r="Q691" s="28"/>
      <c r="R691" s="28"/>
      <c r="S691" s="28"/>
      <c r="T691" s="28"/>
      <c r="U691" s="28"/>
    </row>
    <row r="692" spans="1:21" ht="11.25" customHeight="1" x14ac:dyDescent="0.2">
      <c r="A692" s="28"/>
      <c r="B692" s="28"/>
      <c r="C692" s="28"/>
      <c r="D692" s="31"/>
      <c r="E692" s="28"/>
      <c r="F692" s="28"/>
      <c r="G692" s="28"/>
      <c r="H692" s="28"/>
      <c r="I692" s="28"/>
      <c r="J692" s="28"/>
      <c r="K692" s="28"/>
      <c r="L692" s="28"/>
      <c r="M692" s="28"/>
      <c r="N692" s="28"/>
      <c r="O692" s="28"/>
      <c r="P692" s="28"/>
      <c r="Q692" s="28"/>
      <c r="R692" s="28"/>
      <c r="S692" s="28"/>
      <c r="T692" s="28"/>
      <c r="U692" s="28"/>
    </row>
    <row r="693" spans="1:21" ht="11.25" customHeight="1" x14ac:dyDescent="0.2">
      <c r="A693" s="28"/>
      <c r="B693" s="28"/>
      <c r="C693" s="28"/>
      <c r="D693" s="31"/>
      <c r="E693" s="28"/>
      <c r="F693" s="28"/>
      <c r="G693" s="28"/>
      <c r="H693" s="28"/>
      <c r="I693" s="28"/>
      <c r="J693" s="28"/>
      <c r="K693" s="28"/>
      <c r="L693" s="28"/>
      <c r="M693" s="28"/>
      <c r="N693" s="28"/>
      <c r="O693" s="28"/>
      <c r="P693" s="28"/>
      <c r="Q693" s="28"/>
      <c r="R693" s="28"/>
      <c r="S693" s="28"/>
      <c r="T693" s="28"/>
      <c r="U693" s="28"/>
    </row>
    <row r="694" spans="1:21" ht="11.25" customHeight="1" x14ac:dyDescent="0.2">
      <c r="A694" s="28"/>
      <c r="B694" s="28"/>
      <c r="C694" s="28"/>
      <c r="D694" s="31"/>
      <c r="E694" s="28"/>
      <c r="F694" s="28"/>
      <c r="G694" s="28"/>
      <c r="H694" s="28"/>
      <c r="I694" s="28"/>
      <c r="J694" s="28"/>
      <c r="K694" s="28"/>
      <c r="L694" s="28"/>
      <c r="M694" s="28"/>
      <c r="N694" s="28"/>
      <c r="O694" s="28"/>
      <c r="P694" s="28"/>
      <c r="Q694" s="28"/>
      <c r="R694" s="28"/>
      <c r="S694" s="28"/>
      <c r="T694" s="28"/>
      <c r="U694" s="28"/>
    </row>
    <row r="695" spans="1:21" ht="11.25" customHeight="1" x14ac:dyDescent="0.2">
      <c r="A695" s="28"/>
      <c r="B695" s="28"/>
      <c r="C695" s="28"/>
      <c r="D695" s="31"/>
      <c r="E695" s="28"/>
      <c r="F695" s="28"/>
      <c r="G695" s="28"/>
      <c r="H695" s="28"/>
      <c r="I695" s="28"/>
      <c r="J695" s="28"/>
      <c r="K695" s="28"/>
      <c r="L695" s="28"/>
      <c r="M695" s="28"/>
      <c r="N695" s="28"/>
      <c r="O695" s="28"/>
      <c r="P695" s="28"/>
      <c r="Q695" s="28"/>
      <c r="R695" s="28"/>
      <c r="S695" s="28"/>
      <c r="T695" s="28"/>
      <c r="U695" s="28"/>
    </row>
    <row r="696" spans="1:21" ht="11.25" customHeight="1" x14ac:dyDescent="0.2">
      <c r="A696" s="28"/>
      <c r="B696" s="28"/>
      <c r="C696" s="28"/>
      <c r="D696" s="31"/>
      <c r="E696" s="28"/>
      <c r="F696" s="28"/>
      <c r="G696" s="28"/>
      <c r="H696" s="28"/>
      <c r="I696" s="28"/>
      <c r="J696" s="28"/>
      <c r="K696" s="28"/>
      <c r="L696" s="28"/>
      <c r="M696" s="28"/>
      <c r="N696" s="28"/>
      <c r="O696" s="28"/>
      <c r="P696" s="28"/>
      <c r="Q696" s="28"/>
      <c r="R696" s="28"/>
      <c r="S696" s="28"/>
      <c r="T696" s="28"/>
      <c r="U696" s="28"/>
    </row>
    <row r="697" spans="1:21" ht="11.25" customHeight="1" x14ac:dyDescent="0.2">
      <c r="A697" s="28"/>
      <c r="B697" s="28"/>
      <c r="C697" s="28"/>
      <c r="D697" s="31"/>
      <c r="E697" s="28"/>
      <c r="F697" s="28"/>
      <c r="G697" s="28"/>
      <c r="H697" s="28"/>
      <c r="I697" s="28"/>
      <c r="J697" s="28"/>
      <c r="K697" s="28"/>
      <c r="L697" s="28"/>
      <c r="M697" s="28"/>
      <c r="N697" s="28"/>
      <c r="O697" s="28"/>
      <c r="P697" s="28"/>
      <c r="Q697" s="28"/>
      <c r="R697" s="28"/>
      <c r="S697" s="28"/>
      <c r="T697" s="28"/>
      <c r="U697" s="28"/>
    </row>
    <row r="698" spans="1:21" ht="11.25" customHeight="1" x14ac:dyDescent="0.2">
      <c r="A698" s="28"/>
      <c r="B698" s="28"/>
      <c r="C698" s="28"/>
      <c r="D698" s="31"/>
      <c r="E698" s="28"/>
      <c r="F698" s="28"/>
      <c r="G698" s="28"/>
      <c r="H698" s="28"/>
      <c r="I698" s="28"/>
      <c r="J698" s="28"/>
      <c r="K698" s="28"/>
      <c r="L698" s="28"/>
      <c r="M698" s="28"/>
      <c r="N698" s="28"/>
      <c r="O698" s="28"/>
      <c r="P698" s="28"/>
      <c r="Q698" s="28"/>
      <c r="R698" s="28"/>
      <c r="S698" s="28"/>
      <c r="T698" s="28"/>
      <c r="U698" s="28"/>
    </row>
    <row r="699" spans="1:21" ht="11.25" customHeight="1" x14ac:dyDescent="0.2">
      <c r="A699" s="28"/>
      <c r="B699" s="28"/>
      <c r="C699" s="28"/>
      <c r="D699" s="31"/>
      <c r="E699" s="28"/>
      <c r="F699" s="28"/>
      <c r="G699" s="28"/>
      <c r="H699" s="28"/>
      <c r="I699" s="28"/>
      <c r="J699" s="28"/>
      <c r="K699" s="28"/>
      <c r="L699" s="28"/>
      <c r="M699" s="28"/>
      <c r="N699" s="28"/>
      <c r="O699" s="28"/>
      <c r="P699" s="28"/>
      <c r="Q699" s="28"/>
      <c r="R699" s="28"/>
      <c r="S699" s="28"/>
      <c r="T699" s="28"/>
      <c r="U699" s="28"/>
    </row>
    <row r="700" spans="1:21" ht="11.25" customHeight="1" x14ac:dyDescent="0.2">
      <c r="A700" s="28"/>
      <c r="B700" s="28"/>
      <c r="C700" s="28"/>
      <c r="D700" s="31"/>
      <c r="E700" s="28"/>
      <c r="F700" s="28"/>
      <c r="G700" s="28"/>
      <c r="H700" s="28"/>
      <c r="I700" s="28"/>
      <c r="J700" s="28"/>
      <c r="K700" s="28"/>
      <c r="L700" s="28"/>
      <c r="M700" s="28"/>
      <c r="N700" s="28"/>
      <c r="O700" s="28"/>
      <c r="P700" s="28"/>
      <c r="Q700" s="28"/>
      <c r="R700" s="28"/>
      <c r="S700" s="28"/>
      <c r="T700" s="28"/>
      <c r="U700" s="28"/>
    </row>
    <row r="701" spans="1:21" ht="11.25" customHeight="1" x14ac:dyDescent="0.2">
      <c r="A701" s="28"/>
      <c r="B701" s="28"/>
      <c r="C701" s="28"/>
      <c r="D701" s="31"/>
      <c r="E701" s="28"/>
      <c r="F701" s="28"/>
      <c r="G701" s="28"/>
      <c r="H701" s="28"/>
      <c r="I701" s="28"/>
      <c r="J701" s="28"/>
      <c r="K701" s="28"/>
      <c r="L701" s="28"/>
      <c r="M701" s="28"/>
      <c r="N701" s="28"/>
      <c r="O701" s="28"/>
      <c r="P701" s="28"/>
      <c r="Q701" s="28"/>
      <c r="R701" s="28"/>
      <c r="S701" s="28"/>
      <c r="T701" s="28"/>
      <c r="U701" s="28"/>
    </row>
    <row r="702" spans="1:21" ht="11.25" customHeight="1" x14ac:dyDescent="0.2">
      <c r="A702" s="28"/>
      <c r="B702" s="28"/>
      <c r="C702" s="28"/>
      <c r="D702" s="31"/>
      <c r="E702" s="28"/>
      <c r="F702" s="28"/>
      <c r="G702" s="28"/>
      <c r="H702" s="28"/>
      <c r="I702" s="28"/>
      <c r="J702" s="28"/>
      <c r="K702" s="28"/>
      <c r="L702" s="28"/>
      <c r="M702" s="28"/>
      <c r="N702" s="28"/>
      <c r="O702" s="28"/>
      <c r="P702" s="28"/>
      <c r="Q702" s="28"/>
      <c r="R702" s="28"/>
      <c r="S702" s="28"/>
      <c r="T702" s="28"/>
      <c r="U702" s="28"/>
    </row>
    <row r="703" spans="1:21" ht="11.25" customHeight="1" x14ac:dyDescent="0.2">
      <c r="A703" s="28"/>
      <c r="B703" s="28"/>
      <c r="C703" s="28"/>
      <c r="D703" s="31"/>
      <c r="E703" s="28"/>
      <c r="F703" s="28"/>
      <c r="G703" s="28"/>
      <c r="H703" s="28"/>
      <c r="I703" s="28"/>
      <c r="J703" s="28"/>
      <c r="K703" s="28"/>
      <c r="L703" s="28"/>
      <c r="M703" s="28"/>
      <c r="N703" s="28"/>
      <c r="O703" s="28"/>
      <c r="P703" s="28"/>
      <c r="Q703" s="28"/>
      <c r="R703" s="28"/>
      <c r="S703" s="28"/>
      <c r="T703" s="28"/>
      <c r="U703" s="28"/>
    </row>
    <row r="704" spans="1:21" ht="11.25" customHeight="1" x14ac:dyDescent="0.2">
      <c r="A704" s="28"/>
      <c r="B704" s="28"/>
      <c r="C704" s="28"/>
      <c r="D704" s="31"/>
      <c r="E704" s="28"/>
      <c r="F704" s="28"/>
      <c r="G704" s="28"/>
      <c r="H704" s="28"/>
      <c r="I704" s="28"/>
      <c r="J704" s="28"/>
      <c r="K704" s="28"/>
      <c r="L704" s="28"/>
      <c r="M704" s="28"/>
      <c r="N704" s="28"/>
      <c r="O704" s="28"/>
      <c r="P704" s="28"/>
      <c r="Q704" s="28"/>
      <c r="R704" s="28"/>
      <c r="S704" s="28"/>
      <c r="T704" s="28"/>
      <c r="U704" s="28"/>
    </row>
    <row r="705" spans="1:21" ht="11.25" customHeight="1" x14ac:dyDescent="0.2">
      <c r="A705" s="28"/>
      <c r="B705" s="28"/>
      <c r="C705" s="28"/>
      <c r="D705" s="31"/>
      <c r="E705" s="28"/>
      <c r="F705" s="28"/>
      <c r="G705" s="28"/>
      <c r="H705" s="28"/>
      <c r="I705" s="28"/>
      <c r="J705" s="28"/>
      <c r="K705" s="28"/>
      <c r="L705" s="28"/>
      <c r="M705" s="28"/>
      <c r="N705" s="28"/>
      <c r="O705" s="28"/>
      <c r="P705" s="28"/>
      <c r="Q705" s="28"/>
      <c r="R705" s="28"/>
      <c r="S705" s="28"/>
      <c r="T705" s="28"/>
      <c r="U705" s="28"/>
    </row>
    <row r="706" spans="1:21" ht="11.25" customHeight="1" x14ac:dyDescent="0.2">
      <c r="A706" s="28"/>
      <c r="B706" s="28"/>
      <c r="C706" s="28"/>
      <c r="D706" s="31"/>
      <c r="E706" s="28"/>
      <c r="F706" s="28"/>
      <c r="G706" s="28"/>
      <c r="H706" s="28"/>
      <c r="I706" s="28"/>
      <c r="J706" s="28"/>
      <c r="K706" s="28"/>
      <c r="L706" s="28"/>
      <c r="M706" s="28"/>
      <c r="N706" s="28"/>
      <c r="O706" s="28"/>
      <c r="P706" s="28"/>
      <c r="Q706" s="28"/>
      <c r="R706" s="28"/>
      <c r="S706" s="28"/>
      <c r="T706" s="28"/>
      <c r="U706" s="28"/>
    </row>
    <row r="707" spans="1:21" ht="11.25" customHeight="1" x14ac:dyDescent="0.2">
      <c r="A707" s="28"/>
      <c r="B707" s="28"/>
      <c r="C707" s="28"/>
      <c r="D707" s="31"/>
      <c r="E707" s="28"/>
      <c r="F707" s="28"/>
      <c r="G707" s="28"/>
      <c r="H707" s="28"/>
      <c r="I707" s="28"/>
      <c r="J707" s="28"/>
      <c r="K707" s="28"/>
      <c r="L707" s="28"/>
      <c r="M707" s="28"/>
      <c r="N707" s="28"/>
      <c r="O707" s="28"/>
      <c r="P707" s="28"/>
      <c r="Q707" s="28"/>
      <c r="R707" s="28"/>
      <c r="S707" s="28"/>
      <c r="T707" s="28"/>
      <c r="U707" s="28"/>
    </row>
    <row r="708" spans="1:21" ht="11.25" customHeight="1" x14ac:dyDescent="0.2">
      <c r="A708" s="28"/>
      <c r="B708" s="28"/>
      <c r="C708" s="28"/>
      <c r="D708" s="31"/>
      <c r="E708" s="28"/>
      <c r="F708" s="28"/>
      <c r="G708" s="28"/>
      <c r="H708" s="28"/>
      <c r="I708" s="28"/>
      <c r="J708" s="28"/>
      <c r="K708" s="28"/>
      <c r="L708" s="28"/>
      <c r="M708" s="28"/>
      <c r="N708" s="28"/>
      <c r="O708" s="28"/>
      <c r="P708" s="28"/>
      <c r="Q708" s="28"/>
      <c r="R708" s="28"/>
      <c r="S708" s="28"/>
      <c r="T708" s="28"/>
      <c r="U708" s="28"/>
    </row>
    <row r="709" spans="1:21" ht="11.25" customHeight="1" x14ac:dyDescent="0.2">
      <c r="A709" s="28"/>
      <c r="B709" s="28"/>
      <c r="C709" s="28"/>
      <c r="D709" s="31"/>
      <c r="E709" s="28"/>
      <c r="F709" s="28"/>
      <c r="G709" s="28"/>
      <c r="H709" s="28"/>
      <c r="I709" s="28"/>
      <c r="J709" s="28"/>
      <c r="K709" s="28"/>
      <c r="L709" s="28"/>
      <c r="M709" s="28"/>
      <c r="N709" s="28"/>
      <c r="O709" s="28"/>
      <c r="P709" s="28"/>
      <c r="Q709" s="28"/>
      <c r="R709" s="28"/>
      <c r="S709" s="28"/>
      <c r="T709" s="28"/>
      <c r="U709" s="28"/>
    </row>
    <row r="710" spans="1:21" ht="11.25" customHeight="1" x14ac:dyDescent="0.2">
      <c r="A710" s="28"/>
      <c r="B710" s="28"/>
      <c r="C710" s="28"/>
      <c r="D710" s="31"/>
      <c r="E710" s="28"/>
      <c r="F710" s="28"/>
      <c r="G710" s="28"/>
      <c r="H710" s="28"/>
      <c r="I710" s="28"/>
      <c r="J710" s="28"/>
      <c r="K710" s="28"/>
      <c r="L710" s="28"/>
      <c r="M710" s="28"/>
      <c r="N710" s="28"/>
      <c r="O710" s="28"/>
      <c r="P710" s="28"/>
      <c r="Q710" s="28"/>
      <c r="R710" s="28"/>
      <c r="S710" s="28"/>
      <c r="T710" s="28"/>
      <c r="U710" s="28"/>
    </row>
    <row r="711" spans="1:21" ht="11.25" customHeight="1" x14ac:dyDescent="0.2">
      <c r="A711" s="28"/>
      <c r="B711" s="28"/>
      <c r="C711" s="28"/>
      <c r="D711" s="31"/>
      <c r="E711" s="28"/>
      <c r="F711" s="28"/>
      <c r="G711" s="28"/>
      <c r="H711" s="28"/>
      <c r="I711" s="28"/>
      <c r="J711" s="28"/>
      <c r="K711" s="28"/>
      <c r="L711" s="28"/>
      <c r="M711" s="28"/>
      <c r="N711" s="28"/>
      <c r="O711" s="28"/>
      <c r="P711" s="28"/>
      <c r="Q711" s="28"/>
      <c r="R711" s="28"/>
      <c r="S711" s="28"/>
      <c r="T711" s="28"/>
      <c r="U711" s="28"/>
    </row>
    <row r="712" spans="1:21" ht="11.25" customHeight="1" x14ac:dyDescent="0.2">
      <c r="A712" s="28"/>
      <c r="B712" s="28"/>
      <c r="C712" s="28"/>
      <c r="D712" s="31"/>
      <c r="E712" s="28"/>
      <c r="F712" s="28"/>
      <c r="G712" s="28"/>
      <c r="H712" s="28"/>
      <c r="I712" s="28"/>
      <c r="J712" s="28"/>
      <c r="K712" s="28"/>
      <c r="L712" s="28"/>
      <c r="M712" s="28"/>
      <c r="N712" s="28"/>
      <c r="O712" s="28"/>
      <c r="P712" s="28"/>
      <c r="Q712" s="28"/>
      <c r="R712" s="28"/>
      <c r="S712" s="28"/>
      <c r="T712" s="28"/>
      <c r="U712" s="28"/>
    </row>
    <row r="713" spans="1:21" ht="11.25" customHeight="1" x14ac:dyDescent="0.2">
      <c r="A713" s="28"/>
      <c r="B713" s="28"/>
      <c r="C713" s="28"/>
      <c r="D713" s="31"/>
      <c r="E713" s="28"/>
      <c r="F713" s="28"/>
      <c r="G713" s="28"/>
      <c r="H713" s="28"/>
      <c r="I713" s="28"/>
      <c r="J713" s="28"/>
      <c r="K713" s="28"/>
      <c r="L713" s="28"/>
      <c r="M713" s="28"/>
      <c r="N713" s="28"/>
      <c r="O713" s="28"/>
      <c r="P713" s="28"/>
      <c r="Q713" s="28"/>
      <c r="R713" s="28"/>
      <c r="S713" s="28"/>
      <c r="T713" s="28"/>
      <c r="U713" s="28"/>
    </row>
    <row r="714" spans="1:21" ht="11.25" customHeight="1" x14ac:dyDescent="0.2">
      <c r="A714" s="28"/>
      <c r="B714" s="28"/>
      <c r="C714" s="28"/>
      <c r="D714" s="31"/>
      <c r="E714" s="28"/>
      <c r="F714" s="28"/>
      <c r="G714" s="28"/>
      <c r="H714" s="28"/>
      <c r="I714" s="28"/>
      <c r="J714" s="28"/>
      <c r="K714" s="28"/>
      <c r="L714" s="28"/>
      <c r="M714" s="28"/>
      <c r="N714" s="28"/>
      <c r="O714" s="28"/>
      <c r="P714" s="28"/>
      <c r="Q714" s="28"/>
      <c r="R714" s="28"/>
      <c r="S714" s="28"/>
      <c r="T714" s="28"/>
      <c r="U714" s="28"/>
    </row>
    <row r="715" spans="1:21" ht="11.25" customHeight="1" x14ac:dyDescent="0.2">
      <c r="A715" s="28"/>
      <c r="B715" s="28"/>
      <c r="C715" s="28"/>
      <c r="D715" s="31"/>
      <c r="E715" s="28"/>
      <c r="F715" s="28"/>
      <c r="G715" s="28"/>
      <c r="H715" s="28"/>
      <c r="I715" s="28"/>
      <c r="J715" s="28"/>
      <c r="K715" s="28"/>
      <c r="L715" s="28"/>
      <c r="M715" s="28"/>
      <c r="N715" s="28"/>
      <c r="O715" s="28"/>
      <c r="P715" s="28"/>
      <c r="Q715" s="28"/>
      <c r="R715" s="28"/>
      <c r="S715" s="28"/>
      <c r="T715" s="28"/>
      <c r="U715" s="28"/>
    </row>
    <row r="716" spans="1:21" ht="11.25" customHeight="1" x14ac:dyDescent="0.2">
      <c r="A716" s="28"/>
      <c r="B716" s="28"/>
      <c r="C716" s="28"/>
      <c r="D716" s="31"/>
      <c r="E716" s="28"/>
      <c r="F716" s="28"/>
      <c r="G716" s="28"/>
      <c r="H716" s="28"/>
      <c r="I716" s="28"/>
      <c r="J716" s="28"/>
      <c r="K716" s="28"/>
      <c r="L716" s="28"/>
      <c r="M716" s="28"/>
      <c r="N716" s="28"/>
      <c r="O716" s="28"/>
      <c r="P716" s="28"/>
      <c r="Q716" s="28"/>
      <c r="R716" s="28"/>
      <c r="S716" s="28"/>
      <c r="T716" s="28"/>
      <c r="U716" s="28"/>
    </row>
    <row r="717" spans="1:21" ht="11.25" customHeight="1" x14ac:dyDescent="0.2">
      <c r="A717" s="28"/>
      <c r="B717" s="28"/>
      <c r="C717" s="28"/>
      <c r="D717" s="31"/>
      <c r="E717" s="28"/>
      <c r="F717" s="28"/>
      <c r="G717" s="28"/>
      <c r="H717" s="28"/>
      <c r="I717" s="28"/>
      <c r="J717" s="28"/>
      <c r="K717" s="28"/>
      <c r="L717" s="28"/>
      <c r="M717" s="28"/>
      <c r="N717" s="28"/>
      <c r="O717" s="28"/>
      <c r="P717" s="28"/>
      <c r="Q717" s="28"/>
      <c r="R717" s="28"/>
      <c r="S717" s="28"/>
      <c r="T717" s="28"/>
      <c r="U717" s="28"/>
    </row>
    <row r="718" spans="1:21" ht="11.25" customHeight="1" x14ac:dyDescent="0.2">
      <c r="A718" s="28"/>
      <c r="B718" s="28"/>
      <c r="C718" s="28"/>
      <c r="D718" s="31"/>
      <c r="E718" s="28"/>
      <c r="F718" s="28"/>
      <c r="G718" s="28"/>
      <c r="H718" s="28"/>
      <c r="I718" s="28"/>
      <c r="J718" s="28"/>
      <c r="K718" s="28"/>
      <c r="L718" s="28"/>
      <c r="M718" s="28"/>
      <c r="N718" s="28"/>
      <c r="O718" s="28"/>
      <c r="P718" s="28"/>
      <c r="Q718" s="28"/>
      <c r="R718" s="28"/>
      <c r="S718" s="28"/>
      <c r="T718" s="28"/>
      <c r="U718" s="28"/>
    </row>
    <row r="719" spans="1:21" ht="11.25" customHeight="1" x14ac:dyDescent="0.2">
      <c r="A719" s="28"/>
      <c r="B719" s="28"/>
      <c r="C719" s="28"/>
      <c r="D719" s="31"/>
      <c r="E719" s="28"/>
      <c r="F719" s="28"/>
      <c r="G719" s="28"/>
      <c r="H719" s="28"/>
      <c r="I719" s="28"/>
      <c r="J719" s="28"/>
      <c r="K719" s="28"/>
      <c r="L719" s="28"/>
      <c r="M719" s="28"/>
      <c r="N719" s="28"/>
      <c r="O719" s="28"/>
      <c r="P719" s="28"/>
      <c r="Q719" s="28"/>
      <c r="R719" s="28"/>
      <c r="S719" s="28"/>
      <c r="T719" s="28"/>
      <c r="U719" s="28"/>
    </row>
    <row r="720" spans="1:21" ht="11.25" customHeight="1" x14ac:dyDescent="0.2">
      <c r="A720" s="28"/>
      <c r="B720" s="28"/>
      <c r="C720" s="28"/>
      <c r="D720" s="31"/>
      <c r="E720" s="28"/>
      <c r="F720" s="28"/>
      <c r="G720" s="28"/>
      <c r="H720" s="28"/>
      <c r="I720" s="28"/>
      <c r="J720" s="28"/>
      <c r="K720" s="28"/>
      <c r="L720" s="28"/>
      <c r="M720" s="28"/>
      <c r="N720" s="28"/>
      <c r="O720" s="28"/>
      <c r="P720" s="28"/>
      <c r="Q720" s="28"/>
      <c r="R720" s="28"/>
      <c r="S720" s="28"/>
      <c r="T720" s="28"/>
      <c r="U720" s="28"/>
    </row>
    <row r="721" spans="1:21" ht="11.25" customHeight="1" x14ac:dyDescent="0.2">
      <c r="A721" s="28"/>
      <c r="B721" s="28"/>
      <c r="C721" s="28"/>
      <c r="D721" s="31"/>
      <c r="E721" s="28"/>
      <c r="F721" s="28"/>
      <c r="G721" s="28"/>
      <c r="H721" s="28"/>
      <c r="I721" s="28"/>
      <c r="J721" s="28"/>
      <c r="K721" s="28"/>
      <c r="L721" s="28"/>
      <c r="M721" s="28"/>
      <c r="N721" s="28"/>
      <c r="O721" s="28"/>
      <c r="P721" s="28"/>
      <c r="Q721" s="28"/>
      <c r="R721" s="28"/>
      <c r="S721" s="28"/>
      <c r="T721" s="28"/>
      <c r="U721" s="28"/>
    </row>
    <row r="722" spans="1:21" ht="11.25" customHeight="1" x14ac:dyDescent="0.2">
      <c r="A722" s="28"/>
      <c r="B722" s="28"/>
      <c r="C722" s="28"/>
      <c r="D722" s="31"/>
      <c r="E722" s="28"/>
      <c r="F722" s="28"/>
      <c r="G722" s="28"/>
      <c r="H722" s="28"/>
      <c r="I722" s="28"/>
      <c r="J722" s="28"/>
      <c r="K722" s="28"/>
      <c r="L722" s="28"/>
      <c r="M722" s="28"/>
      <c r="N722" s="28"/>
      <c r="O722" s="28"/>
      <c r="P722" s="28"/>
      <c r="Q722" s="28"/>
      <c r="R722" s="28"/>
      <c r="S722" s="28"/>
      <c r="T722" s="28"/>
      <c r="U722" s="28"/>
    </row>
    <row r="723" spans="1:21" ht="11.25" customHeight="1" x14ac:dyDescent="0.2">
      <c r="A723" s="28"/>
      <c r="B723" s="28"/>
      <c r="C723" s="28"/>
      <c r="D723" s="31"/>
      <c r="E723" s="28"/>
      <c r="F723" s="28"/>
      <c r="G723" s="28"/>
      <c r="H723" s="28"/>
      <c r="I723" s="28"/>
      <c r="J723" s="28"/>
      <c r="K723" s="28"/>
      <c r="L723" s="28"/>
      <c r="M723" s="28"/>
      <c r="N723" s="28"/>
      <c r="O723" s="28"/>
      <c r="P723" s="28"/>
      <c r="Q723" s="28"/>
      <c r="R723" s="28"/>
      <c r="S723" s="28"/>
      <c r="T723" s="28"/>
      <c r="U723" s="28"/>
    </row>
    <row r="724" spans="1:21" ht="11.25" customHeight="1" x14ac:dyDescent="0.2">
      <c r="A724" s="28"/>
      <c r="B724" s="28"/>
      <c r="C724" s="28"/>
      <c r="D724" s="31"/>
      <c r="E724" s="28"/>
      <c r="F724" s="28"/>
      <c r="G724" s="28"/>
      <c r="H724" s="28"/>
      <c r="I724" s="28"/>
      <c r="J724" s="28"/>
      <c r="K724" s="28"/>
      <c r="L724" s="28"/>
      <c r="M724" s="28"/>
      <c r="N724" s="28"/>
      <c r="O724" s="28"/>
      <c r="P724" s="28"/>
      <c r="Q724" s="28"/>
      <c r="R724" s="28"/>
      <c r="S724" s="28"/>
      <c r="T724" s="28"/>
      <c r="U724" s="28"/>
    </row>
    <row r="725" spans="1:21" ht="11.25" customHeight="1" x14ac:dyDescent="0.2">
      <c r="A725" s="28"/>
      <c r="B725" s="28"/>
      <c r="C725" s="28"/>
      <c r="D725" s="31"/>
      <c r="E725" s="28"/>
      <c r="F725" s="28"/>
      <c r="G725" s="28"/>
      <c r="H725" s="28"/>
      <c r="I725" s="28"/>
      <c r="J725" s="28"/>
      <c r="K725" s="28"/>
      <c r="L725" s="28"/>
      <c r="M725" s="28"/>
      <c r="N725" s="28"/>
      <c r="O725" s="28"/>
      <c r="P725" s="28"/>
      <c r="Q725" s="28"/>
      <c r="R725" s="28"/>
      <c r="S725" s="28"/>
      <c r="T725" s="28"/>
      <c r="U725" s="28"/>
    </row>
    <row r="726" spans="1:21" ht="11.25" customHeight="1" x14ac:dyDescent="0.2">
      <c r="A726" s="28"/>
      <c r="B726" s="28"/>
      <c r="C726" s="28"/>
      <c r="D726" s="31"/>
      <c r="E726" s="28"/>
      <c r="F726" s="28"/>
      <c r="G726" s="28"/>
      <c r="H726" s="28"/>
      <c r="I726" s="28"/>
      <c r="J726" s="28"/>
      <c r="K726" s="28"/>
      <c r="L726" s="28"/>
      <c r="M726" s="28"/>
      <c r="N726" s="28"/>
      <c r="O726" s="28"/>
      <c r="P726" s="28"/>
      <c r="Q726" s="28"/>
      <c r="R726" s="28"/>
      <c r="S726" s="28"/>
      <c r="T726" s="28"/>
      <c r="U726" s="28"/>
    </row>
    <row r="727" spans="1:21" ht="11.25" customHeight="1" x14ac:dyDescent="0.2">
      <c r="A727" s="28"/>
      <c r="B727" s="28"/>
      <c r="C727" s="28"/>
      <c r="D727" s="31"/>
      <c r="E727" s="28"/>
      <c r="F727" s="28"/>
      <c r="G727" s="28"/>
      <c r="H727" s="28"/>
      <c r="I727" s="28"/>
      <c r="J727" s="28"/>
      <c r="K727" s="28"/>
      <c r="L727" s="28"/>
      <c r="M727" s="28"/>
      <c r="N727" s="28"/>
      <c r="O727" s="28"/>
      <c r="P727" s="28"/>
      <c r="Q727" s="28"/>
      <c r="R727" s="28"/>
      <c r="S727" s="28"/>
      <c r="T727" s="28"/>
      <c r="U727" s="28"/>
    </row>
    <row r="728" spans="1:21" ht="11.25" customHeight="1" x14ac:dyDescent="0.2">
      <c r="A728" s="28"/>
      <c r="B728" s="28"/>
      <c r="C728" s="28"/>
      <c r="D728" s="31"/>
      <c r="E728" s="28"/>
      <c r="F728" s="28"/>
      <c r="G728" s="28"/>
      <c r="H728" s="28"/>
      <c r="I728" s="28"/>
      <c r="J728" s="28"/>
      <c r="K728" s="28"/>
      <c r="L728" s="28"/>
      <c r="M728" s="28"/>
      <c r="N728" s="28"/>
      <c r="O728" s="28"/>
      <c r="P728" s="28"/>
      <c r="Q728" s="28"/>
      <c r="R728" s="28"/>
      <c r="S728" s="28"/>
      <c r="T728" s="28"/>
      <c r="U728" s="28"/>
    </row>
    <row r="729" spans="1:21" ht="11.25" customHeight="1" x14ac:dyDescent="0.2">
      <c r="A729" s="28"/>
      <c r="B729" s="28"/>
      <c r="C729" s="28"/>
      <c r="D729" s="31"/>
      <c r="E729" s="28"/>
      <c r="F729" s="28"/>
      <c r="G729" s="28"/>
      <c r="H729" s="28"/>
      <c r="I729" s="28"/>
      <c r="J729" s="28"/>
      <c r="K729" s="28"/>
      <c r="L729" s="28"/>
      <c r="M729" s="28"/>
      <c r="N729" s="28"/>
      <c r="O729" s="28"/>
      <c r="P729" s="28"/>
      <c r="Q729" s="28"/>
      <c r="R729" s="28"/>
      <c r="S729" s="28"/>
      <c r="T729" s="28"/>
      <c r="U729" s="28"/>
    </row>
    <row r="730" spans="1:21" ht="11.25" customHeight="1" x14ac:dyDescent="0.2">
      <c r="A730" s="28"/>
      <c r="B730" s="28"/>
      <c r="C730" s="28"/>
      <c r="D730" s="31"/>
      <c r="E730" s="28"/>
      <c r="F730" s="28"/>
      <c r="G730" s="28"/>
      <c r="H730" s="28"/>
      <c r="I730" s="28"/>
      <c r="J730" s="28"/>
      <c r="K730" s="28"/>
      <c r="L730" s="28"/>
      <c r="M730" s="28"/>
      <c r="N730" s="28"/>
      <c r="O730" s="28"/>
      <c r="P730" s="28"/>
      <c r="Q730" s="28"/>
      <c r="R730" s="28"/>
      <c r="S730" s="28"/>
      <c r="T730" s="28"/>
      <c r="U730" s="28"/>
    </row>
    <row r="731" spans="1:21" ht="11.25" customHeight="1" x14ac:dyDescent="0.2">
      <c r="A731" s="28"/>
      <c r="B731" s="28"/>
      <c r="C731" s="28"/>
      <c r="D731" s="31"/>
      <c r="E731" s="28"/>
      <c r="F731" s="28"/>
      <c r="G731" s="28"/>
      <c r="H731" s="28"/>
      <c r="I731" s="28"/>
      <c r="J731" s="28"/>
      <c r="K731" s="28"/>
      <c r="L731" s="28"/>
      <c r="M731" s="28"/>
      <c r="N731" s="28"/>
      <c r="O731" s="28"/>
      <c r="P731" s="28"/>
      <c r="Q731" s="28"/>
      <c r="R731" s="28"/>
      <c r="S731" s="28"/>
      <c r="T731" s="28"/>
      <c r="U731" s="28"/>
    </row>
    <row r="732" spans="1:21" ht="11.25" customHeight="1" x14ac:dyDescent="0.2">
      <c r="A732" s="28"/>
      <c r="B732" s="28"/>
      <c r="C732" s="28"/>
      <c r="D732" s="31"/>
      <c r="E732" s="28"/>
      <c r="F732" s="28"/>
      <c r="G732" s="28"/>
      <c r="H732" s="28"/>
      <c r="I732" s="28"/>
      <c r="J732" s="28"/>
      <c r="K732" s="28"/>
      <c r="L732" s="28"/>
      <c r="M732" s="28"/>
      <c r="N732" s="28"/>
      <c r="O732" s="28"/>
      <c r="P732" s="28"/>
      <c r="Q732" s="28"/>
      <c r="R732" s="28"/>
      <c r="S732" s="28"/>
      <c r="T732" s="28"/>
      <c r="U732" s="28"/>
    </row>
    <row r="733" spans="1:21" ht="11.25" customHeight="1" x14ac:dyDescent="0.2">
      <c r="A733" s="28"/>
      <c r="B733" s="28"/>
      <c r="C733" s="28"/>
      <c r="D733" s="31"/>
      <c r="E733" s="28"/>
      <c r="F733" s="28"/>
      <c r="G733" s="28"/>
      <c r="H733" s="28"/>
      <c r="I733" s="28"/>
      <c r="J733" s="28"/>
      <c r="K733" s="28"/>
      <c r="L733" s="28"/>
      <c r="M733" s="28"/>
      <c r="N733" s="28"/>
      <c r="O733" s="28"/>
      <c r="P733" s="28"/>
      <c r="Q733" s="28"/>
      <c r="R733" s="28"/>
      <c r="S733" s="28"/>
      <c r="T733" s="28"/>
      <c r="U733" s="28"/>
    </row>
    <row r="734" spans="1:21" ht="11.25" customHeight="1" x14ac:dyDescent="0.2">
      <c r="A734" s="28"/>
      <c r="B734" s="28"/>
      <c r="C734" s="28"/>
      <c r="D734" s="31"/>
      <c r="E734" s="28"/>
      <c r="F734" s="28"/>
      <c r="G734" s="28"/>
      <c r="H734" s="28"/>
      <c r="I734" s="28"/>
      <c r="J734" s="28"/>
      <c r="K734" s="28"/>
      <c r="L734" s="28"/>
      <c r="M734" s="28"/>
      <c r="N734" s="28"/>
      <c r="O734" s="28"/>
      <c r="P734" s="28"/>
      <c r="Q734" s="28"/>
      <c r="R734" s="28"/>
      <c r="S734" s="28"/>
      <c r="T734" s="28"/>
      <c r="U734" s="28"/>
    </row>
    <row r="735" spans="1:21" ht="11.25" customHeight="1" x14ac:dyDescent="0.2">
      <c r="A735" s="28"/>
      <c r="B735" s="28"/>
      <c r="C735" s="28"/>
      <c r="D735" s="31"/>
      <c r="E735" s="28"/>
      <c r="F735" s="28"/>
      <c r="G735" s="28"/>
      <c r="H735" s="28"/>
      <c r="I735" s="28"/>
      <c r="J735" s="28"/>
      <c r="K735" s="28"/>
      <c r="L735" s="28"/>
      <c r="M735" s="28"/>
      <c r="N735" s="28"/>
      <c r="O735" s="28"/>
      <c r="P735" s="28"/>
      <c r="Q735" s="28"/>
      <c r="R735" s="28"/>
      <c r="S735" s="28"/>
      <c r="T735" s="28"/>
      <c r="U735" s="28"/>
    </row>
    <row r="736" spans="1:21" ht="11.25" customHeight="1" x14ac:dyDescent="0.2">
      <c r="A736" s="28"/>
      <c r="B736" s="28"/>
      <c r="C736" s="28"/>
      <c r="D736" s="31"/>
      <c r="E736" s="28"/>
      <c r="F736" s="28"/>
      <c r="G736" s="28"/>
      <c r="H736" s="28"/>
      <c r="I736" s="28"/>
      <c r="J736" s="28"/>
      <c r="K736" s="28"/>
      <c r="L736" s="28"/>
      <c r="M736" s="28"/>
      <c r="N736" s="28"/>
      <c r="O736" s="28"/>
      <c r="P736" s="28"/>
      <c r="Q736" s="28"/>
      <c r="R736" s="28"/>
      <c r="S736" s="28"/>
      <c r="T736" s="28"/>
      <c r="U736" s="28"/>
    </row>
    <row r="737" spans="1:21" ht="11.25" customHeight="1" x14ac:dyDescent="0.2">
      <c r="A737" s="28"/>
      <c r="B737" s="28"/>
      <c r="C737" s="28"/>
      <c r="D737" s="31"/>
      <c r="E737" s="28"/>
      <c r="F737" s="28"/>
      <c r="G737" s="28"/>
      <c r="H737" s="28"/>
      <c r="I737" s="28"/>
      <c r="J737" s="28"/>
      <c r="K737" s="28"/>
      <c r="L737" s="28"/>
      <c r="M737" s="28"/>
      <c r="N737" s="28"/>
      <c r="O737" s="28"/>
      <c r="P737" s="28"/>
      <c r="Q737" s="28"/>
      <c r="R737" s="28"/>
      <c r="S737" s="28"/>
      <c r="T737" s="28"/>
      <c r="U737" s="28"/>
    </row>
    <row r="738" spans="1:21" ht="11.25" customHeight="1" x14ac:dyDescent="0.2">
      <c r="A738" s="28"/>
      <c r="B738" s="28"/>
      <c r="C738" s="28"/>
      <c r="D738" s="31"/>
      <c r="E738" s="28"/>
      <c r="F738" s="28"/>
      <c r="G738" s="28"/>
      <c r="H738" s="28"/>
      <c r="I738" s="28"/>
      <c r="J738" s="28"/>
      <c r="K738" s="28"/>
      <c r="L738" s="28"/>
      <c r="M738" s="28"/>
      <c r="N738" s="28"/>
      <c r="O738" s="28"/>
      <c r="P738" s="28"/>
      <c r="Q738" s="28"/>
      <c r="R738" s="28"/>
      <c r="S738" s="28"/>
      <c r="T738" s="28"/>
      <c r="U738" s="28"/>
    </row>
    <row r="739" spans="1:21" ht="11.25" customHeight="1" x14ac:dyDescent="0.2">
      <c r="A739" s="28"/>
      <c r="B739" s="28"/>
      <c r="C739" s="28"/>
      <c r="D739" s="31"/>
      <c r="E739" s="28"/>
      <c r="F739" s="28"/>
      <c r="G739" s="28"/>
      <c r="H739" s="28"/>
      <c r="I739" s="28"/>
      <c r="J739" s="28"/>
      <c r="K739" s="28"/>
      <c r="L739" s="28"/>
      <c r="M739" s="28"/>
      <c r="N739" s="28"/>
      <c r="O739" s="28"/>
      <c r="P739" s="28"/>
      <c r="Q739" s="28"/>
      <c r="R739" s="28"/>
      <c r="S739" s="28"/>
      <c r="T739" s="28"/>
      <c r="U739" s="28"/>
    </row>
    <row r="740" spans="1:21" ht="11.25" customHeight="1" x14ac:dyDescent="0.2">
      <c r="A740" s="28"/>
      <c r="B740" s="28"/>
      <c r="C740" s="28"/>
      <c r="D740" s="31"/>
      <c r="E740" s="28"/>
      <c r="F740" s="28"/>
      <c r="G740" s="28"/>
      <c r="H740" s="28"/>
      <c r="I740" s="28"/>
      <c r="J740" s="28"/>
      <c r="K740" s="28"/>
      <c r="L740" s="28"/>
      <c r="M740" s="28"/>
      <c r="N740" s="28"/>
      <c r="O740" s="28"/>
      <c r="P740" s="28"/>
      <c r="Q740" s="28"/>
      <c r="R740" s="28"/>
      <c r="S740" s="28"/>
      <c r="T740" s="28"/>
      <c r="U740" s="28"/>
    </row>
    <row r="741" spans="1:21" ht="11.25" customHeight="1" x14ac:dyDescent="0.2">
      <c r="A741" s="28"/>
      <c r="B741" s="28"/>
      <c r="C741" s="28"/>
      <c r="D741" s="31"/>
      <c r="E741" s="28"/>
      <c r="F741" s="28"/>
      <c r="G741" s="28"/>
      <c r="H741" s="28"/>
      <c r="I741" s="28"/>
      <c r="J741" s="28"/>
      <c r="K741" s="28"/>
      <c r="L741" s="28"/>
      <c r="M741" s="28"/>
      <c r="N741" s="28"/>
      <c r="O741" s="28"/>
      <c r="P741" s="28"/>
      <c r="Q741" s="28"/>
      <c r="R741" s="28"/>
      <c r="S741" s="28"/>
      <c r="T741" s="28"/>
      <c r="U741" s="28"/>
    </row>
    <row r="742" spans="1:21" ht="11.25" customHeight="1" x14ac:dyDescent="0.2">
      <c r="A742" s="28"/>
      <c r="B742" s="28"/>
      <c r="C742" s="28"/>
      <c r="D742" s="31"/>
      <c r="E742" s="28"/>
      <c r="F742" s="28"/>
      <c r="G742" s="28"/>
      <c r="H742" s="28"/>
      <c r="I742" s="28"/>
      <c r="J742" s="28"/>
      <c r="K742" s="28"/>
      <c r="L742" s="28"/>
      <c r="M742" s="28"/>
      <c r="N742" s="28"/>
      <c r="O742" s="28"/>
      <c r="P742" s="28"/>
      <c r="Q742" s="28"/>
      <c r="R742" s="28"/>
      <c r="S742" s="28"/>
      <c r="T742" s="28"/>
      <c r="U742" s="28"/>
    </row>
    <row r="743" spans="1:21" ht="11.25" customHeight="1" x14ac:dyDescent="0.2">
      <c r="A743" s="28"/>
      <c r="B743" s="28"/>
      <c r="C743" s="28"/>
      <c r="D743" s="31"/>
      <c r="E743" s="28"/>
      <c r="F743" s="28"/>
      <c r="G743" s="28"/>
      <c r="H743" s="28"/>
      <c r="I743" s="28"/>
      <c r="J743" s="28"/>
      <c r="K743" s="28"/>
      <c r="L743" s="28"/>
      <c r="M743" s="28"/>
      <c r="N743" s="28"/>
      <c r="O743" s="28"/>
      <c r="P743" s="28"/>
      <c r="Q743" s="28"/>
      <c r="R743" s="28"/>
      <c r="S743" s="28"/>
      <c r="T743" s="28"/>
      <c r="U743" s="28"/>
    </row>
    <row r="744" spans="1:21" ht="11.25" customHeight="1" x14ac:dyDescent="0.2">
      <c r="A744" s="28"/>
      <c r="B744" s="28"/>
      <c r="C744" s="28"/>
      <c r="D744" s="31"/>
      <c r="E744" s="28"/>
      <c r="F744" s="28"/>
      <c r="G744" s="28"/>
      <c r="H744" s="28"/>
      <c r="I744" s="28"/>
      <c r="J744" s="28"/>
      <c r="K744" s="28"/>
      <c r="L744" s="28"/>
      <c r="M744" s="28"/>
      <c r="N744" s="28"/>
      <c r="O744" s="28"/>
      <c r="P744" s="28"/>
      <c r="Q744" s="28"/>
      <c r="R744" s="28"/>
      <c r="S744" s="28"/>
      <c r="T744" s="28"/>
      <c r="U744" s="28"/>
    </row>
    <row r="745" spans="1:21" ht="11.25" customHeight="1" x14ac:dyDescent="0.2">
      <c r="A745" s="28"/>
      <c r="B745" s="28"/>
      <c r="C745" s="28"/>
      <c r="D745" s="31"/>
      <c r="E745" s="28"/>
      <c r="F745" s="28"/>
      <c r="G745" s="28"/>
      <c r="H745" s="28"/>
      <c r="I745" s="28"/>
      <c r="J745" s="28"/>
      <c r="K745" s="28"/>
      <c r="L745" s="28"/>
      <c r="M745" s="28"/>
      <c r="N745" s="28"/>
      <c r="O745" s="28"/>
      <c r="P745" s="28"/>
      <c r="Q745" s="28"/>
      <c r="R745" s="28"/>
      <c r="S745" s="28"/>
      <c r="T745" s="28"/>
      <c r="U745" s="28"/>
    </row>
    <row r="746" spans="1:21" ht="11.25" customHeight="1" x14ac:dyDescent="0.2">
      <c r="A746" s="28"/>
      <c r="B746" s="28"/>
      <c r="C746" s="28"/>
      <c r="D746" s="31"/>
      <c r="E746" s="28"/>
      <c r="F746" s="28"/>
      <c r="G746" s="28"/>
      <c r="H746" s="28"/>
      <c r="I746" s="28"/>
      <c r="J746" s="28"/>
      <c r="K746" s="28"/>
      <c r="L746" s="28"/>
      <c r="M746" s="28"/>
      <c r="N746" s="28"/>
      <c r="O746" s="28"/>
      <c r="P746" s="28"/>
      <c r="Q746" s="28"/>
      <c r="R746" s="28"/>
      <c r="S746" s="28"/>
      <c r="T746" s="28"/>
      <c r="U746" s="28"/>
    </row>
    <row r="747" spans="1:21" ht="11.25" customHeight="1" x14ac:dyDescent="0.2">
      <c r="A747" s="28"/>
      <c r="B747" s="28"/>
      <c r="C747" s="28"/>
      <c r="D747" s="31"/>
      <c r="E747" s="28"/>
      <c r="F747" s="28"/>
      <c r="G747" s="28"/>
      <c r="H747" s="28"/>
      <c r="I747" s="28"/>
      <c r="J747" s="28"/>
      <c r="K747" s="28"/>
      <c r="L747" s="28"/>
      <c r="M747" s="28"/>
      <c r="N747" s="28"/>
      <c r="O747" s="28"/>
      <c r="P747" s="28"/>
      <c r="Q747" s="28"/>
      <c r="R747" s="28"/>
      <c r="S747" s="28"/>
      <c r="T747" s="28"/>
      <c r="U747" s="28"/>
    </row>
    <row r="748" spans="1:21" ht="11.25" customHeight="1" x14ac:dyDescent="0.2">
      <c r="A748" s="28"/>
      <c r="B748" s="28"/>
      <c r="C748" s="28"/>
      <c r="D748" s="31"/>
      <c r="E748" s="28"/>
      <c r="F748" s="28"/>
      <c r="G748" s="28"/>
      <c r="H748" s="28"/>
      <c r="I748" s="28"/>
      <c r="J748" s="28"/>
      <c r="K748" s="28"/>
      <c r="L748" s="28"/>
      <c r="M748" s="28"/>
      <c r="N748" s="28"/>
      <c r="O748" s="28"/>
      <c r="P748" s="28"/>
      <c r="Q748" s="28"/>
      <c r="R748" s="28"/>
      <c r="S748" s="28"/>
      <c r="T748" s="28"/>
      <c r="U748" s="28"/>
    </row>
    <row r="749" spans="1:21" ht="11.25" customHeight="1" x14ac:dyDescent="0.2">
      <c r="A749" s="28"/>
      <c r="B749" s="28"/>
      <c r="C749" s="28"/>
      <c r="D749" s="31"/>
      <c r="E749" s="28"/>
      <c r="F749" s="28"/>
      <c r="G749" s="28"/>
      <c r="H749" s="28"/>
      <c r="I749" s="28"/>
      <c r="J749" s="28"/>
      <c r="K749" s="28"/>
      <c r="L749" s="28"/>
      <c r="M749" s="28"/>
      <c r="N749" s="28"/>
      <c r="O749" s="28"/>
      <c r="P749" s="28"/>
      <c r="Q749" s="28"/>
      <c r="R749" s="28"/>
      <c r="S749" s="28"/>
      <c r="T749" s="28"/>
      <c r="U749" s="28"/>
    </row>
    <row r="750" spans="1:21" ht="11.25" customHeight="1" x14ac:dyDescent="0.2">
      <c r="A750" s="28"/>
      <c r="B750" s="28"/>
      <c r="C750" s="28"/>
      <c r="D750" s="31"/>
      <c r="E750" s="28"/>
      <c r="F750" s="28"/>
      <c r="G750" s="28"/>
      <c r="H750" s="28"/>
      <c r="I750" s="28"/>
      <c r="J750" s="28"/>
      <c r="K750" s="28"/>
      <c r="L750" s="28"/>
      <c r="M750" s="28"/>
      <c r="N750" s="28"/>
      <c r="O750" s="28"/>
      <c r="P750" s="28"/>
      <c r="Q750" s="28"/>
      <c r="R750" s="28"/>
      <c r="S750" s="28"/>
      <c r="T750" s="28"/>
      <c r="U750" s="28"/>
    </row>
    <row r="751" spans="1:21" ht="11.25" customHeight="1" x14ac:dyDescent="0.2">
      <c r="A751" s="28"/>
      <c r="B751" s="28"/>
      <c r="C751" s="28"/>
      <c r="D751" s="31"/>
      <c r="E751" s="28"/>
      <c r="F751" s="28"/>
      <c r="G751" s="28"/>
      <c r="H751" s="28"/>
      <c r="I751" s="28"/>
      <c r="J751" s="28"/>
      <c r="K751" s="28"/>
      <c r="L751" s="28"/>
      <c r="M751" s="28"/>
      <c r="N751" s="28"/>
      <c r="O751" s="28"/>
      <c r="P751" s="28"/>
      <c r="Q751" s="28"/>
      <c r="R751" s="28"/>
      <c r="S751" s="28"/>
      <c r="T751" s="28"/>
      <c r="U751" s="28"/>
    </row>
    <row r="752" spans="1:21" ht="11.25" customHeight="1" x14ac:dyDescent="0.2">
      <c r="A752" s="28"/>
      <c r="B752" s="28"/>
      <c r="C752" s="28"/>
      <c r="D752" s="31"/>
      <c r="E752" s="28"/>
      <c r="F752" s="28"/>
      <c r="G752" s="28"/>
      <c r="H752" s="28"/>
      <c r="I752" s="28"/>
      <c r="J752" s="28"/>
      <c r="K752" s="28"/>
      <c r="L752" s="28"/>
      <c r="M752" s="28"/>
      <c r="N752" s="28"/>
      <c r="O752" s="28"/>
      <c r="P752" s="28"/>
      <c r="Q752" s="28"/>
      <c r="R752" s="28"/>
      <c r="S752" s="28"/>
      <c r="T752" s="28"/>
      <c r="U752" s="28"/>
    </row>
    <row r="753" spans="1:21" ht="11.25" customHeight="1" x14ac:dyDescent="0.2">
      <c r="A753" s="28"/>
      <c r="B753" s="28"/>
      <c r="C753" s="28"/>
      <c r="D753" s="31"/>
      <c r="E753" s="28"/>
      <c r="F753" s="28"/>
      <c r="G753" s="28"/>
      <c r="H753" s="28"/>
      <c r="I753" s="28"/>
      <c r="J753" s="28"/>
      <c r="K753" s="28"/>
      <c r="L753" s="28"/>
      <c r="M753" s="28"/>
      <c r="N753" s="28"/>
      <c r="O753" s="28"/>
      <c r="P753" s="28"/>
      <c r="Q753" s="28"/>
      <c r="R753" s="28"/>
      <c r="S753" s="28"/>
      <c r="T753" s="28"/>
      <c r="U753" s="28"/>
    </row>
    <row r="754" spans="1:21" ht="11.25" customHeight="1" x14ac:dyDescent="0.2">
      <c r="A754" s="28"/>
      <c r="B754" s="28"/>
      <c r="C754" s="28"/>
      <c r="D754" s="31"/>
      <c r="E754" s="28"/>
      <c r="F754" s="28"/>
      <c r="G754" s="28"/>
      <c r="H754" s="28"/>
      <c r="I754" s="28"/>
      <c r="J754" s="28"/>
      <c r="K754" s="28"/>
      <c r="L754" s="28"/>
      <c r="M754" s="28"/>
      <c r="N754" s="28"/>
      <c r="O754" s="28"/>
      <c r="P754" s="28"/>
      <c r="Q754" s="28"/>
      <c r="R754" s="28"/>
      <c r="S754" s="28"/>
      <c r="T754" s="28"/>
      <c r="U754" s="28"/>
    </row>
    <row r="755" spans="1:21" ht="11.25" customHeight="1" x14ac:dyDescent="0.2">
      <c r="A755" s="28"/>
      <c r="B755" s="28"/>
      <c r="C755" s="28"/>
      <c r="D755" s="31"/>
      <c r="E755" s="28"/>
      <c r="F755" s="28"/>
      <c r="G755" s="28"/>
      <c r="H755" s="28"/>
      <c r="I755" s="28"/>
      <c r="J755" s="28"/>
      <c r="K755" s="28"/>
      <c r="L755" s="28"/>
      <c r="M755" s="28"/>
      <c r="N755" s="28"/>
      <c r="O755" s="28"/>
      <c r="P755" s="28"/>
      <c r="Q755" s="28"/>
      <c r="R755" s="28"/>
      <c r="S755" s="28"/>
      <c r="T755" s="28"/>
      <c r="U755" s="28"/>
    </row>
    <row r="756" spans="1:21" ht="11.25" customHeight="1" x14ac:dyDescent="0.2">
      <c r="A756" s="28"/>
      <c r="B756" s="28"/>
      <c r="C756" s="28"/>
      <c r="D756" s="31"/>
      <c r="E756" s="28"/>
      <c r="F756" s="28"/>
      <c r="G756" s="28"/>
      <c r="H756" s="28"/>
      <c r="I756" s="28"/>
      <c r="J756" s="28"/>
      <c r="K756" s="28"/>
      <c r="L756" s="28"/>
      <c r="M756" s="28"/>
      <c r="N756" s="28"/>
      <c r="O756" s="28"/>
      <c r="P756" s="28"/>
      <c r="Q756" s="28"/>
      <c r="R756" s="28"/>
      <c r="S756" s="28"/>
      <c r="T756" s="28"/>
      <c r="U756" s="28"/>
    </row>
    <row r="757" spans="1:21" ht="11.25" customHeight="1" x14ac:dyDescent="0.2">
      <c r="A757" s="28"/>
      <c r="B757" s="28"/>
      <c r="C757" s="28"/>
      <c r="D757" s="31"/>
      <c r="E757" s="28"/>
      <c r="F757" s="28"/>
      <c r="G757" s="28"/>
      <c r="H757" s="28"/>
      <c r="I757" s="28"/>
      <c r="J757" s="28"/>
      <c r="K757" s="28"/>
      <c r="L757" s="28"/>
      <c r="M757" s="28"/>
      <c r="N757" s="28"/>
      <c r="O757" s="28"/>
      <c r="P757" s="28"/>
      <c r="Q757" s="28"/>
      <c r="R757" s="28"/>
      <c r="S757" s="28"/>
      <c r="T757" s="28"/>
      <c r="U757" s="28"/>
    </row>
    <row r="758" spans="1:21" ht="11.25" customHeight="1" x14ac:dyDescent="0.2">
      <c r="A758" s="28"/>
      <c r="B758" s="28"/>
      <c r="C758" s="28"/>
      <c r="D758" s="31"/>
      <c r="E758" s="28"/>
      <c r="F758" s="28"/>
      <c r="G758" s="28"/>
      <c r="H758" s="28"/>
      <c r="I758" s="28"/>
      <c r="J758" s="28"/>
      <c r="K758" s="28"/>
      <c r="L758" s="28"/>
      <c r="M758" s="28"/>
      <c r="N758" s="28"/>
      <c r="O758" s="28"/>
      <c r="P758" s="28"/>
      <c r="Q758" s="28"/>
      <c r="R758" s="28"/>
      <c r="S758" s="28"/>
      <c r="T758" s="28"/>
      <c r="U758" s="28"/>
    </row>
    <row r="759" spans="1:21" ht="11.25" customHeight="1" x14ac:dyDescent="0.2">
      <c r="A759" s="28"/>
      <c r="B759" s="28"/>
      <c r="C759" s="28"/>
      <c r="D759" s="31"/>
      <c r="E759" s="28"/>
      <c r="F759" s="28"/>
      <c r="G759" s="28"/>
      <c r="H759" s="28"/>
      <c r="I759" s="28"/>
      <c r="J759" s="28"/>
      <c r="K759" s="28"/>
      <c r="L759" s="28"/>
      <c r="M759" s="28"/>
      <c r="N759" s="28"/>
      <c r="O759" s="28"/>
      <c r="P759" s="28"/>
      <c r="Q759" s="28"/>
      <c r="R759" s="28"/>
      <c r="S759" s="28"/>
      <c r="T759" s="28"/>
      <c r="U759" s="28"/>
    </row>
    <row r="760" spans="1:21" ht="11.25" customHeight="1" x14ac:dyDescent="0.2">
      <c r="A760" s="28"/>
      <c r="B760" s="28"/>
      <c r="C760" s="28"/>
      <c r="D760" s="31"/>
      <c r="E760" s="28"/>
      <c r="F760" s="28"/>
      <c r="G760" s="28"/>
      <c r="H760" s="28"/>
      <c r="I760" s="28"/>
      <c r="J760" s="28"/>
      <c r="K760" s="28"/>
      <c r="L760" s="28"/>
      <c r="M760" s="28"/>
      <c r="N760" s="28"/>
      <c r="O760" s="28"/>
      <c r="P760" s="28"/>
      <c r="Q760" s="28"/>
      <c r="R760" s="28"/>
      <c r="S760" s="28"/>
      <c r="T760" s="28"/>
      <c r="U760" s="28"/>
    </row>
    <row r="761" spans="1:21" ht="11.25" customHeight="1" x14ac:dyDescent="0.2">
      <c r="A761" s="28"/>
      <c r="B761" s="28"/>
      <c r="C761" s="28"/>
      <c r="D761" s="31"/>
      <c r="E761" s="28"/>
      <c r="F761" s="28"/>
      <c r="G761" s="28"/>
      <c r="H761" s="28"/>
      <c r="I761" s="28"/>
      <c r="J761" s="28"/>
      <c r="K761" s="28"/>
      <c r="L761" s="28"/>
      <c r="M761" s="28"/>
      <c r="N761" s="28"/>
      <c r="O761" s="28"/>
      <c r="P761" s="28"/>
      <c r="Q761" s="28"/>
      <c r="R761" s="28"/>
      <c r="S761" s="28"/>
      <c r="T761" s="28"/>
      <c r="U761" s="28"/>
    </row>
    <row r="762" spans="1:21" ht="11.25" customHeight="1" x14ac:dyDescent="0.2">
      <c r="A762" s="28"/>
      <c r="B762" s="28"/>
      <c r="C762" s="28"/>
      <c r="D762" s="31"/>
      <c r="E762" s="28"/>
      <c r="F762" s="28"/>
      <c r="G762" s="28"/>
      <c r="H762" s="28"/>
      <c r="I762" s="28"/>
      <c r="J762" s="28"/>
      <c r="K762" s="28"/>
      <c r="L762" s="28"/>
      <c r="M762" s="28"/>
      <c r="N762" s="28"/>
      <c r="O762" s="28"/>
      <c r="P762" s="28"/>
      <c r="Q762" s="28"/>
      <c r="R762" s="28"/>
      <c r="S762" s="28"/>
      <c r="T762" s="28"/>
      <c r="U762" s="28"/>
    </row>
    <row r="763" spans="1:21" ht="11.25" customHeight="1" x14ac:dyDescent="0.2">
      <c r="A763" s="28"/>
      <c r="B763" s="28"/>
      <c r="C763" s="28"/>
      <c r="D763" s="31"/>
      <c r="E763" s="28"/>
      <c r="F763" s="28"/>
      <c r="G763" s="28"/>
      <c r="H763" s="28"/>
      <c r="I763" s="28"/>
      <c r="J763" s="28"/>
      <c r="K763" s="28"/>
      <c r="L763" s="28"/>
      <c r="M763" s="28"/>
      <c r="N763" s="28"/>
      <c r="O763" s="28"/>
      <c r="P763" s="28"/>
      <c r="Q763" s="28"/>
      <c r="R763" s="28"/>
      <c r="S763" s="28"/>
      <c r="T763" s="28"/>
      <c r="U763" s="28"/>
    </row>
    <row r="764" spans="1:21" ht="11.25" customHeight="1" x14ac:dyDescent="0.2">
      <c r="A764" s="28"/>
      <c r="B764" s="28"/>
      <c r="C764" s="28"/>
      <c r="D764" s="31"/>
      <c r="E764" s="28"/>
      <c r="F764" s="28"/>
      <c r="G764" s="28"/>
      <c r="H764" s="28"/>
      <c r="I764" s="28"/>
      <c r="J764" s="28"/>
      <c r="K764" s="28"/>
      <c r="L764" s="28"/>
      <c r="M764" s="28"/>
      <c r="N764" s="28"/>
      <c r="O764" s="28"/>
      <c r="P764" s="28"/>
      <c r="Q764" s="28"/>
      <c r="R764" s="28"/>
      <c r="S764" s="28"/>
      <c r="T764" s="28"/>
      <c r="U764" s="28"/>
    </row>
    <row r="765" spans="1:21" ht="11.25" customHeight="1" x14ac:dyDescent="0.2">
      <c r="A765" s="28"/>
      <c r="B765" s="28"/>
      <c r="C765" s="28"/>
      <c r="D765" s="31"/>
      <c r="E765" s="28"/>
      <c r="F765" s="28"/>
      <c r="G765" s="28"/>
      <c r="H765" s="28"/>
      <c r="I765" s="28"/>
      <c r="J765" s="28"/>
      <c r="K765" s="28"/>
      <c r="L765" s="28"/>
      <c r="M765" s="28"/>
      <c r="N765" s="28"/>
      <c r="O765" s="28"/>
      <c r="P765" s="28"/>
      <c r="Q765" s="28"/>
      <c r="R765" s="28"/>
      <c r="S765" s="28"/>
      <c r="T765" s="28"/>
      <c r="U765" s="28"/>
    </row>
    <row r="766" spans="1:21" ht="11.25" customHeight="1" x14ac:dyDescent="0.2">
      <c r="A766" s="28"/>
      <c r="B766" s="28"/>
      <c r="C766" s="28"/>
      <c r="D766" s="31"/>
      <c r="E766" s="28"/>
      <c r="F766" s="28"/>
      <c r="G766" s="28"/>
      <c r="H766" s="28"/>
      <c r="I766" s="28"/>
      <c r="J766" s="28"/>
      <c r="K766" s="28"/>
      <c r="L766" s="28"/>
      <c r="M766" s="28"/>
      <c r="N766" s="28"/>
      <c r="O766" s="28"/>
      <c r="P766" s="28"/>
      <c r="Q766" s="28"/>
      <c r="R766" s="28"/>
      <c r="S766" s="28"/>
      <c r="T766" s="28"/>
      <c r="U766" s="28"/>
    </row>
    <row r="767" spans="1:21" ht="11.25" customHeight="1" x14ac:dyDescent="0.2">
      <c r="A767" s="28"/>
      <c r="B767" s="28"/>
      <c r="C767" s="28"/>
      <c r="D767" s="31"/>
      <c r="E767" s="28"/>
      <c r="F767" s="28"/>
      <c r="G767" s="28"/>
      <c r="H767" s="28"/>
      <c r="I767" s="28"/>
      <c r="J767" s="28"/>
      <c r="K767" s="28"/>
      <c r="L767" s="28"/>
      <c r="M767" s="28"/>
      <c r="N767" s="28"/>
      <c r="O767" s="28"/>
      <c r="P767" s="28"/>
      <c r="Q767" s="28"/>
      <c r="R767" s="28"/>
      <c r="S767" s="28"/>
      <c r="T767" s="28"/>
      <c r="U767" s="28"/>
    </row>
    <row r="768" spans="1:21" ht="11.25" customHeight="1" x14ac:dyDescent="0.2">
      <c r="A768" s="28"/>
      <c r="B768" s="28"/>
      <c r="C768" s="28"/>
      <c r="D768" s="31"/>
      <c r="E768" s="28"/>
      <c r="F768" s="28"/>
      <c r="G768" s="28"/>
      <c r="H768" s="28"/>
      <c r="I768" s="28"/>
      <c r="J768" s="28"/>
      <c r="K768" s="28"/>
      <c r="L768" s="28"/>
      <c r="M768" s="28"/>
      <c r="N768" s="28"/>
      <c r="O768" s="28"/>
      <c r="P768" s="28"/>
      <c r="Q768" s="28"/>
      <c r="R768" s="28"/>
      <c r="S768" s="28"/>
      <c r="T768" s="28"/>
      <c r="U768" s="28"/>
    </row>
    <row r="769" spans="1:21" ht="11.25" customHeight="1" x14ac:dyDescent="0.2">
      <c r="A769" s="28"/>
      <c r="B769" s="28"/>
      <c r="C769" s="28"/>
      <c r="D769" s="31"/>
      <c r="E769" s="28"/>
      <c r="F769" s="28"/>
      <c r="G769" s="28"/>
      <c r="H769" s="28"/>
      <c r="I769" s="28"/>
      <c r="J769" s="28"/>
      <c r="K769" s="28"/>
      <c r="L769" s="28"/>
      <c r="M769" s="28"/>
      <c r="N769" s="28"/>
      <c r="O769" s="28"/>
      <c r="P769" s="28"/>
      <c r="Q769" s="28"/>
      <c r="R769" s="28"/>
      <c r="S769" s="28"/>
      <c r="T769" s="28"/>
      <c r="U769" s="28"/>
    </row>
    <row r="770" spans="1:21" ht="11.25" customHeight="1" x14ac:dyDescent="0.2">
      <c r="A770" s="28"/>
      <c r="B770" s="28"/>
      <c r="C770" s="28"/>
      <c r="D770" s="31"/>
      <c r="E770" s="28"/>
      <c r="F770" s="28"/>
      <c r="G770" s="28"/>
      <c r="H770" s="28"/>
      <c r="I770" s="28"/>
      <c r="J770" s="28"/>
      <c r="K770" s="28"/>
      <c r="L770" s="28"/>
      <c r="M770" s="28"/>
      <c r="N770" s="28"/>
      <c r="O770" s="28"/>
      <c r="P770" s="28"/>
      <c r="Q770" s="28"/>
      <c r="R770" s="28"/>
      <c r="S770" s="28"/>
      <c r="T770" s="28"/>
      <c r="U770" s="28"/>
    </row>
    <row r="771" spans="1:21" ht="11.25" customHeight="1" x14ac:dyDescent="0.2">
      <c r="A771" s="28"/>
      <c r="B771" s="28"/>
      <c r="C771" s="28"/>
      <c r="D771" s="31"/>
      <c r="E771" s="28"/>
      <c r="F771" s="28"/>
      <c r="G771" s="28"/>
      <c r="H771" s="28"/>
      <c r="I771" s="28"/>
      <c r="J771" s="28"/>
      <c r="K771" s="28"/>
      <c r="L771" s="28"/>
      <c r="M771" s="28"/>
      <c r="N771" s="28"/>
      <c r="O771" s="28"/>
      <c r="P771" s="28"/>
      <c r="Q771" s="28"/>
      <c r="R771" s="28"/>
      <c r="S771" s="28"/>
      <c r="T771" s="28"/>
      <c r="U771" s="28"/>
    </row>
    <row r="772" spans="1:21" ht="11.25" customHeight="1" x14ac:dyDescent="0.2">
      <c r="A772" s="28"/>
      <c r="B772" s="28"/>
      <c r="C772" s="28"/>
      <c r="D772" s="31"/>
      <c r="E772" s="28"/>
      <c r="F772" s="28"/>
      <c r="G772" s="28"/>
      <c r="H772" s="28"/>
      <c r="I772" s="28"/>
      <c r="J772" s="28"/>
      <c r="K772" s="28"/>
      <c r="L772" s="28"/>
      <c r="M772" s="28"/>
      <c r="N772" s="28"/>
      <c r="O772" s="28"/>
      <c r="P772" s="28"/>
      <c r="Q772" s="28"/>
      <c r="R772" s="28"/>
      <c r="S772" s="28"/>
      <c r="T772" s="28"/>
      <c r="U772" s="28"/>
    </row>
    <row r="773" spans="1:21" ht="11.25" customHeight="1" x14ac:dyDescent="0.2">
      <c r="A773" s="28"/>
      <c r="B773" s="28"/>
      <c r="C773" s="28"/>
      <c r="D773" s="31"/>
      <c r="E773" s="28"/>
      <c r="F773" s="28"/>
      <c r="G773" s="28"/>
      <c r="H773" s="28"/>
      <c r="I773" s="28"/>
      <c r="J773" s="28"/>
      <c r="K773" s="28"/>
      <c r="L773" s="28"/>
      <c r="M773" s="28"/>
      <c r="N773" s="28"/>
      <c r="O773" s="28"/>
      <c r="P773" s="28"/>
      <c r="Q773" s="28"/>
      <c r="R773" s="28"/>
      <c r="S773" s="28"/>
      <c r="T773" s="28"/>
      <c r="U773" s="28"/>
    </row>
    <row r="774" spans="1:21" ht="11.25" customHeight="1" x14ac:dyDescent="0.2">
      <c r="A774" s="28"/>
      <c r="B774" s="28"/>
      <c r="C774" s="28"/>
      <c r="D774" s="31"/>
      <c r="E774" s="28"/>
      <c r="F774" s="28"/>
      <c r="G774" s="28"/>
      <c r="H774" s="28"/>
      <c r="I774" s="28"/>
      <c r="J774" s="28"/>
      <c r="K774" s="28"/>
      <c r="L774" s="28"/>
      <c r="M774" s="28"/>
      <c r="N774" s="28"/>
      <c r="O774" s="28"/>
      <c r="P774" s="28"/>
      <c r="Q774" s="28"/>
      <c r="R774" s="28"/>
      <c r="S774" s="28"/>
      <c r="T774" s="28"/>
      <c r="U774" s="28"/>
    </row>
    <row r="775" spans="1:21" ht="11.25" customHeight="1" x14ac:dyDescent="0.2">
      <c r="A775" s="28"/>
      <c r="B775" s="28"/>
      <c r="C775" s="28"/>
      <c r="D775" s="31"/>
      <c r="E775" s="28"/>
      <c r="F775" s="28"/>
      <c r="G775" s="28"/>
      <c r="H775" s="28"/>
      <c r="I775" s="28"/>
      <c r="J775" s="28"/>
      <c r="K775" s="28"/>
      <c r="L775" s="28"/>
      <c r="M775" s="28"/>
      <c r="N775" s="28"/>
      <c r="O775" s="28"/>
      <c r="P775" s="28"/>
      <c r="Q775" s="28"/>
      <c r="R775" s="28"/>
      <c r="S775" s="28"/>
      <c r="T775" s="28"/>
      <c r="U775" s="28"/>
    </row>
    <row r="776" spans="1:21" ht="11.25" customHeight="1" x14ac:dyDescent="0.2">
      <c r="A776" s="28"/>
      <c r="B776" s="28"/>
      <c r="C776" s="28"/>
      <c r="D776" s="31"/>
      <c r="E776" s="28"/>
      <c r="F776" s="28"/>
      <c r="G776" s="28"/>
      <c r="H776" s="28"/>
      <c r="I776" s="28"/>
      <c r="J776" s="28"/>
      <c r="K776" s="28"/>
      <c r="L776" s="28"/>
      <c r="M776" s="28"/>
      <c r="N776" s="28"/>
      <c r="O776" s="28"/>
      <c r="P776" s="28"/>
      <c r="Q776" s="28"/>
      <c r="R776" s="28"/>
      <c r="S776" s="28"/>
      <c r="T776" s="28"/>
      <c r="U776" s="28"/>
    </row>
    <row r="777" spans="1:21" ht="11.25" customHeight="1" x14ac:dyDescent="0.2">
      <c r="A777" s="28"/>
      <c r="B777" s="28"/>
      <c r="C777" s="28"/>
      <c r="D777" s="31"/>
      <c r="E777" s="28"/>
      <c r="F777" s="28"/>
      <c r="G777" s="28"/>
      <c r="H777" s="28"/>
      <c r="I777" s="28"/>
      <c r="J777" s="28"/>
      <c r="K777" s="28"/>
      <c r="L777" s="28"/>
      <c r="M777" s="28"/>
      <c r="N777" s="28"/>
      <c r="O777" s="28"/>
      <c r="P777" s="28"/>
      <c r="Q777" s="28"/>
      <c r="R777" s="28"/>
      <c r="S777" s="28"/>
      <c r="T777" s="28"/>
      <c r="U777" s="28"/>
    </row>
    <row r="778" spans="1:21" ht="11.25" customHeight="1" x14ac:dyDescent="0.2">
      <c r="A778" s="28"/>
      <c r="B778" s="28"/>
      <c r="C778" s="28"/>
      <c r="D778" s="31"/>
      <c r="E778" s="28"/>
      <c r="F778" s="28"/>
      <c r="G778" s="28"/>
      <c r="H778" s="28"/>
      <c r="I778" s="28"/>
      <c r="J778" s="28"/>
      <c r="K778" s="28"/>
      <c r="L778" s="28"/>
      <c r="M778" s="28"/>
      <c r="N778" s="28"/>
      <c r="O778" s="28"/>
      <c r="P778" s="28"/>
      <c r="Q778" s="28"/>
      <c r="R778" s="28"/>
      <c r="S778" s="28"/>
      <c r="T778" s="28"/>
      <c r="U778" s="28"/>
    </row>
    <row r="779" spans="1:21" ht="11.25" customHeight="1" x14ac:dyDescent="0.2">
      <c r="A779" s="28"/>
      <c r="B779" s="28"/>
      <c r="C779" s="28"/>
      <c r="D779" s="31"/>
      <c r="E779" s="28"/>
      <c r="F779" s="28"/>
      <c r="G779" s="28"/>
      <c r="H779" s="28"/>
      <c r="I779" s="28"/>
      <c r="J779" s="28"/>
      <c r="K779" s="28"/>
      <c r="L779" s="28"/>
      <c r="M779" s="28"/>
      <c r="N779" s="28"/>
      <c r="O779" s="28"/>
      <c r="P779" s="28"/>
      <c r="Q779" s="28"/>
      <c r="R779" s="28"/>
      <c r="S779" s="28"/>
      <c r="T779" s="28"/>
      <c r="U779" s="28"/>
    </row>
    <row r="780" spans="1:21" ht="11.25" customHeight="1" x14ac:dyDescent="0.2">
      <c r="A780" s="28"/>
      <c r="B780" s="28"/>
      <c r="C780" s="28"/>
      <c r="D780" s="31"/>
      <c r="E780" s="28"/>
      <c r="F780" s="28"/>
      <c r="G780" s="28"/>
      <c r="H780" s="28"/>
      <c r="I780" s="28"/>
      <c r="J780" s="28"/>
      <c r="K780" s="28"/>
      <c r="L780" s="28"/>
      <c r="M780" s="28"/>
      <c r="N780" s="28"/>
      <c r="O780" s="28"/>
      <c r="P780" s="28"/>
      <c r="Q780" s="28"/>
      <c r="R780" s="28"/>
      <c r="S780" s="28"/>
      <c r="T780" s="28"/>
      <c r="U780" s="28"/>
    </row>
    <row r="781" spans="1:21" ht="11.25" customHeight="1" x14ac:dyDescent="0.2">
      <c r="A781" s="28"/>
      <c r="B781" s="28"/>
      <c r="C781" s="28"/>
      <c r="D781" s="31"/>
      <c r="E781" s="28"/>
      <c r="F781" s="28"/>
      <c r="G781" s="28"/>
      <c r="H781" s="28"/>
      <c r="I781" s="28"/>
      <c r="J781" s="28"/>
      <c r="K781" s="28"/>
      <c r="L781" s="28"/>
      <c r="M781" s="28"/>
      <c r="N781" s="28"/>
      <c r="O781" s="28"/>
      <c r="P781" s="28"/>
      <c r="Q781" s="28"/>
      <c r="R781" s="28"/>
      <c r="S781" s="28"/>
      <c r="T781" s="28"/>
      <c r="U781" s="28"/>
    </row>
    <row r="782" spans="1:21" ht="11.25" customHeight="1" x14ac:dyDescent="0.2">
      <c r="A782" s="28"/>
      <c r="B782" s="28"/>
      <c r="C782" s="28"/>
      <c r="D782" s="31"/>
      <c r="E782" s="28"/>
      <c r="F782" s="28"/>
      <c r="G782" s="28"/>
      <c r="H782" s="28"/>
      <c r="I782" s="28"/>
      <c r="J782" s="28"/>
      <c r="K782" s="28"/>
      <c r="L782" s="28"/>
      <c r="M782" s="28"/>
      <c r="N782" s="28"/>
      <c r="O782" s="28"/>
      <c r="P782" s="28"/>
      <c r="Q782" s="28"/>
      <c r="R782" s="28"/>
      <c r="S782" s="28"/>
      <c r="T782" s="28"/>
      <c r="U782" s="28"/>
    </row>
    <row r="783" spans="1:21" ht="11.25" customHeight="1" x14ac:dyDescent="0.2">
      <c r="A783" s="28"/>
      <c r="B783" s="28"/>
      <c r="C783" s="28"/>
      <c r="D783" s="31"/>
      <c r="E783" s="28"/>
      <c r="F783" s="28"/>
      <c r="G783" s="28"/>
      <c r="H783" s="28"/>
      <c r="I783" s="28"/>
      <c r="J783" s="28"/>
      <c r="K783" s="28"/>
      <c r="L783" s="28"/>
      <c r="M783" s="28"/>
      <c r="N783" s="28"/>
      <c r="O783" s="28"/>
      <c r="P783" s="28"/>
      <c r="Q783" s="28"/>
      <c r="R783" s="28"/>
      <c r="S783" s="28"/>
      <c r="T783" s="28"/>
      <c r="U783" s="28"/>
    </row>
    <row r="784" spans="1:21" ht="11.25" customHeight="1" x14ac:dyDescent="0.2">
      <c r="A784" s="28"/>
      <c r="B784" s="28"/>
      <c r="C784" s="28"/>
      <c r="D784" s="31"/>
      <c r="E784" s="28"/>
      <c r="F784" s="28"/>
      <c r="G784" s="28"/>
      <c r="H784" s="28"/>
      <c r="I784" s="28"/>
      <c r="J784" s="28"/>
      <c r="K784" s="28"/>
      <c r="L784" s="28"/>
      <c r="M784" s="28"/>
      <c r="N784" s="28"/>
      <c r="O784" s="28"/>
      <c r="P784" s="28"/>
      <c r="Q784" s="28"/>
      <c r="R784" s="28"/>
      <c r="S784" s="28"/>
      <c r="T784" s="28"/>
      <c r="U784" s="28"/>
    </row>
    <row r="785" spans="1:21" ht="11.25" customHeight="1" x14ac:dyDescent="0.2">
      <c r="A785" s="28"/>
      <c r="B785" s="28"/>
      <c r="C785" s="28"/>
      <c r="D785" s="31"/>
      <c r="E785" s="28"/>
      <c r="F785" s="28"/>
      <c r="G785" s="28"/>
      <c r="H785" s="28"/>
      <c r="I785" s="28"/>
      <c r="J785" s="28"/>
      <c r="K785" s="28"/>
      <c r="L785" s="28"/>
      <c r="M785" s="28"/>
      <c r="N785" s="28"/>
      <c r="O785" s="28"/>
      <c r="P785" s="28"/>
      <c r="Q785" s="28"/>
      <c r="R785" s="28"/>
      <c r="S785" s="28"/>
      <c r="T785" s="28"/>
      <c r="U785" s="28"/>
    </row>
    <row r="786" spans="1:21" ht="11.25" customHeight="1" x14ac:dyDescent="0.2">
      <c r="A786" s="28"/>
      <c r="B786" s="28"/>
      <c r="C786" s="28"/>
      <c r="D786" s="31"/>
      <c r="E786" s="28"/>
      <c r="F786" s="28"/>
      <c r="G786" s="28"/>
      <c r="H786" s="28"/>
      <c r="I786" s="28"/>
      <c r="J786" s="28"/>
      <c r="K786" s="28"/>
      <c r="L786" s="28"/>
      <c r="M786" s="28"/>
      <c r="N786" s="28"/>
      <c r="O786" s="28"/>
      <c r="P786" s="28"/>
      <c r="Q786" s="28"/>
      <c r="R786" s="28"/>
      <c r="S786" s="28"/>
      <c r="T786" s="28"/>
      <c r="U786" s="28"/>
    </row>
    <row r="787" spans="1:21" ht="11.25" customHeight="1" x14ac:dyDescent="0.2">
      <c r="A787" s="28"/>
      <c r="B787" s="28"/>
      <c r="C787" s="28"/>
      <c r="D787" s="31"/>
      <c r="E787" s="28"/>
      <c r="F787" s="28"/>
      <c r="G787" s="28"/>
      <c r="H787" s="28"/>
      <c r="I787" s="28"/>
      <c r="J787" s="28"/>
      <c r="K787" s="28"/>
      <c r="L787" s="28"/>
      <c r="M787" s="28"/>
      <c r="N787" s="28"/>
      <c r="O787" s="28"/>
      <c r="P787" s="28"/>
      <c r="Q787" s="28"/>
      <c r="R787" s="28"/>
      <c r="S787" s="28"/>
      <c r="T787" s="28"/>
      <c r="U787" s="28"/>
    </row>
    <row r="788" spans="1:21" ht="11.25" customHeight="1" x14ac:dyDescent="0.2">
      <c r="A788" s="28"/>
      <c r="B788" s="28"/>
      <c r="C788" s="28"/>
      <c r="D788" s="31"/>
      <c r="E788" s="28"/>
      <c r="F788" s="28"/>
      <c r="G788" s="28"/>
      <c r="H788" s="28"/>
      <c r="I788" s="28"/>
      <c r="J788" s="28"/>
      <c r="K788" s="28"/>
      <c r="L788" s="28"/>
      <c r="M788" s="28"/>
      <c r="N788" s="28"/>
      <c r="O788" s="28"/>
      <c r="P788" s="28"/>
      <c r="Q788" s="28"/>
      <c r="R788" s="28"/>
      <c r="S788" s="28"/>
      <c r="T788" s="28"/>
      <c r="U788" s="28"/>
    </row>
    <row r="789" spans="1:21" ht="11.25" customHeight="1" x14ac:dyDescent="0.2">
      <c r="A789" s="28"/>
      <c r="B789" s="28"/>
      <c r="C789" s="28"/>
      <c r="D789" s="31"/>
      <c r="E789" s="28"/>
      <c r="F789" s="28"/>
      <c r="G789" s="28"/>
      <c r="H789" s="28"/>
      <c r="I789" s="28"/>
      <c r="J789" s="28"/>
      <c r="K789" s="28"/>
      <c r="L789" s="28"/>
      <c r="M789" s="28"/>
      <c r="N789" s="28"/>
      <c r="O789" s="28"/>
      <c r="P789" s="28"/>
      <c r="Q789" s="28"/>
      <c r="R789" s="28"/>
      <c r="S789" s="28"/>
      <c r="T789" s="28"/>
      <c r="U789" s="28"/>
    </row>
    <row r="790" spans="1:21" ht="11.25" customHeight="1" x14ac:dyDescent="0.2">
      <c r="A790" s="28"/>
      <c r="B790" s="28"/>
      <c r="C790" s="28"/>
      <c r="D790" s="31"/>
      <c r="E790" s="28"/>
      <c r="F790" s="28"/>
      <c r="G790" s="28"/>
      <c r="H790" s="28"/>
      <c r="I790" s="28"/>
      <c r="J790" s="28"/>
      <c r="K790" s="28"/>
      <c r="L790" s="28"/>
      <c r="M790" s="28"/>
      <c r="N790" s="28"/>
      <c r="O790" s="28"/>
      <c r="P790" s="28"/>
      <c r="Q790" s="28"/>
      <c r="R790" s="28"/>
      <c r="S790" s="28"/>
      <c r="T790" s="28"/>
      <c r="U790" s="28"/>
    </row>
    <row r="791" spans="1:21" ht="11.25" customHeight="1" x14ac:dyDescent="0.2">
      <c r="A791" s="28"/>
      <c r="B791" s="28"/>
      <c r="C791" s="28"/>
      <c r="D791" s="31"/>
      <c r="E791" s="28"/>
      <c r="F791" s="28"/>
      <c r="G791" s="28"/>
      <c r="H791" s="28"/>
      <c r="I791" s="28"/>
      <c r="J791" s="28"/>
      <c r="K791" s="28"/>
      <c r="L791" s="28"/>
      <c r="M791" s="28"/>
      <c r="N791" s="28"/>
      <c r="O791" s="28"/>
      <c r="P791" s="28"/>
      <c r="Q791" s="28"/>
      <c r="R791" s="28"/>
      <c r="S791" s="28"/>
      <c r="T791" s="28"/>
      <c r="U791" s="28"/>
    </row>
    <row r="792" spans="1:21" ht="11.25" customHeight="1" x14ac:dyDescent="0.2">
      <c r="A792" s="28"/>
      <c r="B792" s="28"/>
      <c r="C792" s="28"/>
      <c r="D792" s="31"/>
      <c r="E792" s="28"/>
      <c r="F792" s="28"/>
      <c r="G792" s="28"/>
      <c r="H792" s="28"/>
      <c r="I792" s="28"/>
      <c r="J792" s="28"/>
      <c r="K792" s="28"/>
      <c r="L792" s="28"/>
      <c r="M792" s="28"/>
      <c r="N792" s="28"/>
      <c r="O792" s="28"/>
      <c r="P792" s="28"/>
      <c r="Q792" s="28"/>
      <c r="R792" s="28"/>
      <c r="S792" s="28"/>
      <c r="T792" s="28"/>
      <c r="U792" s="28"/>
    </row>
    <row r="793" spans="1:21" ht="11.25" customHeight="1" x14ac:dyDescent="0.2">
      <c r="A793" s="28"/>
      <c r="B793" s="28"/>
      <c r="C793" s="28"/>
      <c r="D793" s="31"/>
      <c r="E793" s="28"/>
      <c r="F793" s="28"/>
      <c r="G793" s="28"/>
      <c r="H793" s="28"/>
      <c r="I793" s="28"/>
      <c r="J793" s="28"/>
      <c r="K793" s="28"/>
      <c r="L793" s="28"/>
      <c r="M793" s="28"/>
      <c r="N793" s="28"/>
      <c r="O793" s="28"/>
      <c r="P793" s="28"/>
      <c r="Q793" s="28"/>
      <c r="R793" s="28"/>
      <c r="S793" s="28"/>
      <c r="T793" s="28"/>
      <c r="U793" s="28"/>
    </row>
    <row r="794" spans="1:21" ht="11.25" customHeight="1" x14ac:dyDescent="0.2">
      <c r="A794" s="28"/>
      <c r="B794" s="28"/>
      <c r="C794" s="28"/>
      <c r="D794" s="31"/>
      <c r="E794" s="28"/>
      <c r="F794" s="28"/>
      <c r="G794" s="28"/>
      <c r="H794" s="28"/>
      <c r="I794" s="28"/>
      <c r="J794" s="28"/>
      <c r="K794" s="28"/>
      <c r="L794" s="28"/>
      <c r="M794" s="28"/>
      <c r="N794" s="28"/>
      <c r="O794" s="28"/>
      <c r="P794" s="28"/>
      <c r="Q794" s="28"/>
      <c r="R794" s="28"/>
      <c r="S794" s="28"/>
      <c r="T794" s="28"/>
      <c r="U794" s="28"/>
    </row>
    <row r="795" spans="1:21" ht="11.25" customHeight="1" x14ac:dyDescent="0.2">
      <c r="A795" s="28"/>
      <c r="B795" s="28"/>
      <c r="C795" s="28"/>
      <c r="D795" s="31"/>
      <c r="E795" s="28"/>
      <c r="F795" s="28"/>
      <c r="G795" s="28"/>
      <c r="H795" s="28"/>
      <c r="I795" s="28"/>
      <c r="J795" s="28"/>
      <c r="K795" s="28"/>
      <c r="L795" s="28"/>
      <c r="M795" s="28"/>
      <c r="N795" s="28"/>
      <c r="O795" s="28"/>
      <c r="P795" s="28"/>
      <c r="Q795" s="28"/>
      <c r="R795" s="28"/>
      <c r="S795" s="28"/>
      <c r="T795" s="28"/>
      <c r="U795" s="28"/>
    </row>
    <row r="796" spans="1:21" ht="11.25" customHeight="1" x14ac:dyDescent="0.2">
      <c r="A796" s="28"/>
      <c r="B796" s="28"/>
      <c r="C796" s="28"/>
      <c r="D796" s="31"/>
      <c r="E796" s="28"/>
      <c r="F796" s="28"/>
      <c r="G796" s="28"/>
      <c r="H796" s="28"/>
      <c r="I796" s="28"/>
      <c r="J796" s="28"/>
      <c r="K796" s="28"/>
      <c r="L796" s="28"/>
      <c r="M796" s="28"/>
      <c r="N796" s="28"/>
      <c r="O796" s="28"/>
      <c r="P796" s="28"/>
      <c r="Q796" s="28"/>
      <c r="R796" s="28"/>
      <c r="S796" s="28"/>
      <c r="T796" s="28"/>
      <c r="U796" s="28"/>
    </row>
    <row r="797" spans="1:21" ht="11.25" customHeight="1" x14ac:dyDescent="0.2">
      <c r="A797" s="28"/>
      <c r="B797" s="28"/>
      <c r="C797" s="28"/>
      <c r="D797" s="31"/>
      <c r="E797" s="28"/>
      <c r="F797" s="28"/>
      <c r="G797" s="28"/>
      <c r="H797" s="28"/>
      <c r="I797" s="28"/>
      <c r="J797" s="28"/>
      <c r="K797" s="28"/>
      <c r="L797" s="28"/>
      <c r="M797" s="28"/>
      <c r="N797" s="28"/>
      <c r="O797" s="28"/>
      <c r="P797" s="28"/>
      <c r="Q797" s="28"/>
      <c r="R797" s="28"/>
      <c r="S797" s="28"/>
      <c r="T797" s="28"/>
      <c r="U797" s="28"/>
    </row>
    <row r="798" spans="1:21" ht="11.25" customHeight="1" x14ac:dyDescent="0.2">
      <c r="A798" s="28"/>
      <c r="B798" s="28"/>
      <c r="C798" s="28"/>
      <c r="D798" s="31"/>
      <c r="E798" s="28"/>
      <c r="F798" s="28"/>
      <c r="G798" s="28"/>
      <c r="H798" s="28"/>
      <c r="I798" s="28"/>
      <c r="J798" s="28"/>
      <c r="K798" s="28"/>
      <c r="L798" s="28"/>
      <c r="M798" s="28"/>
      <c r="N798" s="28"/>
      <c r="O798" s="28"/>
      <c r="P798" s="28"/>
      <c r="Q798" s="28"/>
      <c r="R798" s="28"/>
      <c r="S798" s="28"/>
      <c r="T798" s="28"/>
      <c r="U798" s="28"/>
    </row>
    <row r="799" spans="1:21" ht="11.25" customHeight="1" x14ac:dyDescent="0.2">
      <c r="A799" s="28"/>
      <c r="B799" s="28"/>
      <c r="C799" s="28"/>
      <c r="D799" s="31"/>
      <c r="E799" s="28"/>
      <c r="F799" s="28"/>
      <c r="G799" s="28"/>
      <c r="H799" s="28"/>
      <c r="I799" s="28"/>
      <c r="J799" s="28"/>
      <c r="K799" s="28"/>
      <c r="L799" s="28"/>
      <c r="M799" s="28"/>
      <c r="N799" s="28"/>
      <c r="O799" s="28"/>
      <c r="P799" s="28"/>
      <c r="Q799" s="28"/>
      <c r="R799" s="28"/>
      <c r="S799" s="28"/>
      <c r="T799" s="28"/>
      <c r="U799" s="28"/>
    </row>
    <row r="800" spans="1:21" ht="11.25" customHeight="1" x14ac:dyDescent="0.2">
      <c r="A800" s="28"/>
      <c r="B800" s="28"/>
      <c r="C800" s="28"/>
      <c r="D800" s="31"/>
      <c r="E800" s="28"/>
      <c r="F800" s="28"/>
      <c r="G800" s="28"/>
      <c r="H800" s="28"/>
      <c r="I800" s="28"/>
      <c r="J800" s="28"/>
      <c r="K800" s="28"/>
      <c r="L800" s="28"/>
      <c r="M800" s="28"/>
      <c r="N800" s="28"/>
      <c r="O800" s="28"/>
      <c r="P800" s="28"/>
      <c r="Q800" s="28"/>
      <c r="R800" s="28"/>
      <c r="S800" s="28"/>
      <c r="T800" s="28"/>
      <c r="U800" s="28"/>
    </row>
    <row r="801" spans="1:21" ht="11.25" customHeight="1" x14ac:dyDescent="0.2">
      <c r="A801" s="28"/>
      <c r="B801" s="28"/>
      <c r="C801" s="28"/>
      <c r="D801" s="31"/>
      <c r="E801" s="28"/>
      <c r="F801" s="28"/>
      <c r="G801" s="28"/>
      <c r="H801" s="28"/>
      <c r="I801" s="28"/>
      <c r="J801" s="28"/>
      <c r="K801" s="28"/>
      <c r="L801" s="28"/>
      <c r="M801" s="28"/>
      <c r="N801" s="28"/>
      <c r="O801" s="28"/>
      <c r="P801" s="28"/>
      <c r="Q801" s="28"/>
      <c r="R801" s="28"/>
      <c r="S801" s="28"/>
      <c r="T801" s="28"/>
      <c r="U801" s="28"/>
    </row>
    <row r="802" spans="1:21" ht="11.25" customHeight="1" x14ac:dyDescent="0.2">
      <c r="A802" s="28"/>
      <c r="B802" s="28"/>
      <c r="C802" s="28"/>
      <c r="D802" s="31"/>
      <c r="E802" s="28"/>
      <c r="F802" s="28"/>
      <c r="G802" s="28"/>
      <c r="H802" s="28"/>
      <c r="I802" s="28"/>
      <c r="J802" s="28"/>
      <c r="K802" s="28"/>
      <c r="L802" s="28"/>
      <c r="M802" s="28"/>
      <c r="N802" s="28"/>
      <c r="O802" s="28"/>
      <c r="P802" s="28"/>
      <c r="Q802" s="28"/>
      <c r="R802" s="28"/>
      <c r="S802" s="28"/>
      <c r="T802" s="28"/>
      <c r="U802" s="28"/>
    </row>
    <row r="803" spans="1:21" ht="11.25" customHeight="1" x14ac:dyDescent="0.2">
      <c r="A803" s="28"/>
      <c r="B803" s="28"/>
      <c r="C803" s="28"/>
      <c r="D803" s="31"/>
      <c r="E803" s="28"/>
      <c r="F803" s="28"/>
      <c r="G803" s="28"/>
      <c r="H803" s="28"/>
      <c r="I803" s="28"/>
      <c r="J803" s="28"/>
      <c r="K803" s="28"/>
      <c r="L803" s="28"/>
      <c r="M803" s="28"/>
      <c r="N803" s="28"/>
      <c r="O803" s="28"/>
      <c r="P803" s="28"/>
      <c r="Q803" s="28"/>
      <c r="R803" s="28"/>
      <c r="S803" s="28"/>
      <c r="T803" s="28"/>
      <c r="U803" s="28"/>
    </row>
    <row r="804" spans="1:21" ht="11.25" customHeight="1" x14ac:dyDescent="0.2">
      <c r="A804" s="28"/>
      <c r="B804" s="28"/>
      <c r="C804" s="28"/>
      <c r="D804" s="31"/>
      <c r="E804" s="28"/>
      <c r="F804" s="28"/>
      <c r="G804" s="28"/>
      <c r="H804" s="28"/>
      <c r="I804" s="28"/>
      <c r="J804" s="28"/>
      <c r="K804" s="28"/>
      <c r="L804" s="28"/>
      <c r="M804" s="28"/>
      <c r="N804" s="28"/>
      <c r="O804" s="28"/>
      <c r="P804" s="28"/>
      <c r="Q804" s="28"/>
      <c r="R804" s="28"/>
      <c r="S804" s="28"/>
      <c r="T804" s="28"/>
      <c r="U804" s="28"/>
    </row>
    <row r="805" spans="1:21" ht="11.25" customHeight="1" x14ac:dyDescent="0.2">
      <c r="A805" s="28"/>
      <c r="B805" s="28"/>
      <c r="C805" s="28"/>
      <c r="D805" s="31"/>
      <c r="E805" s="28"/>
      <c r="F805" s="28"/>
      <c r="G805" s="28"/>
      <c r="H805" s="28"/>
      <c r="I805" s="28"/>
      <c r="J805" s="28"/>
      <c r="K805" s="28"/>
      <c r="L805" s="28"/>
      <c r="M805" s="28"/>
      <c r="N805" s="28"/>
      <c r="O805" s="28"/>
      <c r="P805" s="28"/>
      <c r="Q805" s="28"/>
      <c r="R805" s="28"/>
      <c r="S805" s="28"/>
      <c r="T805" s="28"/>
      <c r="U805" s="28"/>
    </row>
    <row r="806" spans="1:21" ht="11.25" customHeight="1" x14ac:dyDescent="0.2">
      <c r="A806" s="28"/>
      <c r="B806" s="28"/>
      <c r="C806" s="28"/>
      <c r="D806" s="31"/>
      <c r="E806" s="28"/>
      <c r="F806" s="28"/>
      <c r="G806" s="28"/>
      <c r="H806" s="28"/>
      <c r="I806" s="28"/>
      <c r="J806" s="28"/>
      <c r="K806" s="28"/>
      <c r="L806" s="28"/>
      <c r="M806" s="28"/>
      <c r="N806" s="28"/>
      <c r="O806" s="28"/>
      <c r="P806" s="28"/>
      <c r="Q806" s="28"/>
      <c r="R806" s="28"/>
      <c r="S806" s="28"/>
      <c r="T806" s="28"/>
      <c r="U806" s="28"/>
    </row>
    <row r="807" spans="1:21" ht="11.25" customHeight="1" x14ac:dyDescent="0.2">
      <c r="A807" s="28"/>
      <c r="B807" s="28"/>
      <c r="C807" s="28"/>
      <c r="D807" s="31"/>
      <c r="E807" s="28"/>
      <c r="F807" s="28"/>
      <c r="G807" s="28"/>
      <c r="H807" s="28"/>
      <c r="I807" s="28"/>
      <c r="J807" s="28"/>
      <c r="K807" s="28"/>
      <c r="L807" s="28"/>
      <c r="M807" s="28"/>
      <c r="N807" s="28"/>
      <c r="O807" s="28"/>
      <c r="P807" s="28"/>
      <c r="Q807" s="28"/>
      <c r="R807" s="28"/>
      <c r="S807" s="28"/>
      <c r="T807" s="28"/>
      <c r="U807" s="28"/>
    </row>
    <row r="808" spans="1:21" ht="11.25" customHeight="1" x14ac:dyDescent="0.2">
      <c r="A808" s="28"/>
      <c r="B808" s="28"/>
      <c r="C808" s="28"/>
      <c r="D808" s="31"/>
      <c r="E808" s="28"/>
      <c r="F808" s="28"/>
      <c r="G808" s="28"/>
      <c r="H808" s="28"/>
      <c r="I808" s="28"/>
      <c r="J808" s="28"/>
      <c r="K808" s="28"/>
      <c r="L808" s="28"/>
      <c r="M808" s="28"/>
      <c r="N808" s="28"/>
      <c r="O808" s="28"/>
      <c r="P808" s="28"/>
      <c r="Q808" s="28"/>
      <c r="R808" s="28"/>
      <c r="S808" s="28"/>
      <c r="T808" s="28"/>
      <c r="U808" s="28"/>
    </row>
    <row r="809" spans="1:21" ht="11.25" customHeight="1" x14ac:dyDescent="0.2">
      <c r="A809" s="28"/>
      <c r="B809" s="28"/>
      <c r="C809" s="28"/>
      <c r="D809" s="31"/>
      <c r="E809" s="28"/>
      <c r="F809" s="28"/>
      <c r="G809" s="28"/>
      <c r="H809" s="28"/>
      <c r="I809" s="28"/>
      <c r="J809" s="28"/>
      <c r="K809" s="28"/>
      <c r="L809" s="28"/>
      <c r="M809" s="28"/>
      <c r="N809" s="28"/>
      <c r="O809" s="28"/>
      <c r="P809" s="28"/>
      <c r="Q809" s="28"/>
      <c r="R809" s="28"/>
      <c r="S809" s="28"/>
      <c r="T809" s="28"/>
      <c r="U809" s="28"/>
    </row>
    <row r="810" spans="1:21" ht="11.25" customHeight="1" x14ac:dyDescent="0.2">
      <c r="A810" s="28"/>
      <c r="B810" s="28"/>
      <c r="C810" s="28"/>
      <c r="D810" s="31"/>
      <c r="E810" s="28"/>
      <c r="F810" s="28"/>
      <c r="G810" s="28"/>
      <c r="H810" s="28"/>
      <c r="I810" s="28"/>
      <c r="J810" s="28"/>
      <c r="K810" s="28"/>
      <c r="L810" s="28"/>
      <c r="M810" s="28"/>
      <c r="N810" s="28"/>
      <c r="O810" s="28"/>
      <c r="P810" s="28"/>
      <c r="Q810" s="28"/>
      <c r="R810" s="28"/>
      <c r="S810" s="28"/>
      <c r="T810" s="28"/>
      <c r="U810" s="28"/>
    </row>
    <row r="811" spans="1:21" ht="11.25" customHeight="1" x14ac:dyDescent="0.2">
      <c r="A811" s="28"/>
      <c r="B811" s="28"/>
      <c r="C811" s="28"/>
      <c r="D811" s="31"/>
      <c r="E811" s="28"/>
      <c r="F811" s="28"/>
      <c r="G811" s="28"/>
      <c r="H811" s="28"/>
      <c r="I811" s="28"/>
      <c r="J811" s="28"/>
      <c r="K811" s="28"/>
      <c r="L811" s="28"/>
      <c r="M811" s="28"/>
      <c r="N811" s="28"/>
      <c r="O811" s="28"/>
      <c r="P811" s="28"/>
      <c r="Q811" s="28"/>
      <c r="R811" s="28"/>
      <c r="S811" s="28"/>
      <c r="T811" s="28"/>
      <c r="U811" s="28"/>
    </row>
    <row r="812" spans="1:21" ht="11.25" customHeight="1" x14ac:dyDescent="0.2">
      <c r="A812" s="28"/>
      <c r="B812" s="28"/>
      <c r="C812" s="28"/>
      <c r="D812" s="31"/>
      <c r="E812" s="28"/>
      <c r="F812" s="28"/>
      <c r="G812" s="28"/>
      <c r="H812" s="28"/>
      <c r="I812" s="28"/>
      <c r="J812" s="28"/>
      <c r="K812" s="28"/>
      <c r="L812" s="28"/>
      <c r="M812" s="28"/>
      <c r="N812" s="28"/>
      <c r="O812" s="28"/>
      <c r="P812" s="28"/>
      <c r="Q812" s="28"/>
      <c r="R812" s="28"/>
      <c r="S812" s="28"/>
      <c r="T812" s="28"/>
      <c r="U812" s="28"/>
    </row>
    <row r="813" spans="1:21" ht="11.25" customHeight="1" x14ac:dyDescent="0.2">
      <c r="A813" s="28"/>
      <c r="B813" s="28"/>
      <c r="C813" s="28"/>
      <c r="D813" s="31"/>
      <c r="E813" s="28"/>
      <c r="F813" s="28"/>
      <c r="G813" s="28"/>
      <c r="H813" s="28"/>
      <c r="I813" s="28"/>
      <c r="J813" s="28"/>
      <c r="K813" s="28"/>
      <c r="L813" s="28"/>
      <c r="M813" s="28"/>
      <c r="N813" s="28"/>
      <c r="O813" s="28"/>
      <c r="P813" s="28"/>
      <c r="Q813" s="28"/>
      <c r="R813" s="28"/>
      <c r="S813" s="28"/>
      <c r="T813" s="28"/>
      <c r="U813" s="28"/>
    </row>
    <row r="814" spans="1:21" ht="11.25" customHeight="1" x14ac:dyDescent="0.2">
      <c r="A814" s="28"/>
      <c r="B814" s="28"/>
      <c r="C814" s="28"/>
      <c r="D814" s="31"/>
      <c r="E814" s="28"/>
      <c r="F814" s="28"/>
      <c r="G814" s="28"/>
      <c r="H814" s="28"/>
      <c r="I814" s="28"/>
      <c r="J814" s="28"/>
      <c r="K814" s="28"/>
      <c r="L814" s="28"/>
      <c r="M814" s="28"/>
      <c r="N814" s="28"/>
      <c r="O814" s="28"/>
      <c r="P814" s="28"/>
      <c r="Q814" s="28"/>
      <c r="R814" s="28"/>
      <c r="S814" s="28"/>
      <c r="T814" s="28"/>
      <c r="U814" s="28"/>
    </row>
    <row r="815" spans="1:21" ht="11.25" customHeight="1" x14ac:dyDescent="0.2">
      <c r="A815" s="28"/>
      <c r="B815" s="28"/>
      <c r="C815" s="28"/>
      <c r="D815" s="31"/>
      <c r="E815" s="28"/>
      <c r="F815" s="28"/>
      <c r="G815" s="28"/>
      <c r="H815" s="28"/>
      <c r="I815" s="28"/>
      <c r="J815" s="28"/>
      <c r="K815" s="28"/>
      <c r="L815" s="28"/>
      <c r="M815" s="28"/>
      <c r="N815" s="28"/>
      <c r="O815" s="28"/>
      <c r="P815" s="28"/>
      <c r="Q815" s="28"/>
      <c r="R815" s="28"/>
      <c r="S815" s="28"/>
      <c r="T815" s="28"/>
      <c r="U815" s="28"/>
    </row>
    <row r="816" spans="1:21" ht="11.25" customHeight="1" x14ac:dyDescent="0.2">
      <c r="A816" s="28"/>
      <c r="B816" s="28"/>
      <c r="C816" s="28"/>
      <c r="D816" s="31"/>
      <c r="E816" s="28"/>
      <c r="F816" s="28"/>
      <c r="G816" s="28"/>
      <c r="H816" s="28"/>
      <c r="I816" s="28"/>
      <c r="J816" s="28"/>
      <c r="K816" s="28"/>
      <c r="L816" s="28"/>
      <c r="M816" s="28"/>
      <c r="N816" s="28"/>
      <c r="O816" s="28"/>
      <c r="P816" s="28"/>
      <c r="Q816" s="28"/>
      <c r="R816" s="28"/>
      <c r="S816" s="28"/>
      <c r="T816" s="28"/>
      <c r="U816" s="28"/>
    </row>
    <row r="817" spans="1:21" ht="11.25" customHeight="1" x14ac:dyDescent="0.2">
      <c r="A817" s="28"/>
      <c r="B817" s="28"/>
      <c r="C817" s="28"/>
      <c r="D817" s="31"/>
      <c r="E817" s="28"/>
      <c r="F817" s="28"/>
      <c r="G817" s="28"/>
      <c r="H817" s="28"/>
      <c r="I817" s="28"/>
      <c r="J817" s="28"/>
      <c r="K817" s="28"/>
      <c r="L817" s="28"/>
      <c r="M817" s="28"/>
      <c r="N817" s="28"/>
      <c r="O817" s="28"/>
      <c r="P817" s="28"/>
      <c r="Q817" s="28"/>
      <c r="R817" s="28"/>
      <c r="S817" s="28"/>
      <c r="T817" s="28"/>
      <c r="U817" s="28"/>
    </row>
    <row r="818" spans="1:21" ht="11.25" customHeight="1" x14ac:dyDescent="0.2">
      <c r="A818" s="28"/>
      <c r="B818" s="28"/>
      <c r="C818" s="28"/>
      <c r="D818" s="31"/>
      <c r="E818" s="28"/>
      <c r="F818" s="28"/>
      <c r="G818" s="28"/>
      <c r="H818" s="28"/>
      <c r="I818" s="28"/>
      <c r="J818" s="28"/>
      <c r="K818" s="28"/>
      <c r="L818" s="28"/>
      <c r="M818" s="28"/>
      <c r="N818" s="28"/>
      <c r="O818" s="28"/>
      <c r="P818" s="28"/>
      <c r="Q818" s="28"/>
      <c r="R818" s="28"/>
      <c r="S818" s="28"/>
      <c r="T818" s="28"/>
      <c r="U818" s="28"/>
    </row>
    <row r="819" spans="1:21" ht="11.25" customHeight="1" x14ac:dyDescent="0.2">
      <c r="A819" s="28"/>
      <c r="B819" s="28"/>
      <c r="C819" s="28"/>
      <c r="D819" s="31"/>
      <c r="E819" s="28"/>
      <c r="F819" s="28"/>
      <c r="G819" s="28"/>
      <c r="H819" s="28"/>
      <c r="I819" s="28"/>
      <c r="J819" s="28"/>
      <c r="K819" s="28"/>
      <c r="L819" s="28"/>
      <c r="M819" s="28"/>
      <c r="N819" s="28"/>
      <c r="O819" s="28"/>
      <c r="P819" s="28"/>
      <c r="Q819" s="28"/>
      <c r="R819" s="28"/>
      <c r="S819" s="28"/>
      <c r="T819" s="28"/>
      <c r="U819" s="28"/>
    </row>
    <row r="820" spans="1:21" ht="11.25" customHeight="1" x14ac:dyDescent="0.2">
      <c r="A820" s="28"/>
      <c r="B820" s="28"/>
      <c r="C820" s="28"/>
      <c r="D820" s="31"/>
      <c r="E820" s="28"/>
      <c r="F820" s="28"/>
      <c r="G820" s="28"/>
      <c r="H820" s="28"/>
      <c r="I820" s="28"/>
      <c r="J820" s="28"/>
      <c r="K820" s="28"/>
      <c r="L820" s="28"/>
      <c r="M820" s="28"/>
      <c r="N820" s="28"/>
      <c r="O820" s="28"/>
      <c r="P820" s="28"/>
      <c r="Q820" s="28"/>
      <c r="R820" s="28"/>
      <c r="S820" s="28"/>
      <c r="T820" s="28"/>
      <c r="U820" s="28"/>
    </row>
    <row r="821" spans="1:21" ht="11.25" customHeight="1" x14ac:dyDescent="0.2">
      <c r="A821" s="28"/>
      <c r="B821" s="28"/>
      <c r="C821" s="28"/>
      <c r="D821" s="31"/>
      <c r="E821" s="28"/>
      <c r="F821" s="28"/>
      <c r="G821" s="28"/>
      <c r="H821" s="28"/>
      <c r="I821" s="28"/>
      <c r="J821" s="28"/>
      <c r="K821" s="28"/>
      <c r="L821" s="28"/>
      <c r="M821" s="28"/>
      <c r="N821" s="28"/>
      <c r="O821" s="28"/>
      <c r="P821" s="28"/>
      <c r="Q821" s="28"/>
      <c r="R821" s="28"/>
      <c r="S821" s="28"/>
      <c r="T821" s="28"/>
      <c r="U821" s="28"/>
    </row>
    <row r="822" spans="1:21" ht="11.25" customHeight="1" x14ac:dyDescent="0.2">
      <c r="A822" s="28"/>
      <c r="B822" s="28"/>
      <c r="C822" s="28"/>
      <c r="D822" s="31"/>
      <c r="E822" s="28"/>
      <c r="F822" s="28"/>
      <c r="G822" s="28"/>
      <c r="H822" s="28"/>
      <c r="I822" s="28"/>
      <c r="J822" s="28"/>
      <c r="K822" s="28"/>
      <c r="L822" s="28"/>
      <c r="M822" s="28"/>
      <c r="N822" s="28"/>
      <c r="O822" s="28"/>
      <c r="P822" s="28"/>
      <c r="Q822" s="28"/>
      <c r="R822" s="28"/>
      <c r="S822" s="28"/>
      <c r="T822" s="28"/>
      <c r="U822" s="28"/>
    </row>
    <row r="823" spans="1:21" ht="11.25" customHeight="1" x14ac:dyDescent="0.2">
      <c r="A823" s="28"/>
      <c r="B823" s="28"/>
      <c r="C823" s="28"/>
      <c r="D823" s="31"/>
      <c r="E823" s="28"/>
      <c r="F823" s="28"/>
      <c r="G823" s="28"/>
      <c r="H823" s="28"/>
      <c r="I823" s="28"/>
      <c r="J823" s="28"/>
      <c r="K823" s="28"/>
      <c r="L823" s="28"/>
      <c r="M823" s="28"/>
      <c r="N823" s="28"/>
      <c r="O823" s="28"/>
      <c r="P823" s="28"/>
      <c r="Q823" s="28"/>
      <c r="R823" s="28"/>
      <c r="S823" s="28"/>
      <c r="T823" s="28"/>
      <c r="U823" s="28"/>
    </row>
    <row r="824" spans="1:21" ht="11.25" customHeight="1" x14ac:dyDescent="0.2">
      <c r="A824" s="28"/>
      <c r="B824" s="28"/>
      <c r="C824" s="28"/>
      <c r="D824" s="31"/>
      <c r="E824" s="28"/>
      <c r="F824" s="28"/>
      <c r="G824" s="28"/>
      <c r="H824" s="28"/>
      <c r="I824" s="28"/>
      <c r="J824" s="28"/>
      <c r="K824" s="28"/>
      <c r="L824" s="28"/>
      <c r="M824" s="28"/>
      <c r="N824" s="28"/>
      <c r="O824" s="28"/>
      <c r="P824" s="28"/>
      <c r="Q824" s="28"/>
      <c r="R824" s="28"/>
      <c r="S824" s="28"/>
      <c r="T824" s="28"/>
      <c r="U824" s="28"/>
    </row>
    <row r="825" spans="1:21" ht="11.25" customHeight="1" x14ac:dyDescent="0.2">
      <c r="A825" s="28"/>
      <c r="B825" s="28"/>
      <c r="C825" s="28"/>
      <c r="D825" s="31"/>
      <c r="E825" s="28"/>
      <c r="F825" s="28"/>
      <c r="G825" s="28"/>
      <c r="H825" s="28"/>
      <c r="I825" s="28"/>
      <c r="J825" s="28"/>
      <c r="K825" s="28"/>
      <c r="L825" s="28"/>
      <c r="M825" s="28"/>
      <c r="N825" s="28"/>
      <c r="O825" s="28"/>
      <c r="P825" s="28"/>
      <c r="Q825" s="28"/>
      <c r="R825" s="28"/>
      <c r="S825" s="28"/>
      <c r="T825" s="28"/>
      <c r="U825" s="28"/>
    </row>
    <row r="826" spans="1:21" ht="11.25" customHeight="1" x14ac:dyDescent="0.2">
      <c r="A826" s="28"/>
      <c r="B826" s="28"/>
      <c r="C826" s="28"/>
      <c r="D826" s="31"/>
      <c r="E826" s="28"/>
      <c r="F826" s="28"/>
      <c r="G826" s="28"/>
      <c r="H826" s="28"/>
      <c r="I826" s="28"/>
      <c r="J826" s="28"/>
      <c r="K826" s="28"/>
      <c r="L826" s="28"/>
      <c r="M826" s="28"/>
      <c r="N826" s="28"/>
      <c r="O826" s="28"/>
      <c r="P826" s="28"/>
      <c r="Q826" s="28"/>
      <c r="R826" s="28"/>
      <c r="S826" s="28"/>
      <c r="T826" s="28"/>
      <c r="U826" s="28"/>
    </row>
    <row r="827" spans="1:21" ht="11.25" customHeight="1" x14ac:dyDescent="0.2">
      <c r="A827" s="28"/>
      <c r="B827" s="28"/>
      <c r="C827" s="28"/>
      <c r="D827" s="31"/>
      <c r="E827" s="28"/>
      <c r="F827" s="28"/>
      <c r="G827" s="28"/>
      <c r="H827" s="28"/>
      <c r="I827" s="28"/>
      <c r="J827" s="28"/>
      <c r="K827" s="28"/>
      <c r="L827" s="28"/>
      <c r="M827" s="28"/>
      <c r="N827" s="28"/>
      <c r="O827" s="28"/>
      <c r="P827" s="28"/>
      <c r="Q827" s="28"/>
      <c r="R827" s="28"/>
      <c r="S827" s="28"/>
      <c r="T827" s="28"/>
      <c r="U827" s="28"/>
    </row>
    <row r="828" spans="1:21" ht="11.25" customHeight="1" x14ac:dyDescent="0.2">
      <c r="A828" s="28"/>
      <c r="B828" s="28"/>
      <c r="C828" s="28"/>
      <c r="D828" s="31"/>
      <c r="E828" s="28"/>
      <c r="F828" s="28"/>
      <c r="G828" s="28"/>
      <c r="H828" s="28"/>
      <c r="I828" s="28"/>
      <c r="J828" s="28"/>
      <c r="K828" s="28"/>
      <c r="L828" s="28"/>
      <c r="M828" s="28"/>
      <c r="N828" s="28"/>
      <c r="O828" s="28"/>
      <c r="P828" s="28"/>
      <c r="Q828" s="28"/>
      <c r="R828" s="28"/>
      <c r="S828" s="28"/>
      <c r="T828" s="28"/>
      <c r="U828" s="28"/>
    </row>
    <row r="829" spans="1:21" ht="11.25" customHeight="1" x14ac:dyDescent="0.2">
      <c r="A829" s="28"/>
      <c r="B829" s="28"/>
      <c r="C829" s="28"/>
      <c r="D829" s="31"/>
      <c r="E829" s="28"/>
      <c r="F829" s="28"/>
      <c r="G829" s="28"/>
      <c r="H829" s="28"/>
      <c r="I829" s="28"/>
      <c r="J829" s="28"/>
      <c r="K829" s="28"/>
      <c r="L829" s="28"/>
      <c r="M829" s="28"/>
      <c r="N829" s="28"/>
      <c r="O829" s="28"/>
      <c r="P829" s="28"/>
      <c r="Q829" s="28"/>
      <c r="R829" s="28"/>
      <c r="S829" s="28"/>
      <c r="T829" s="28"/>
      <c r="U829" s="28"/>
    </row>
    <row r="830" spans="1:21" ht="11.25" customHeight="1" x14ac:dyDescent="0.2">
      <c r="A830" s="28"/>
      <c r="B830" s="28"/>
      <c r="C830" s="28"/>
      <c r="D830" s="31"/>
      <c r="E830" s="28"/>
      <c r="F830" s="28"/>
      <c r="G830" s="28"/>
      <c r="H830" s="28"/>
      <c r="I830" s="28"/>
      <c r="J830" s="28"/>
      <c r="K830" s="28"/>
      <c r="L830" s="28"/>
      <c r="M830" s="28"/>
      <c r="N830" s="28"/>
      <c r="O830" s="28"/>
      <c r="P830" s="28"/>
      <c r="Q830" s="28"/>
      <c r="R830" s="28"/>
      <c r="S830" s="28"/>
      <c r="T830" s="28"/>
      <c r="U830" s="28"/>
    </row>
    <row r="831" spans="1:21" ht="11.25" customHeight="1" x14ac:dyDescent="0.2">
      <c r="A831" s="28"/>
      <c r="B831" s="28"/>
      <c r="C831" s="28"/>
      <c r="D831" s="31"/>
      <c r="E831" s="28"/>
      <c r="F831" s="28"/>
      <c r="G831" s="28"/>
      <c r="H831" s="28"/>
      <c r="I831" s="28"/>
      <c r="J831" s="28"/>
      <c r="K831" s="28"/>
      <c r="L831" s="28"/>
      <c r="M831" s="28"/>
      <c r="N831" s="28"/>
      <c r="O831" s="28"/>
      <c r="P831" s="28"/>
      <c r="Q831" s="28"/>
      <c r="R831" s="28"/>
      <c r="S831" s="28"/>
      <c r="T831" s="28"/>
      <c r="U831" s="28"/>
    </row>
    <row r="832" spans="1:21" ht="11.25" customHeight="1" x14ac:dyDescent="0.2">
      <c r="A832" s="28"/>
      <c r="B832" s="28"/>
      <c r="C832" s="28"/>
      <c r="D832" s="31"/>
      <c r="E832" s="28"/>
      <c r="F832" s="28"/>
      <c r="G832" s="28"/>
      <c r="H832" s="28"/>
      <c r="I832" s="28"/>
      <c r="J832" s="28"/>
      <c r="K832" s="28"/>
      <c r="L832" s="28"/>
      <c r="M832" s="28"/>
      <c r="N832" s="28"/>
      <c r="O832" s="28"/>
      <c r="P832" s="28"/>
      <c r="Q832" s="28"/>
      <c r="R832" s="28"/>
      <c r="S832" s="28"/>
      <c r="T832" s="28"/>
      <c r="U832" s="28"/>
    </row>
    <row r="833" spans="1:21" ht="11.25" customHeight="1" x14ac:dyDescent="0.2">
      <c r="A833" s="28"/>
      <c r="B833" s="28"/>
      <c r="C833" s="28"/>
      <c r="D833" s="31"/>
      <c r="E833" s="28"/>
      <c r="F833" s="28"/>
      <c r="G833" s="28"/>
      <c r="H833" s="28"/>
      <c r="I833" s="28"/>
      <c r="J833" s="28"/>
      <c r="K833" s="28"/>
      <c r="L833" s="28"/>
      <c r="M833" s="28"/>
      <c r="N833" s="28"/>
      <c r="O833" s="28"/>
      <c r="P833" s="28"/>
      <c r="Q833" s="28"/>
      <c r="R833" s="28"/>
      <c r="S833" s="28"/>
      <c r="T833" s="28"/>
      <c r="U833" s="28"/>
    </row>
    <row r="834" spans="1:21" ht="11.25" customHeight="1" x14ac:dyDescent="0.2">
      <c r="A834" s="28"/>
      <c r="B834" s="28"/>
      <c r="C834" s="28"/>
      <c r="D834" s="31"/>
      <c r="E834" s="28"/>
      <c r="F834" s="28"/>
      <c r="G834" s="28"/>
      <c r="H834" s="28"/>
      <c r="I834" s="28"/>
      <c r="J834" s="28"/>
      <c r="K834" s="28"/>
      <c r="L834" s="28"/>
      <c r="M834" s="28"/>
      <c r="N834" s="28"/>
      <c r="O834" s="28"/>
      <c r="P834" s="28"/>
      <c r="Q834" s="28"/>
      <c r="R834" s="28"/>
      <c r="S834" s="28"/>
      <c r="T834" s="28"/>
      <c r="U834" s="28"/>
    </row>
    <row r="835" spans="1:21" ht="11.25" customHeight="1" x14ac:dyDescent="0.2">
      <c r="A835" s="28"/>
      <c r="B835" s="28"/>
      <c r="C835" s="28"/>
      <c r="D835" s="31"/>
      <c r="E835" s="28"/>
      <c r="F835" s="28"/>
      <c r="G835" s="28"/>
      <c r="H835" s="28"/>
      <c r="I835" s="28"/>
      <c r="J835" s="28"/>
      <c r="K835" s="28"/>
      <c r="L835" s="28"/>
      <c r="M835" s="28"/>
      <c r="N835" s="28"/>
      <c r="O835" s="28"/>
      <c r="P835" s="28"/>
      <c r="Q835" s="28"/>
      <c r="R835" s="28"/>
      <c r="S835" s="28"/>
      <c r="T835" s="28"/>
      <c r="U835" s="28"/>
    </row>
    <row r="836" spans="1:21" ht="11.25" customHeight="1" x14ac:dyDescent="0.2">
      <c r="A836" s="28"/>
      <c r="B836" s="28"/>
      <c r="C836" s="28"/>
      <c r="D836" s="31"/>
      <c r="E836" s="28"/>
      <c r="F836" s="28"/>
      <c r="G836" s="28"/>
      <c r="H836" s="28"/>
      <c r="I836" s="28"/>
      <c r="J836" s="28"/>
      <c r="K836" s="28"/>
      <c r="L836" s="28"/>
      <c r="M836" s="28"/>
      <c r="N836" s="28"/>
      <c r="O836" s="28"/>
      <c r="P836" s="28"/>
      <c r="Q836" s="28"/>
      <c r="R836" s="28"/>
      <c r="S836" s="28"/>
      <c r="T836" s="28"/>
      <c r="U836" s="28"/>
    </row>
    <row r="837" spans="1:21" ht="11.25" customHeight="1" x14ac:dyDescent="0.2">
      <c r="A837" s="28"/>
      <c r="B837" s="28"/>
      <c r="C837" s="28"/>
      <c r="D837" s="31"/>
      <c r="E837" s="28"/>
      <c r="F837" s="28"/>
      <c r="G837" s="28"/>
      <c r="H837" s="28"/>
      <c r="I837" s="28"/>
      <c r="J837" s="28"/>
      <c r="K837" s="28"/>
      <c r="L837" s="28"/>
      <c r="M837" s="28"/>
      <c r="N837" s="28"/>
      <c r="O837" s="28"/>
      <c r="P837" s="28"/>
      <c r="Q837" s="28"/>
      <c r="R837" s="28"/>
      <c r="S837" s="28"/>
      <c r="T837" s="28"/>
      <c r="U837" s="28"/>
    </row>
    <row r="838" spans="1:21" ht="11.25" customHeight="1" x14ac:dyDescent="0.2">
      <c r="A838" s="28"/>
      <c r="B838" s="28"/>
      <c r="C838" s="28"/>
      <c r="D838" s="31"/>
      <c r="E838" s="28"/>
      <c r="F838" s="28"/>
      <c r="G838" s="28"/>
      <c r="H838" s="28"/>
      <c r="I838" s="28"/>
      <c r="J838" s="28"/>
      <c r="K838" s="28"/>
      <c r="L838" s="28"/>
      <c r="M838" s="28"/>
      <c r="N838" s="28"/>
      <c r="O838" s="28"/>
      <c r="P838" s="28"/>
      <c r="Q838" s="28"/>
      <c r="R838" s="28"/>
      <c r="S838" s="28"/>
      <c r="T838" s="28"/>
      <c r="U838" s="28"/>
    </row>
    <row r="839" spans="1:21" ht="11.25" customHeight="1" x14ac:dyDescent="0.2">
      <c r="A839" s="28"/>
      <c r="B839" s="28"/>
      <c r="C839" s="28"/>
      <c r="D839" s="31"/>
      <c r="E839" s="28"/>
      <c r="F839" s="28"/>
      <c r="G839" s="28"/>
      <c r="H839" s="28"/>
      <c r="I839" s="28"/>
      <c r="J839" s="28"/>
      <c r="K839" s="28"/>
      <c r="L839" s="28"/>
      <c r="M839" s="28"/>
      <c r="N839" s="28"/>
      <c r="O839" s="28"/>
      <c r="P839" s="28"/>
      <c r="Q839" s="28"/>
      <c r="R839" s="28"/>
      <c r="S839" s="28"/>
      <c r="T839" s="28"/>
      <c r="U839" s="28"/>
    </row>
    <row r="840" spans="1:21" ht="11.25" customHeight="1" x14ac:dyDescent="0.2">
      <c r="A840" s="28"/>
      <c r="B840" s="28"/>
      <c r="C840" s="28"/>
      <c r="D840" s="31"/>
      <c r="E840" s="28"/>
      <c r="F840" s="28"/>
      <c r="G840" s="28"/>
      <c r="H840" s="28"/>
      <c r="I840" s="28"/>
      <c r="J840" s="28"/>
      <c r="K840" s="28"/>
      <c r="L840" s="28"/>
      <c r="M840" s="28"/>
      <c r="N840" s="28"/>
      <c r="O840" s="28"/>
      <c r="P840" s="28"/>
      <c r="Q840" s="28"/>
      <c r="R840" s="28"/>
      <c r="S840" s="28"/>
      <c r="T840" s="28"/>
      <c r="U840" s="28"/>
    </row>
    <row r="841" spans="1:21" ht="11.25" customHeight="1" x14ac:dyDescent="0.2">
      <c r="A841" s="28"/>
      <c r="B841" s="28"/>
      <c r="C841" s="28"/>
      <c r="D841" s="31"/>
      <c r="E841" s="28"/>
      <c r="F841" s="28"/>
      <c r="G841" s="28"/>
      <c r="H841" s="28"/>
      <c r="I841" s="28"/>
      <c r="J841" s="28"/>
      <c r="K841" s="28"/>
      <c r="L841" s="28"/>
      <c r="M841" s="28"/>
      <c r="N841" s="28"/>
      <c r="O841" s="28"/>
      <c r="P841" s="28"/>
      <c r="Q841" s="28"/>
      <c r="R841" s="28"/>
      <c r="S841" s="28"/>
      <c r="T841" s="28"/>
      <c r="U841" s="28"/>
    </row>
    <row r="842" spans="1:21" ht="11.25" customHeight="1" x14ac:dyDescent="0.2">
      <c r="A842" s="28"/>
      <c r="B842" s="28"/>
      <c r="C842" s="28"/>
      <c r="D842" s="31"/>
      <c r="E842" s="28"/>
      <c r="F842" s="28"/>
      <c r="G842" s="28"/>
      <c r="H842" s="28"/>
      <c r="I842" s="28"/>
      <c r="J842" s="28"/>
      <c r="K842" s="28"/>
      <c r="L842" s="28"/>
      <c r="M842" s="28"/>
      <c r="N842" s="28"/>
      <c r="O842" s="28"/>
      <c r="P842" s="28"/>
      <c r="Q842" s="28"/>
      <c r="R842" s="28"/>
      <c r="S842" s="28"/>
      <c r="T842" s="28"/>
      <c r="U842" s="28"/>
    </row>
    <row r="843" spans="1:21" ht="11.25" customHeight="1" x14ac:dyDescent="0.2">
      <c r="A843" s="28"/>
      <c r="B843" s="28"/>
      <c r="C843" s="28"/>
      <c r="D843" s="31"/>
      <c r="E843" s="28"/>
      <c r="F843" s="28"/>
      <c r="G843" s="28"/>
      <c r="H843" s="28"/>
      <c r="I843" s="28"/>
      <c r="J843" s="28"/>
      <c r="K843" s="28"/>
      <c r="L843" s="28"/>
      <c r="M843" s="28"/>
      <c r="N843" s="28"/>
      <c r="O843" s="28"/>
      <c r="P843" s="28"/>
      <c r="Q843" s="28"/>
      <c r="R843" s="28"/>
      <c r="S843" s="28"/>
      <c r="T843" s="28"/>
      <c r="U843" s="28"/>
    </row>
    <row r="844" spans="1:21" ht="11.25" customHeight="1" x14ac:dyDescent="0.2">
      <c r="A844" s="28"/>
      <c r="B844" s="28"/>
      <c r="C844" s="28"/>
      <c r="D844" s="31"/>
      <c r="E844" s="28"/>
      <c r="F844" s="28"/>
      <c r="G844" s="28"/>
      <c r="H844" s="28"/>
      <c r="I844" s="28"/>
      <c r="J844" s="28"/>
      <c r="K844" s="28"/>
      <c r="L844" s="28"/>
      <c r="M844" s="28"/>
      <c r="N844" s="28"/>
      <c r="O844" s="28"/>
      <c r="P844" s="28"/>
      <c r="Q844" s="28"/>
      <c r="R844" s="28"/>
      <c r="S844" s="28"/>
      <c r="T844" s="28"/>
      <c r="U844" s="28"/>
    </row>
    <row r="845" spans="1:21" ht="11.25" customHeight="1" x14ac:dyDescent="0.2">
      <c r="A845" s="28"/>
      <c r="B845" s="28"/>
      <c r="C845" s="28"/>
      <c r="D845" s="31"/>
      <c r="E845" s="28"/>
      <c r="F845" s="28"/>
      <c r="G845" s="28"/>
      <c r="H845" s="28"/>
      <c r="I845" s="28"/>
      <c r="J845" s="28"/>
      <c r="K845" s="28"/>
      <c r="L845" s="28"/>
      <c r="M845" s="28"/>
      <c r="N845" s="28"/>
      <c r="O845" s="28"/>
      <c r="P845" s="28"/>
      <c r="Q845" s="28"/>
      <c r="R845" s="28"/>
      <c r="S845" s="28"/>
      <c r="T845" s="28"/>
      <c r="U845" s="28"/>
    </row>
    <row r="846" spans="1:21" ht="11.25" customHeight="1" x14ac:dyDescent="0.2">
      <c r="A846" s="28"/>
      <c r="B846" s="28"/>
      <c r="C846" s="28"/>
      <c r="D846" s="31"/>
      <c r="E846" s="28"/>
      <c r="F846" s="28"/>
      <c r="G846" s="28"/>
      <c r="H846" s="28"/>
      <c r="I846" s="28"/>
      <c r="J846" s="28"/>
      <c r="K846" s="28"/>
      <c r="L846" s="28"/>
      <c r="M846" s="28"/>
      <c r="N846" s="28"/>
      <c r="O846" s="28"/>
      <c r="P846" s="28"/>
      <c r="Q846" s="28"/>
      <c r="R846" s="28"/>
      <c r="S846" s="28"/>
      <c r="T846" s="28"/>
      <c r="U846" s="28"/>
    </row>
    <row r="847" spans="1:21" ht="11.25" customHeight="1" x14ac:dyDescent="0.2">
      <c r="A847" s="28"/>
      <c r="B847" s="28"/>
      <c r="C847" s="28"/>
      <c r="D847" s="31"/>
      <c r="E847" s="28"/>
      <c r="F847" s="28"/>
      <c r="G847" s="28"/>
      <c r="H847" s="28"/>
      <c r="I847" s="28"/>
      <c r="J847" s="28"/>
      <c r="K847" s="28"/>
      <c r="L847" s="28"/>
      <c r="M847" s="28"/>
      <c r="N847" s="28"/>
      <c r="O847" s="28"/>
      <c r="P847" s="28"/>
      <c r="Q847" s="28"/>
      <c r="R847" s="28"/>
      <c r="S847" s="28"/>
      <c r="T847" s="28"/>
      <c r="U847" s="28"/>
    </row>
    <row r="848" spans="1:21" ht="11.25" customHeight="1" x14ac:dyDescent="0.2">
      <c r="A848" s="28"/>
      <c r="B848" s="28"/>
      <c r="C848" s="28"/>
      <c r="D848" s="31"/>
      <c r="E848" s="28"/>
      <c r="F848" s="28"/>
      <c r="G848" s="28"/>
      <c r="H848" s="28"/>
      <c r="I848" s="28"/>
      <c r="J848" s="28"/>
      <c r="K848" s="28"/>
      <c r="L848" s="28"/>
      <c r="M848" s="28"/>
      <c r="N848" s="28"/>
      <c r="O848" s="28"/>
      <c r="P848" s="28"/>
      <c r="Q848" s="28"/>
      <c r="R848" s="28"/>
      <c r="S848" s="28"/>
      <c r="T848" s="28"/>
      <c r="U848" s="28"/>
    </row>
    <row r="849" spans="1:21" ht="11.25" customHeight="1" x14ac:dyDescent="0.2">
      <c r="A849" s="28"/>
      <c r="B849" s="28"/>
      <c r="C849" s="28"/>
      <c r="D849" s="31"/>
      <c r="E849" s="28"/>
      <c r="F849" s="28"/>
      <c r="G849" s="28"/>
      <c r="H849" s="28"/>
      <c r="I849" s="28"/>
      <c r="J849" s="28"/>
      <c r="K849" s="28"/>
      <c r="L849" s="28"/>
      <c r="M849" s="28"/>
      <c r="N849" s="28"/>
      <c r="O849" s="28"/>
      <c r="P849" s="28"/>
      <c r="Q849" s="28"/>
      <c r="R849" s="28"/>
      <c r="S849" s="28"/>
      <c r="T849" s="28"/>
      <c r="U849" s="28"/>
    </row>
    <row r="850" spans="1:21" ht="11.25" customHeight="1" x14ac:dyDescent="0.2">
      <c r="A850" s="28"/>
      <c r="B850" s="28"/>
      <c r="C850" s="28"/>
      <c r="D850" s="31"/>
      <c r="E850" s="28"/>
      <c r="F850" s="28"/>
      <c r="G850" s="28"/>
      <c r="H850" s="28"/>
      <c r="I850" s="28"/>
      <c r="J850" s="28"/>
      <c r="K850" s="28"/>
      <c r="L850" s="28"/>
      <c r="M850" s="28"/>
      <c r="N850" s="28"/>
      <c r="O850" s="28"/>
      <c r="P850" s="28"/>
      <c r="Q850" s="28"/>
      <c r="R850" s="28"/>
      <c r="S850" s="28"/>
      <c r="T850" s="28"/>
      <c r="U850" s="28"/>
    </row>
    <row r="851" spans="1:21" ht="11.25" customHeight="1" x14ac:dyDescent="0.2">
      <c r="A851" s="28"/>
      <c r="B851" s="28"/>
      <c r="C851" s="28"/>
      <c r="D851" s="31"/>
      <c r="E851" s="28"/>
      <c r="F851" s="28"/>
      <c r="G851" s="28"/>
      <c r="H851" s="28"/>
      <c r="I851" s="28"/>
      <c r="J851" s="28"/>
      <c r="K851" s="28"/>
      <c r="L851" s="28"/>
      <c r="M851" s="28"/>
      <c r="N851" s="28"/>
      <c r="O851" s="28"/>
      <c r="P851" s="28"/>
      <c r="Q851" s="28"/>
      <c r="R851" s="28"/>
      <c r="S851" s="28"/>
      <c r="T851" s="28"/>
      <c r="U851" s="28"/>
    </row>
    <row r="852" spans="1:21" ht="11.25" customHeight="1" x14ac:dyDescent="0.2">
      <c r="A852" s="28"/>
      <c r="B852" s="28"/>
      <c r="C852" s="28"/>
      <c r="D852" s="31"/>
      <c r="E852" s="28"/>
      <c r="F852" s="28"/>
      <c r="G852" s="28"/>
      <c r="H852" s="28"/>
      <c r="I852" s="28"/>
      <c r="J852" s="28"/>
      <c r="K852" s="28"/>
      <c r="L852" s="28"/>
      <c r="M852" s="28"/>
      <c r="N852" s="28"/>
      <c r="O852" s="28"/>
      <c r="P852" s="28"/>
      <c r="Q852" s="28"/>
      <c r="R852" s="28"/>
      <c r="S852" s="28"/>
      <c r="T852" s="28"/>
      <c r="U852" s="28"/>
    </row>
    <row r="853" spans="1:21" ht="11.25" customHeight="1" x14ac:dyDescent="0.2">
      <c r="A853" s="28"/>
      <c r="B853" s="28"/>
      <c r="C853" s="28"/>
      <c r="D853" s="31"/>
      <c r="E853" s="28"/>
      <c r="F853" s="28"/>
      <c r="G853" s="28"/>
      <c r="H853" s="28"/>
      <c r="I853" s="28"/>
      <c r="J853" s="28"/>
      <c r="K853" s="28"/>
      <c r="L853" s="28"/>
      <c r="M853" s="28"/>
      <c r="N853" s="28"/>
      <c r="O853" s="28"/>
      <c r="P853" s="28"/>
      <c r="Q853" s="28"/>
      <c r="R853" s="28"/>
      <c r="S853" s="28"/>
      <c r="T853" s="28"/>
      <c r="U853" s="28"/>
    </row>
    <row r="854" spans="1:21" ht="11.25" customHeight="1" x14ac:dyDescent="0.2">
      <c r="A854" s="28"/>
      <c r="B854" s="28"/>
      <c r="C854" s="28"/>
      <c r="D854" s="31"/>
      <c r="E854" s="28"/>
      <c r="F854" s="28"/>
      <c r="G854" s="28"/>
      <c r="H854" s="28"/>
      <c r="I854" s="28"/>
      <c r="J854" s="28"/>
      <c r="K854" s="28"/>
      <c r="L854" s="28"/>
      <c r="M854" s="28"/>
      <c r="N854" s="28"/>
      <c r="O854" s="28"/>
      <c r="P854" s="28"/>
      <c r="Q854" s="28"/>
      <c r="R854" s="28"/>
      <c r="S854" s="28"/>
      <c r="T854" s="28"/>
      <c r="U854" s="28"/>
    </row>
    <row r="855" spans="1:21" ht="11.25" customHeight="1" x14ac:dyDescent="0.2">
      <c r="A855" s="28"/>
      <c r="B855" s="28"/>
      <c r="C855" s="28"/>
      <c r="D855" s="31"/>
      <c r="E855" s="28"/>
      <c r="F855" s="28"/>
      <c r="G855" s="28"/>
      <c r="H855" s="28"/>
      <c r="I855" s="28"/>
      <c r="J855" s="28"/>
      <c r="K855" s="28"/>
      <c r="L855" s="28"/>
      <c r="M855" s="28"/>
      <c r="N855" s="28"/>
      <c r="O855" s="28"/>
      <c r="P855" s="28"/>
      <c r="Q855" s="28"/>
      <c r="R855" s="28"/>
      <c r="S855" s="28"/>
      <c r="T855" s="28"/>
      <c r="U855" s="28"/>
    </row>
    <row r="856" spans="1:21" ht="11.25" customHeight="1" x14ac:dyDescent="0.2">
      <c r="A856" s="28"/>
      <c r="B856" s="28"/>
      <c r="C856" s="28"/>
      <c r="D856" s="31"/>
      <c r="E856" s="28"/>
      <c r="F856" s="28"/>
      <c r="G856" s="28"/>
      <c r="H856" s="28"/>
      <c r="I856" s="28"/>
      <c r="J856" s="28"/>
      <c r="K856" s="28"/>
      <c r="L856" s="28"/>
      <c r="M856" s="28"/>
      <c r="N856" s="28"/>
      <c r="O856" s="28"/>
      <c r="P856" s="28"/>
      <c r="Q856" s="28"/>
      <c r="R856" s="28"/>
      <c r="S856" s="28"/>
      <c r="T856" s="28"/>
      <c r="U856" s="28"/>
    </row>
    <row r="857" spans="1:21" ht="11.25" customHeight="1" x14ac:dyDescent="0.2">
      <c r="A857" s="28"/>
      <c r="B857" s="28"/>
      <c r="C857" s="28"/>
      <c r="D857" s="31"/>
      <c r="E857" s="28"/>
      <c r="F857" s="28"/>
      <c r="G857" s="28"/>
      <c r="H857" s="28"/>
      <c r="I857" s="28"/>
      <c r="J857" s="28"/>
      <c r="K857" s="28"/>
      <c r="L857" s="28"/>
      <c r="M857" s="28"/>
      <c r="N857" s="28"/>
      <c r="O857" s="28"/>
      <c r="P857" s="28"/>
      <c r="Q857" s="28"/>
      <c r="R857" s="28"/>
      <c r="S857" s="28"/>
      <c r="T857" s="28"/>
      <c r="U857" s="28"/>
    </row>
    <row r="858" spans="1:21" ht="11.25" customHeight="1" x14ac:dyDescent="0.2">
      <c r="A858" s="28"/>
      <c r="B858" s="28"/>
      <c r="C858" s="28"/>
      <c r="D858" s="31"/>
      <c r="E858" s="28"/>
      <c r="F858" s="28"/>
      <c r="G858" s="28"/>
      <c r="H858" s="28"/>
      <c r="I858" s="28"/>
      <c r="J858" s="28"/>
      <c r="K858" s="28"/>
      <c r="L858" s="28"/>
      <c r="M858" s="28"/>
      <c r="N858" s="28"/>
      <c r="O858" s="28"/>
      <c r="P858" s="28"/>
      <c r="Q858" s="28"/>
      <c r="R858" s="28"/>
      <c r="S858" s="28"/>
      <c r="T858" s="28"/>
      <c r="U858" s="28"/>
    </row>
    <row r="859" spans="1:21" ht="11.25" customHeight="1" x14ac:dyDescent="0.2">
      <c r="A859" s="28"/>
      <c r="B859" s="28"/>
      <c r="C859" s="28"/>
      <c r="D859" s="31"/>
      <c r="E859" s="28"/>
      <c r="F859" s="28"/>
      <c r="G859" s="28"/>
      <c r="H859" s="28"/>
      <c r="I859" s="28"/>
      <c r="J859" s="28"/>
      <c r="K859" s="28"/>
      <c r="L859" s="28"/>
      <c r="M859" s="28"/>
      <c r="N859" s="28"/>
      <c r="O859" s="28"/>
      <c r="P859" s="28"/>
      <c r="Q859" s="28"/>
      <c r="R859" s="28"/>
      <c r="S859" s="28"/>
      <c r="T859" s="28"/>
      <c r="U859" s="28"/>
    </row>
    <row r="860" spans="1:21" ht="11.25" customHeight="1" x14ac:dyDescent="0.2">
      <c r="A860" s="28"/>
      <c r="B860" s="28"/>
      <c r="C860" s="28"/>
      <c r="D860" s="31"/>
      <c r="E860" s="28"/>
      <c r="F860" s="28"/>
      <c r="G860" s="28"/>
      <c r="H860" s="28"/>
      <c r="I860" s="28"/>
      <c r="J860" s="28"/>
      <c r="K860" s="28"/>
      <c r="L860" s="28"/>
      <c r="M860" s="28"/>
      <c r="N860" s="28"/>
      <c r="O860" s="28"/>
      <c r="P860" s="28"/>
      <c r="Q860" s="28"/>
      <c r="R860" s="28"/>
      <c r="S860" s="28"/>
      <c r="T860" s="28"/>
      <c r="U860" s="28"/>
    </row>
    <row r="861" spans="1:21" ht="11.25" customHeight="1" x14ac:dyDescent="0.2">
      <c r="A861" s="28"/>
      <c r="B861" s="28"/>
      <c r="C861" s="28"/>
      <c r="D861" s="31"/>
      <c r="E861" s="28"/>
      <c r="F861" s="28"/>
      <c r="G861" s="28"/>
      <c r="H861" s="28"/>
      <c r="I861" s="28"/>
      <c r="J861" s="28"/>
      <c r="K861" s="28"/>
      <c r="L861" s="28"/>
      <c r="M861" s="28"/>
      <c r="N861" s="28"/>
      <c r="O861" s="28"/>
      <c r="P861" s="28"/>
      <c r="Q861" s="28"/>
      <c r="R861" s="28"/>
      <c r="S861" s="28"/>
      <c r="T861" s="28"/>
      <c r="U861" s="28"/>
    </row>
    <row r="862" spans="1:21" ht="11.25" customHeight="1" x14ac:dyDescent="0.2">
      <c r="A862" s="28"/>
      <c r="B862" s="28"/>
      <c r="C862" s="28"/>
      <c r="D862" s="31"/>
      <c r="E862" s="28"/>
      <c r="F862" s="28"/>
      <c r="G862" s="28"/>
      <c r="H862" s="28"/>
      <c r="I862" s="28"/>
      <c r="J862" s="28"/>
      <c r="K862" s="28"/>
      <c r="L862" s="28"/>
      <c r="M862" s="28"/>
      <c r="N862" s="28"/>
      <c r="O862" s="28"/>
      <c r="P862" s="28"/>
      <c r="Q862" s="28"/>
      <c r="R862" s="28"/>
      <c r="S862" s="28"/>
      <c r="T862" s="28"/>
      <c r="U862" s="28"/>
    </row>
    <row r="863" spans="1:21" ht="11.25" customHeight="1" x14ac:dyDescent="0.2">
      <c r="A863" s="28"/>
      <c r="B863" s="28"/>
      <c r="C863" s="28"/>
      <c r="D863" s="31"/>
      <c r="E863" s="28"/>
      <c r="F863" s="28"/>
      <c r="G863" s="28"/>
      <c r="H863" s="28"/>
      <c r="I863" s="28"/>
      <c r="J863" s="28"/>
      <c r="K863" s="28"/>
      <c r="L863" s="28"/>
      <c r="M863" s="28"/>
      <c r="N863" s="28"/>
      <c r="O863" s="28"/>
      <c r="P863" s="28"/>
      <c r="Q863" s="28"/>
      <c r="R863" s="28"/>
      <c r="S863" s="28"/>
      <c r="T863" s="28"/>
      <c r="U863" s="28"/>
    </row>
    <row r="864" spans="1:21" ht="11.25" customHeight="1" x14ac:dyDescent="0.2">
      <c r="A864" s="28"/>
      <c r="B864" s="28"/>
      <c r="C864" s="28"/>
      <c r="D864" s="31"/>
      <c r="E864" s="28"/>
      <c r="F864" s="28"/>
      <c r="G864" s="28"/>
      <c r="H864" s="28"/>
      <c r="I864" s="28"/>
      <c r="J864" s="28"/>
      <c r="K864" s="28"/>
      <c r="L864" s="28"/>
      <c r="M864" s="28"/>
      <c r="N864" s="28"/>
      <c r="O864" s="28"/>
      <c r="P864" s="28"/>
      <c r="Q864" s="28"/>
      <c r="R864" s="28"/>
      <c r="S864" s="28"/>
      <c r="T864" s="28"/>
      <c r="U864" s="28"/>
    </row>
    <row r="865" spans="1:21" ht="11.25" customHeight="1" x14ac:dyDescent="0.2">
      <c r="A865" s="28"/>
      <c r="B865" s="28"/>
      <c r="C865" s="28"/>
      <c r="D865" s="31"/>
      <c r="E865" s="28"/>
      <c r="F865" s="28"/>
      <c r="G865" s="28"/>
      <c r="H865" s="28"/>
      <c r="I865" s="28"/>
      <c r="J865" s="28"/>
      <c r="K865" s="28"/>
      <c r="L865" s="28"/>
      <c r="M865" s="28"/>
      <c r="N865" s="28"/>
      <c r="O865" s="28"/>
      <c r="P865" s="28"/>
      <c r="Q865" s="28"/>
      <c r="R865" s="28"/>
      <c r="S865" s="28"/>
      <c r="T865" s="28"/>
      <c r="U865" s="28"/>
    </row>
    <row r="866" spans="1:21" ht="11.25" customHeight="1" x14ac:dyDescent="0.2">
      <c r="A866" s="28"/>
      <c r="B866" s="28"/>
      <c r="C866" s="28"/>
      <c r="D866" s="31"/>
      <c r="E866" s="28"/>
      <c r="F866" s="28"/>
      <c r="G866" s="28"/>
      <c r="H866" s="28"/>
      <c r="I866" s="28"/>
      <c r="J866" s="28"/>
      <c r="K866" s="28"/>
      <c r="L866" s="28"/>
      <c r="M866" s="28"/>
      <c r="N866" s="28"/>
      <c r="O866" s="28"/>
      <c r="P866" s="28"/>
      <c r="Q866" s="28"/>
      <c r="R866" s="28"/>
      <c r="S866" s="28"/>
      <c r="T866" s="28"/>
      <c r="U866" s="28"/>
    </row>
    <row r="867" spans="1:21" ht="11.25" customHeight="1" x14ac:dyDescent="0.2">
      <c r="A867" s="28"/>
      <c r="B867" s="28"/>
      <c r="C867" s="28"/>
      <c r="D867" s="31"/>
      <c r="E867" s="28"/>
      <c r="F867" s="28"/>
      <c r="G867" s="28"/>
      <c r="H867" s="28"/>
      <c r="I867" s="28"/>
      <c r="J867" s="28"/>
      <c r="K867" s="28"/>
      <c r="L867" s="28"/>
      <c r="M867" s="28"/>
      <c r="N867" s="28"/>
      <c r="O867" s="28"/>
      <c r="P867" s="28"/>
      <c r="Q867" s="28"/>
      <c r="R867" s="28"/>
      <c r="S867" s="28"/>
      <c r="T867" s="28"/>
      <c r="U867" s="28"/>
    </row>
    <row r="868" spans="1:21" ht="11.25" customHeight="1" x14ac:dyDescent="0.2">
      <c r="A868" s="28"/>
      <c r="B868" s="28"/>
      <c r="C868" s="28"/>
      <c r="D868" s="31"/>
      <c r="E868" s="28"/>
      <c r="F868" s="28"/>
      <c r="G868" s="28"/>
      <c r="H868" s="28"/>
      <c r="I868" s="28"/>
      <c r="J868" s="28"/>
      <c r="K868" s="28"/>
      <c r="L868" s="28"/>
      <c r="M868" s="28"/>
      <c r="N868" s="28"/>
      <c r="O868" s="28"/>
      <c r="P868" s="28"/>
      <c r="Q868" s="28"/>
      <c r="R868" s="28"/>
      <c r="S868" s="28"/>
      <c r="T868" s="28"/>
      <c r="U868" s="28"/>
    </row>
    <row r="869" spans="1:21" ht="11.25" customHeight="1" x14ac:dyDescent="0.2">
      <c r="A869" s="28"/>
      <c r="B869" s="28"/>
      <c r="C869" s="28"/>
      <c r="D869" s="31"/>
      <c r="E869" s="28"/>
      <c r="F869" s="28"/>
      <c r="G869" s="28"/>
      <c r="H869" s="28"/>
      <c r="I869" s="28"/>
      <c r="J869" s="28"/>
      <c r="K869" s="28"/>
      <c r="L869" s="28"/>
      <c r="M869" s="28"/>
      <c r="N869" s="28"/>
      <c r="O869" s="28"/>
      <c r="P869" s="28"/>
      <c r="Q869" s="28"/>
      <c r="R869" s="28"/>
      <c r="S869" s="28"/>
      <c r="T869" s="28"/>
      <c r="U869" s="28"/>
    </row>
    <row r="870" spans="1:21" ht="11.25" customHeight="1" x14ac:dyDescent="0.2">
      <c r="A870" s="28"/>
      <c r="B870" s="28"/>
      <c r="C870" s="28"/>
      <c r="D870" s="31"/>
      <c r="E870" s="28"/>
      <c r="F870" s="28"/>
      <c r="G870" s="28"/>
      <c r="H870" s="28"/>
      <c r="I870" s="28"/>
      <c r="J870" s="28"/>
      <c r="K870" s="28"/>
      <c r="L870" s="28"/>
      <c r="M870" s="28"/>
      <c r="N870" s="28"/>
      <c r="O870" s="28"/>
      <c r="P870" s="28"/>
      <c r="Q870" s="28"/>
      <c r="R870" s="28"/>
      <c r="S870" s="28"/>
      <c r="T870" s="28"/>
      <c r="U870" s="28"/>
    </row>
    <row r="871" spans="1:21" ht="11.25" customHeight="1" x14ac:dyDescent="0.2">
      <c r="A871" s="28"/>
      <c r="B871" s="28"/>
      <c r="C871" s="28"/>
      <c r="D871" s="31"/>
      <c r="E871" s="28"/>
      <c r="F871" s="28"/>
      <c r="G871" s="28"/>
      <c r="H871" s="28"/>
      <c r="I871" s="28"/>
      <c r="J871" s="28"/>
      <c r="K871" s="28"/>
      <c r="L871" s="28"/>
      <c r="M871" s="28"/>
      <c r="N871" s="28"/>
      <c r="O871" s="28"/>
      <c r="P871" s="28"/>
      <c r="Q871" s="28"/>
      <c r="R871" s="28"/>
      <c r="S871" s="28"/>
      <c r="T871" s="28"/>
      <c r="U871" s="28"/>
    </row>
    <row r="872" spans="1:21" ht="11.25" customHeight="1" x14ac:dyDescent="0.2">
      <c r="A872" s="28"/>
      <c r="B872" s="28"/>
      <c r="C872" s="28"/>
      <c r="D872" s="31"/>
      <c r="E872" s="28"/>
      <c r="F872" s="28"/>
      <c r="G872" s="28"/>
      <c r="H872" s="28"/>
      <c r="I872" s="28"/>
      <c r="J872" s="28"/>
      <c r="K872" s="28"/>
      <c r="L872" s="28"/>
      <c r="M872" s="28"/>
      <c r="N872" s="28"/>
      <c r="O872" s="28"/>
      <c r="P872" s="28"/>
      <c r="Q872" s="28"/>
      <c r="R872" s="28"/>
      <c r="S872" s="28"/>
      <c r="T872" s="28"/>
      <c r="U872" s="28"/>
    </row>
    <row r="873" spans="1:21" ht="11.25" customHeight="1" x14ac:dyDescent="0.2">
      <c r="A873" s="28"/>
      <c r="B873" s="28"/>
      <c r="C873" s="28"/>
      <c r="D873" s="31"/>
      <c r="E873" s="28"/>
      <c r="F873" s="28"/>
      <c r="G873" s="28"/>
      <c r="H873" s="28"/>
      <c r="I873" s="28"/>
      <c r="J873" s="28"/>
      <c r="K873" s="28"/>
      <c r="L873" s="28"/>
      <c r="M873" s="28"/>
      <c r="N873" s="28"/>
      <c r="O873" s="28"/>
      <c r="P873" s="28"/>
      <c r="Q873" s="28"/>
      <c r="R873" s="28"/>
      <c r="S873" s="28"/>
      <c r="T873" s="28"/>
      <c r="U873" s="28"/>
    </row>
    <row r="874" spans="1:21" ht="11.25" customHeight="1" x14ac:dyDescent="0.2">
      <c r="A874" s="28"/>
      <c r="B874" s="28"/>
      <c r="C874" s="28"/>
      <c r="D874" s="31"/>
      <c r="E874" s="28"/>
      <c r="F874" s="28"/>
      <c r="G874" s="28"/>
      <c r="H874" s="28"/>
      <c r="I874" s="28"/>
      <c r="J874" s="28"/>
      <c r="K874" s="28"/>
      <c r="L874" s="28"/>
      <c r="M874" s="28"/>
      <c r="N874" s="28"/>
      <c r="O874" s="28"/>
      <c r="P874" s="28"/>
      <c r="Q874" s="28"/>
      <c r="R874" s="28"/>
      <c r="S874" s="28"/>
      <c r="T874" s="28"/>
      <c r="U874" s="28"/>
    </row>
    <row r="875" spans="1:21" ht="11.25" customHeight="1" x14ac:dyDescent="0.2">
      <c r="A875" s="28"/>
      <c r="B875" s="28"/>
      <c r="C875" s="28"/>
      <c r="D875" s="31"/>
      <c r="E875" s="28"/>
      <c r="F875" s="28"/>
      <c r="G875" s="28"/>
      <c r="H875" s="28"/>
      <c r="I875" s="28"/>
      <c r="J875" s="28"/>
      <c r="K875" s="28"/>
      <c r="L875" s="28"/>
      <c r="M875" s="28"/>
      <c r="N875" s="28"/>
      <c r="O875" s="28"/>
      <c r="P875" s="28"/>
      <c r="Q875" s="28"/>
      <c r="R875" s="28"/>
      <c r="S875" s="28"/>
      <c r="T875" s="28"/>
      <c r="U875" s="28"/>
    </row>
    <row r="876" spans="1:21" ht="11.25" customHeight="1" x14ac:dyDescent="0.2">
      <c r="A876" s="28"/>
      <c r="B876" s="28"/>
      <c r="C876" s="28"/>
      <c r="D876" s="31"/>
      <c r="E876" s="28"/>
      <c r="F876" s="28"/>
      <c r="G876" s="28"/>
      <c r="H876" s="28"/>
      <c r="I876" s="28"/>
      <c r="J876" s="28"/>
      <c r="K876" s="28"/>
      <c r="L876" s="28"/>
      <c r="M876" s="28"/>
      <c r="N876" s="28"/>
      <c r="O876" s="28"/>
      <c r="P876" s="28"/>
      <c r="Q876" s="28"/>
      <c r="R876" s="28"/>
      <c r="S876" s="28"/>
      <c r="T876" s="28"/>
      <c r="U876" s="28"/>
    </row>
    <row r="877" spans="1:21" ht="11.25" customHeight="1" x14ac:dyDescent="0.2">
      <c r="A877" s="28"/>
      <c r="B877" s="28"/>
      <c r="C877" s="28"/>
      <c r="D877" s="31"/>
      <c r="E877" s="28"/>
      <c r="F877" s="28"/>
      <c r="G877" s="28"/>
      <c r="H877" s="28"/>
      <c r="I877" s="28"/>
      <c r="J877" s="28"/>
      <c r="K877" s="28"/>
      <c r="L877" s="28"/>
      <c r="M877" s="28"/>
      <c r="N877" s="28"/>
      <c r="O877" s="28"/>
      <c r="P877" s="28"/>
      <c r="Q877" s="28"/>
      <c r="R877" s="28"/>
      <c r="S877" s="28"/>
      <c r="T877" s="28"/>
      <c r="U877" s="28"/>
    </row>
    <row r="878" spans="1:21" ht="11.25" customHeight="1" x14ac:dyDescent="0.2">
      <c r="A878" s="28"/>
      <c r="B878" s="28"/>
      <c r="C878" s="28"/>
      <c r="D878" s="31"/>
      <c r="E878" s="28"/>
      <c r="F878" s="28"/>
      <c r="G878" s="28"/>
      <c r="H878" s="28"/>
      <c r="I878" s="28"/>
      <c r="J878" s="28"/>
      <c r="K878" s="28"/>
      <c r="L878" s="28"/>
      <c r="M878" s="28"/>
      <c r="N878" s="28"/>
      <c r="O878" s="28"/>
      <c r="P878" s="28"/>
      <c r="Q878" s="28"/>
      <c r="R878" s="28"/>
      <c r="S878" s="28"/>
      <c r="T878" s="28"/>
      <c r="U878" s="28"/>
    </row>
    <row r="879" spans="1:21" ht="11.25" customHeight="1" x14ac:dyDescent="0.2">
      <c r="A879" s="28"/>
      <c r="B879" s="28"/>
      <c r="C879" s="28"/>
      <c r="D879" s="31"/>
      <c r="E879" s="28"/>
      <c r="F879" s="28"/>
      <c r="G879" s="28"/>
      <c r="H879" s="28"/>
      <c r="I879" s="28"/>
      <c r="J879" s="28"/>
      <c r="K879" s="28"/>
      <c r="L879" s="28"/>
      <c r="M879" s="28"/>
      <c r="N879" s="28"/>
      <c r="O879" s="28"/>
      <c r="P879" s="28"/>
      <c r="Q879" s="28"/>
      <c r="R879" s="28"/>
      <c r="S879" s="28"/>
      <c r="T879" s="28"/>
      <c r="U879" s="28"/>
    </row>
    <row r="880" spans="1:21" ht="11.25" customHeight="1" x14ac:dyDescent="0.2">
      <c r="A880" s="28"/>
      <c r="B880" s="28"/>
      <c r="C880" s="28"/>
      <c r="D880" s="31"/>
      <c r="E880" s="28"/>
      <c r="F880" s="28"/>
      <c r="G880" s="28"/>
      <c r="H880" s="28"/>
      <c r="I880" s="28"/>
      <c r="J880" s="28"/>
      <c r="K880" s="28"/>
      <c r="L880" s="28"/>
      <c r="M880" s="28"/>
      <c r="N880" s="28"/>
      <c r="O880" s="28"/>
      <c r="P880" s="28"/>
      <c r="Q880" s="28"/>
      <c r="R880" s="28"/>
      <c r="S880" s="28"/>
      <c r="T880" s="28"/>
      <c r="U880" s="28"/>
    </row>
    <row r="881" spans="1:21" ht="11.25" customHeight="1" x14ac:dyDescent="0.2">
      <c r="A881" s="28"/>
      <c r="B881" s="28"/>
      <c r="C881" s="28"/>
      <c r="D881" s="31"/>
      <c r="E881" s="28"/>
      <c r="F881" s="28"/>
      <c r="G881" s="28"/>
      <c r="H881" s="28"/>
      <c r="I881" s="28"/>
      <c r="J881" s="28"/>
      <c r="K881" s="28"/>
      <c r="L881" s="28"/>
      <c r="M881" s="28"/>
      <c r="N881" s="28"/>
      <c r="O881" s="28"/>
      <c r="P881" s="28"/>
      <c r="Q881" s="28"/>
      <c r="R881" s="28"/>
      <c r="S881" s="28"/>
      <c r="T881" s="28"/>
      <c r="U881" s="28"/>
    </row>
    <row r="882" spans="1:21" ht="11.25" customHeight="1" x14ac:dyDescent="0.2">
      <c r="A882" s="28"/>
      <c r="B882" s="28"/>
      <c r="C882" s="28"/>
      <c r="D882" s="31"/>
      <c r="E882" s="28"/>
      <c r="F882" s="28"/>
      <c r="G882" s="28"/>
      <c r="H882" s="28"/>
      <c r="I882" s="28"/>
      <c r="J882" s="28"/>
      <c r="K882" s="28"/>
      <c r="L882" s="28"/>
      <c r="M882" s="28"/>
      <c r="N882" s="28"/>
      <c r="O882" s="28"/>
      <c r="P882" s="28"/>
      <c r="Q882" s="28"/>
      <c r="R882" s="28"/>
      <c r="S882" s="28"/>
      <c r="T882" s="28"/>
      <c r="U882" s="28"/>
    </row>
    <row r="883" spans="1:21" ht="11.25" customHeight="1" x14ac:dyDescent="0.2">
      <c r="A883" s="28"/>
      <c r="B883" s="28"/>
      <c r="C883" s="28"/>
      <c r="D883" s="31"/>
      <c r="E883" s="28"/>
      <c r="F883" s="28"/>
      <c r="G883" s="28"/>
      <c r="H883" s="28"/>
      <c r="I883" s="28"/>
      <c r="J883" s="28"/>
      <c r="K883" s="28"/>
      <c r="L883" s="28"/>
      <c r="M883" s="28"/>
      <c r="N883" s="28"/>
      <c r="O883" s="28"/>
      <c r="P883" s="28"/>
      <c r="Q883" s="28"/>
      <c r="R883" s="28"/>
      <c r="S883" s="28"/>
      <c r="T883" s="28"/>
      <c r="U883" s="28"/>
    </row>
    <row r="884" spans="1:21" ht="11.25" customHeight="1" x14ac:dyDescent="0.2">
      <c r="A884" s="28"/>
      <c r="B884" s="28"/>
      <c r="C884" s="28"/>
      <c r="D884" s="31"/>
      <c r="E884" s="28"/>
      <c r="F884" s="28"/>
      <c r="G884" s="28"/>
      <c r="H884" s="28"/>
      <c r="I884" s="28"/>
      <c r="J884" s="28"/>
      <c r="K884" s="28"/>
      <c r="L884" s="28"/>
      <c r="M884" s="28"/>
      <c r="N884" s="28"/>
      <c r="O884" s="28"/>
      <c r="P884" s="28"/>
      <c r="Q884" s="28"/>
      <c r="R884" s="28"/>
      <c r="S884" s="28"/>
      <c r="T884" s="28"/>
      <c r="U884" s="28"/>
    </row>
    <row r="885" spans="1:21" ht="11.25" customHeight="1" x14ac:dyDescent="0.2">
      <c r="A885" s="28"/>
      <c r="B885" s="28"/>
      <c r="C885" s="28"/>
      <c r="D885" s="31"/>
      <c r="E885" s="28"/>
      <c r="F885" s="28"/>
      <c r="G885" s="28"/>
      <c r="H885" s="28"/>
      <c r="I885" s="28"/>
      <c r="J885" s="28"/>
      <c r="K885" s="28"/>
      <c r="L885" s="28"/>
      <c r="M885" s="28"/>
      <c r="N885" s="28"/>
      <c r="O885" s="28"/>
      <c r="P885" s="28"/>
      <c r="Q885" s="28"/>
      <c r="R885" s="28"/>
      <c r="S885" s="28"/>
      <c r="T885" s="28"/>
      <c r="U885" s="28"/>
    </row>
    <row r="886" spans="1:21" ht="11.25" customHeight="1" x14ac:dyDescent="0.2">
      <c r="A886" s="28"/>
      <c r="B886" s="28"/>
      <c r="C886" s="28"/>
      <c r="D886" s="31"/>
      <c r="E886" s="28"/>
      <c r="F886" s="28"/>
      <c r="G886" s="28"/>
      <c r="H886" s="28"/>
      <c r="I886" s="28"/>
      <c r="J886" s="28"/>
      <c r="K886" s="28"/>
      <c r="L886" s="28"/>
      <c r="M886" s="28"/>
      <c r="N886" s="28"/>
      <c r="O886" s="28"/>
      <c r="P886" s="28"/>
      <c r="Q886" s="28"/>
      <c r="R886" s="28"/>
      <c r="S886" s="28"/>
      <c r="T886" s="28"/>
      <c r="U886" s="28"/>
    </row>
    <row r="887" spans="1:21" ht="11.25" customHeight="1" x14ac:dyDescent="0.2">
      <c r="A887" s="28"/>
      <c r="B887" s="28"/>
      <c r="C887" s="28"/>
      <c r="D887" s="31"/>
      <c r="E887" s="28"/>
      <c r="F887" s="28"/>
      <c r="G887" s="28"/>
      <c r="H887" s="28"/>
      <c r="I887" s="28"/>
      <c r="J887" s="28"/>
      <c r="K887" s="28"/>
      <c r="L887" s="28"/>
      <c r="M887" s="28"/>
      <c r="N887" s="28"/>
      <c r="O887" s="28"/>
      <c r="P887" s="28"/>
      <c r="Q887" s="28"/>
      <c r="R887" s="28"/>
      <c r="S887" s="28"/>
      <c r="T887" s="28"/>
      <c r="U887" s="28"/>
    </row>
    <row r="888" spans="1:21" ht="11.25" customHeight="1" x14ac:dyDescent="0.2">
      <c r="A888" s="28"/>
      <c r="B888" s="28"/>
      <c r="C888" s="28"/>
      <c r="D888" s="31"/>
      <c r="E888" s="28"/>
      <c r="F888" s="28"/>
      <c r="G888" s="28"/>
      <c r="H888" s="28"/>
      <c r="I888" s="28"/>
      <c r="J888" s="28"/>
      <c r="K888" s="28"/>
      <c r="L888" s="28"/>
      <c r="M888" s="28"/>
      <c r="N888" s="28"/>
      <c r="O888" s="28"/>
      <c r="P888" s="28"/>
      <c r="Q888" s="28"/>
      <c r="R888" s="28"/>
      <c r="S888" s="28"/>
      <c r="T888" s="28"/>
      <c r="U888" s="28"/>
    </row>
    <row r="889" spans="1:21" ht="11.25" customHeight="1" x14ac:dyDescent="0.2">
      <c r="A889" s="28"/>
      <c r="B889" s="28"/>
      <c r="C889" s="28"/>
      <c r="D889" s="31"/>
      <c r="E889" s="28"/>
      <c r="F889" s="28"/>
      <c r="G889" s="28"/>
      <c r="H889" s="28"/>
      <c r="I889" s="28"/>
      <c r="J889" s="28"/>
      <c r="K889" s="28"/>
      <c r="L889" s="28"/>
      <c r="M889" s="28"/>
      <c r="N889" s="28"/>
      <c r="O889" s="28"/>
      <c r="P889" s="28"/>
      <c r="Q889" s="28"/>
      <c r="R889" s="28"/>
      <c r="S889" s="28"/>
      <c r="T889" s="28"/>
      <c r="U889" s="28"/>
    </row>
    <row r="890" spans="1:21" ht="11.25" customHeight="1" x14ac:dyDescent="0.2">
      <c r="A890" s="28"/>
      <c r="B890" s="28"/>
      <c r="C890" s="28"/>
      <c r="D890" s="31"/>
      <c r="E890" s="28"/>
      <c r="F890" s="28"/>
      <c r="G890" s="28"/>
      <c r="H890" s="28"/>
      <c r="I890" s="28"/>
      <c r="J890" s="28"/>
      <c r="K890" s="28"/>
      <c r="L890" s="28"/>
      <c r="M890" s="28"/>
      <c r="N890" s="28"/>
      <c r="O890" s="28"/>
      <c r="P890" s="28"/>
      <c r="Q890" s="28"/>
      <c r="R890" s="28"/>
      <c r="S890" s="28"/>
      <c r="T890" s="28"/>
      <c r="U890" s="28"/>
    </row>
    <row r="891" spans="1:21" ht="11.25" customHeight="1" x14ac:dyDescent="0.2">
      <c r="A891" s="28"/>
      <c r="B891" s="28"/>
      <c r="C891" s="28"/>
      <c r="D891" s="31"/>
      <c r="E891" s="28"/>
      <c r="F891" s="28"/>
      <c r="G891" s="28"/>
      <c r="H891" s="28"/>
      <c r="I891" s="28"/>
      <c r="J891" s="28"/>
      <c r="K891" s="28"/>
      <c r="L891" s="28"/>
      <c r="M891" s="28"/>
      <c r="N891" s="28"/>
      <c r="O891" s="28"/>
      <c r="P891" s="28"/>
      <c r="Q891" s="28"/>
      <c r="R891" s="28"/>
      <c r="S891" s="28"/>
      <c r="T891" s="28"/>
      <c r="U891" s="28"/>
    </row>
    <row r="892" spans="1:21" ht="11.25" customHeight="1" x14ac:dyDescent="0.2">
      <c r="A892" s="28"/>
      <c r="B892" s="28"/>
      <c r="C892" s="28"/>
      <c r="D892" s="31"/>
      <c r="E892" s="28"/>
      <c r="F892" s="28"/>
      <c r="G892" s="28"/>
      <c r="H892" s="28"/>
      <c r="I892" s="28"/>
      <c r="J892" s="28"/>
      <c r="K892" s="28"/>
      <c r="L892" s="28"/>
      <c r="M892" s="28"/>
      <c r="N892" s="28"/>
      <c r="O892" s="28"/>
      <c r="P892" s="28"/>
      <c r="Q892" s="28"/>
      <c r="R892" s="28"/>
      <c r="S892" s="28"/>
      <c r="T892" s="28"/>
      <c r="U892" s="28"/>
    </row>
    <row r="893" spans="1:21" ht="11.25" customHeight="1" x14ac:dyDescent="0.2">
      <c r="A893" s="28"/>
      <c r="B893" s="28"/>
      <c r="C893" s="28"/>
      <c r="D893" s="31"/>
      <c r="E893" s="28"/>
      <c r="F893" s="28"/>
      <c r="G893" s="28"/>
      <c r="H893" s="28"/>
      <c r="I893" s="28"/>
      <c r="J893" s="28"/>
      <c r="K893" s="28"/>
      <c r="L893" s="28"/>
      <c r="M893" s="28"/>
      <c r="N893" s="28"/>
      <c r="O893" s="28"/>
      <c r="P893" s="28"/>
      <c r="Q893" s="28"/>
      <c r="R893" s="28"/>
      <c r="S893" s="28"/>
      <c r="T893" s="28"/>
      <c r="U893" s="28"/>
    </row>
    <row r="894" spans="1:21" ht="11.25" customHeight="1" x14ac:dyDescent="0.2">
      <c r="A894" s="28"/>
      <c r="B894" s="28"/>
      <c r="C894" s="28"/>
      <c r="D894" s="31"/>
      <c r="E894" s="28"/>
      <c r="F894" s="28"/>
      <c r="G894" s="28"/>
      <c r="H894" s="28"/>
      <c r="I894" s="28"/>
      <c r="J894" s="28"/>
      <c r="K894" s="28"/>
      <c r="L894" s="28"/>
      <c r="M894" s="28"/>
      <c r="N894" s="28"/>
      <c r="O894" s="28"/>
      <c r="P894" s="28"/>
      <c r="Q894" s="28"/>
      <c r="R894" s="28"/>
      <c r="S894" s="28"/>
      <c r="T894" s="28"/>
      <c r="U894" s="28"/>
    </row>
    <row r="895" spans="1:21" ht="11.25" customHeight="1" x14ac:dyDescent="0.2">
      <c r="A895" s="28"/>
      <c r="B895" s="28"/>
      <c r="C895" s="28"/>
      <c r="D895" s="31"/>
      <c r="E895" s="28"/>
      <c r="F895" s="28"/>
      <c r="G895" s="28"/>
      <c r="H895" s="28"/>
      <c r="I895" s="28"/>
      <c r="J895" s="28"/>
      <c r="K895" s="28"/>
      <c r="L895" s="28"/>
      <c r="M895" s="28"/>
      <c r="N895" s="28"/>
      <c r="O895" s="28"/>
      <c r="P895" s="28"/>
      <c r="Q895" s="28"/>
      <c r="R895" s="28"/>
      <c r="S895" s="28"/>
      <c r="T895" s="28"/>
      <c r="U895" s="28"/>
    </row>
    <row r="896" spans="1:21" ht="11.25" customHeight="1" x14ac:dyDescent="0.2">
      <c r="A896" s="28"/>
      <c r="B896" s="28"/>
      <c r="C896" s="28"/>
      <c r="D896" s="31"/>
      <c r="E896" s="28"/>
      <c r="F896" s="28"/>
      <c r="G896" s="28"/>
      <c r="H896" s="28"/>
      <c r="I896" s="28"/>
      <c r="J896" s="28"/>
      <c r="K896" s="28"/>
      <c r="L896" s="28"/>
      <c r="M896" s="28"/>
      <c r="N896" s="28"/>
      <c r="O896" s="28"/>
      <c r="P896" s="28"/>
      <c r="Q896" s="28"/>
      <c r="R896" s="28"/>
      <c r="S896" s="28"/>
      <c r="T896" s="28"/>
      <c r="U896" s="28"/>
    </row>
    <row r="897" spans="1:21" ht="11.25" customHeight="1" x14ac:dyDescent="0.2">
      <c r="A897" s="28"/>
      <c r="B897" s="28"/>
      <c r="C897" s="28"/>
      <c r="D897" s="31"/>
      <c r="E897" s="28"/>
      <c r="F897" s="28"/>
      <c r="G897" s="28"/>
      <c r="H897" s="28"/>
      <c r="I897" s="28"/>
      <c r="J897" s="28"/>
      <c r="K897" s="28"/>
      <c r="L897" s="28"/>
      <c r="M897" s="28"/>
      <c r="N897" s="28"/>
      <c r="O897" s="28"/>
      <c r="P897" s="28"/>
      <c r="Q897" s="28"/>
      <c r="R897" s="28"/>
      <c r="S897" s="28"/>
      <c r="T897" s="28"/>
      <c r="U897" s="28"/>
    </row>
    <row r="898" spans="1:21" ht="11.25" customHeight="1" x14ac:dyDescent="0.2">
      <c r="A898" s="28"/>
      <c r="B898" s="28"/>
      <c r="C898" s="28"/>
      <c r="D898" s="31"/>
      <c r="E898" s="28"/>
      <c r="F898" s="28"/>
      <c r="G898" s="28"/>
      <c r="H898" s="28"/>
      <c r="I898" s="28"/>
      <c r="J898" s="28"/>
      <c r="K898" s="28"/>
      <c r="L898" s="28"/>
      <c r="M898" s="28"/>
      <c r="N898" s="28"/>
      <c r="O898" s="28"/>
      <c r="P898" s="28"/>
      <c r="Q898" s="28"/>
      <c r="R898" s="28"/>
      <c r="S898" s="28"/>
      <c r="T898" s="28"/>
      <c r="U898" s="28"/>
    </row>
    <row r="899" spans="1:21" ht="11.25" customHeight="1" x14ac:dyDescent="0.2">
      <c r="A899" s="28"/>
      <c r="B899" s="28"/>
      <c r="C899" s="28"/>
      <c r="D899" s="31"/>
      <c r="E899" s="28"/>
      <c r="F899" s="28"/>
      <c r="G899" s="28"/>
      <c r="H899" s="28"/>
      <c r="I899" s="28"/>
      <c r="J899" s="28"/>
      <c r="K899" s="28"/>
      <c r="L899" s="28"/>
      <c r="M899" s="28"/>
      <c r="N899" s="28"/>
      <c r="O899" s="28"/>
      <c r="P899" s="28"/>
      <c r="Q899" s="28"/>
      <c r="R899" s="28"/>
      <c r="S899" s="28"/>
      <c r="T899" s="28"/>
      <c r="U899" s="28"/>
    </row>
    <row r="900" spans="1:21" ht="11.25" customHeight="1" x14ac:dyDescent="0.2">
      <c r="A900" s="28"/>
      <c r="B900" s="28"/>
      <c r="C900" s="28"/>
      <c r="D900" s="31"/>
      <c r="E900" s="28"/>
      <c r="F900" s="28"/>
      <c r="G900" s="28"/>
      <c r="H900" s="28"/>
      <c r="I900" s="28"/>
      <c r="J900" s="28"/>
      <c r="K900" s="28"/>
      <c r="L900" s="28"/>
      <c r="M900" s="28"/>
      <c r="N900" s="28"/>
      <c r="O900" s="28"/>
      <c r="P900" s="28"/>
      <c r="Q900" s="28"/>
      <c r="R900" s="28"/>
      <c r="S900" s="28"/>
      <c r="T900" s="28"/>
      <c r="U900" s="28"/>
    </row>
    <row r="901" spans="1:21" ht="11.25" customHeight="1" x14ac:dyDescent="0.2">
      <c r="A901" s="28"/>
      <c r="B901" s="28"/>
      <c r="C901" s="28"/>
      <c r="D901" s="31"/>
      <c r="E901" s="28"/>
      <c r="F901" s="28"/>
      <c r="G901" s="28"/>
      <c r="H901" s="28"/>
      <c r="I901" s="28"/>
      <c r="J901" s="28"/>
      <c r="K901" s="28"/>
      <c r="L901" s="28"/>
      <c r="M901" s="28"/>
      <c r="N901" s="28"/>
      <c r="O901" s="28"/>
      <c r="P901" s="28"/>
      <c r="Q901" s="28"/>
      <c r="R901" s="28"/>
      <c r="S901" s="28"/>
      <c r="T901" s="28"/>
      <c r="U901" s="28"/>
    </row>
    <row r="902" spans="1:21" ht="11.25" customHeight="1" x14ac:dyDescent="0.2">
      <c r="A902" s="28"/>
      <c r="B902" s="28"/>
      <c r="C902" s="28"/>
      <c r="D902" s="31"/>
      <c r="E902" s="28"/>
      <c r="F902" s="28"/>
      <c r="G902" s="28"/>
      <c r="H902" s="28"/>
      <c r="I902" s="28"/>
      <c r="J902" s="28"/>
      <c r="K902" s="28"/>
      <c r="L902" s="28"/>
      <c r="M902" s="28"/>
      <c r="N902" s="28"/>
      <c r="O902" s="28"/>
      <c r="P902" s="28"/>
      <c r="Q902" s="28"/>
      <c r="R902" s="28"/>
      <c r="S902" s="28"/>
      <c r="T902" s="28"/>
      <c r="U902" s="28"/>
    </row>
    <row r="903" spans="1:21" ht="11.25" customHeight="1" x14ac:dyDescent="0.2">
      <c r="A903" s="28"/>
      <c r="B903" s="28"/>
      <c r="C903" s="28"/>
      <c r="D903" s="31"/>
      <c r="E903" s="28"/>
      <c r="F903" s="28"/>
      <c r="G903" s="28"/>
      <c r="H903" s="28"/>
      <c r="I903" s="28"/>
      <c r="J903" s="28"/>
      <c r="K903" s="28"/>
      <c r="L903" s="28"/>
      <c r="M903" s="28"/>
      <c r="N903" s="28"/>
      <c r="O903" s="28"/>
      <c r="P903" s="28"/>
      <c r="Q903" s="28"/>
      <c r="R903" s="28"/>
      <c r="S903" s="28"/>
      <c r="T903" s="28"/>
      <c r="U903" s="28"/>
    </row>
    <row r="904" spans="1:21" ht="11.25" customHeight="1" x14ac:dyDescent="0.2">
      <c r="A904" s="28"/>
      <c r="B904" s="28"/>
      <c r="C904" s="28"/>
      <c r="D904" s="31"/>
      <c r="E904" s="28"/>
      <c r="F904" s="28"/>
      <c r="G904" s="28"/>
      <c r="H904" s="28"/>
      <c r="I904" s="28"/>
      <c r="J904" s="28"/>
      <c r="K904" s="28"/>
      <c r="L904" s="28"/>
      <c r="M904" s="28"/>
      <c r="N904" s="28"/>
      <c r="O904" s="28"/>
      <c r="P904" s="28"/>
      <c r="Q904" s="28"/>
      <c r="R904" s="28"/>
      <c r="S904" s="28"/>
      <c r="T904" s="28"/>
      <c r="U904" s="28"/>
    </row>
    <row r="905" spans="1:21" ht="11.25" customHeight="1" x14ac:dyDescent="0.2">
      <c r="A905" s="28"/>
      <c r="B905" s="28"/>
      <c r="C905" s="28"/>
      <c r="D905" s="31"/>
      <c r="E905" s="28"/>
      <c r="F905" s="28"/>
      <c r="G905" s="28"/>
      <c r="H905" s="28"/>
      <c r="I905" s="28"/>
      <c r="J905" s="28"/>
      <c r="K905" s="28"/>
      <c r="L905" s="28"/>
      <c r="M905" s="28"/>
      <c r="N905" s="28"/>
      <c r="O905" s="28"/>
      <c r="P905" s="28"/>
      <c r="Q905" s="28"/>
      <c r="R905" s="28"/>
      <c r="S905" s="28"/>
      <c r="T905" s="28"/>
      <c r="U905" s="28"/>
    </row>
    <row r="906" spans="1:21" ht="11.25" customHeight="1" x14ac:dyDescent="0.2">
      <c r="A906" s="28"/>
      <c r="B906" s="28"/>
      <c r="C906" s="28"/>
      <c r="D906" s="31"/>
      <c r="E906" s="28"/>
      <c r="F906" s="28"/>
      <c r="G906" s="28"/>
      <c r="H906" s="28"/>
      <c r="I906" s="28"/>
      <c r="J906" s="28"/>
      <c r="K906" s="28"/>
      <c r="L906" s="28"/>
      <c r="M906" s="28"/>
      <c r="N906" s="28"/>
      <c r="O906" s="28"/>
      <c r="P906" s="28"/>
      <c r="Q906" s="28"/>
      <c r="R906" s="28"/>
      <c r="S906" s="28"/>
      <c r="T906" s="28"/>
      <c r="U906" s="28"/>
    </row>
    <row r="907" spans="1:21" ht="11.25" customHeight="1" x14ac:dyDescent="0.2">
      <c r="A907" s="28"/>
      <c r="B907" s="28"/>
      <c r="C907" s="28"/>
      <c r="D907" s="31"/>
      <c r="E907" s="28"/>
      <c r="F907" s="28"/>
      <c r="G907" s="28"/>
      <c r="H907" s="28"/>
      <c r="I907" s="28"/>
      <c r="J907" s="28"/>
      <c r="K907" s="28"/>
      <c r="L907" s="28"/>
      <c r="M907" s="28"/>
      <c r="N907" s="28"/>
      <c r="O907" s="28"/>
      <c r="P907" s="28"/>
      <c r="Q907" s="28"/>
      <c r="R907" s="28"/>
      <c r="S907" s="28"/>
      <c r="T907" s="28"/>
      <c r="U907" s="28"/>
    </row>
    <row r="908" spans="1:21" ht="11.25" customHeight="1" x14ac:dyDescent="0.2">
      <c r="A908" s="28"/>
      <c r="B908" s="28"/>
      <c r="C908" s="28"/>
      <c r="D908" s="31"/>
      <c r="E908" s="28"/>
      <c r="F908" s="28"/>
      <c r="G908" s="28"/>
      <c r="H908" s="28"/>
      <c r="I908" s="28"/>
      <c r="J908" s="28"/>
      <c r="K908" s="28"/>
      <c r="L908" s="28"/>
      <c r="M908" s="28"/>
      <c r="N908" s="28"/>
      <c r="O908" s="28"/>
      <c r="P908" s="28"/>
      <c r="Q908" s="28"/>
      <c r="R908" s="28"/>
      <c r="S908" s="28"/>
      <c r="T908" s="28"/>
      <c r="U908" s="28"/>
    </row>
    <row r="909" spans="1:21" ht="11.25" customHeight="1" x14ac:dyDescent="0.2">
      <c r="A909" s="28"/>
      <c r="B909" s="28"/>
      <c r="C909" s="28"/>
      <c r="D909" s="31"/>
      <c r="E909" s="28"/>
      <c r="F909" s="28"/>
      <c r="G909" s="28"/>
      <c r="H909" s="28"/>
      <c r="I909" s="28"/>
      <c r="J909" s="28"/>
      <c r="K909" s="28"/>
      <c r="L909" s="28"/>
      <c r="M909" s="28"/>
      <c r="N909" s="28"/>
      <c r="O909" s="28"/>
      <c r="P909" s="28"/>
      <c r="Q909" s="28"/>
      <c r="R909" s="28"/>
      <c r="S909" s="28"/>
      <c r="T909" s="28"/>
      <c r="U909" s="28"/>
    </row>
    <row r="910" spans="1:21" ht="11.25" customHeight="1" x14ac:dyDescent="0.2">
      <c r="A910" s="28"/>
      <c r="B910" s="28"/>
      <c r="C910" s="28"/>
      <c r="D910" s="31"/>
      <c r="E910" s="28"/>
      <c r="F910" s="28"/>
      <c r="G910" s="28"/>
      <c r="H910" s="28"/>
      <c r="I910" s="28"/>
      <c r="J910" s="28"/>
      <c r="K910" s="28"/>
      <c r="L910" s="28"/>
      <c r="M910" s="28"/>
      <c r="N910" s="28"/>
      <c r="O910" s="28"/>
      <c r="P910" s="28"/>
      <c r="Q910" s="28"/>
      <c r="R910" s="28"/>
      <c r="S910" s="28"/>
      <c r="T910" s="28"/>
      <c r="U910" s="28"/>
    </row>
    <row r="911" spans="1:21" ht="11.25" customHeight="1" x14ac:dyDescent="0.2">
      <c r="A911" s="28"/>
      <c r="B911" s="28"/>
      <c r="C911" s="28"/>
      <c r="D911" s="31"/>
      <c r="E911" s="28"/>
      <c r="F911" s="28"/>
      <c r="G911" s="28"/>
      <c r="H911" s="28"/>
      <c r="I911" s="28"/>
      <c r="J911" s="28"/>
      <c r="K911" s="28"/>
      <c r="L911" s="28"/>
      <c r="M911" s="28"/>
      <c r="N911" s="28"/>
      <c r="O911" s="28"/>
      <c r="P911" s="28"/>
      <c r="Q911" s="28"/>
      <c r="R911" s="28"/>
      <c r="S911" s="28"/>
      <c r="T911" s="28"/>
      <c r="U911" s="28"/>
    </row>
    <row r="912" spans="1:21" ht="11.25" customHeight="1" x14ac:dyDescent="0.2">
      <c r="A912" s="28"/>
      <c r="B912" s="28"/>
      <c r="C912" s="28"/>
      <c r="D912" s="31"/>
      <c r="E912" s="28"/>
      <c r="F912" s="28"/>
      <c r="G912" s="28"/>
      <c r="H912" s="28"/>
      <c r="I912" s="28"/>
      <c r="J912" s="28"/>
      <c r="K912" s="28"/>
      <c r="L912" s="28"/>
      <c r="M912" s="28"/>
      <c r="N912" s="28"/>
      <c r="O912" s="28"/>
      <c r="P912" s="28"/>
      <c r="Q912" s="28"/>
      <c r="R912" s="28"/>
      <c r="S912" s="28"/>
      <c r="T912" s="28"/>
      <c r="U912" s="28"/>
    </row>
    <row r="913" spans="1:21" ht="11.25" customHeight="1" x14ac:dyDescent="0.2">
      <c r="A913" s="28"/>
      <c r="B913" s="28"/>
      <c r="C913" s="28"/>
      <c r="D913" s="31"/>
      <c r="E913" s="28"/>
      <c r="F913" s="28"/>
      <c r="G913" s="28"/>
      <c r="H913" s="28"/>
      <c r="I913" s="28"/>
      <c r="J913" s="28"/>
      <c r="K913" s="28"/>
      <c r="L913" s="28"/>
      <c r="M913" s="28"/>
      <c r="N913" s="28"/>
      <c r="O913" s="28"/>
      <c r="P913" s="28"/>
      <c r="Q913" s="28"/>
      <c r="R913" s="28"/>
      <c r="S913" s="28"/>
      <c r="T913" s="28"/>
      <c r="U913" s="28"/>
    </row>
    <row r="914" spans="1:21" ht="11.25" customHeight="1" x14ac:dyDescent="0.2">
      <c r="A914" s="28"/>
      <c r="B914" s="28"/>
      <c r="C914" s="28"/>
      <c r="D914" s="31"/>
      <c r="E914" s="28"/>
      <c r="F914" s="28"/>
      <c r="G914" s="28"/>
      <c r="H914" s="28"/>
      <c r="I914" s="28"/>
      <c r="J914" s="28"/>
      <c r="K914" s="28"/>
      <c r="L914" s="28"/>
      <c r="M914" s="28"/>
      <c r="N914" s="28"/>
      <c r="O914" s="28"/>
      <c r="P914" s="28"/>
      <c r="Q914" s="28"/>
      <c r="R914" s="28"/>
      <c r="S914" s="28"/>
      <c r="T914" s="28"/>
      <c r="U914" s="28"/>
    </row>
    <row r="915" spans="1:21" ht="11.25" customHeight="1" x14ac:dyDescent="0.2">
      <c r="A915" s="28"/>
      <c r="B915" s="28"/>
      <c r="C915" s="28"/>
      <c r="D915" s="31"/>
      <c r="E915" s="28"/>
      <c r="F915" s="28"/>
      <c r="G915" s="28"/>
      <c r="H915" s="28"/>
      <c r="I915" s="28"/>
      <c r="J915" s="28"/>
      <c r="K915" s="28"/>
      <c r="L915" s="28"/>
      <c r="M915" s="28"/>
      <c r="N915" s="28"/>
      <c r="O915" s="28"/>
      <c r="P915" s="28"/>
      <c r="Q915" s="28"/>
      <c r="R915" s="28"/>
      <c r="S915" s="28"/>
      <c r="T915" s="28"/>
      <c r="U915" s="28"/>
    </row>
    <row r="916" spans="1:21" ht="11.25" customHeight="1" x14ac:dyDescent="0.2">
      <c r="A916" s="28"/>
      <c r="B916" s="28"/>
      <c r="C916" s="28"/>
      <c r="D916" s="31"/>
      <c r="E916" s="28"/>
      <c r="F916" s="28"/>
      <c r="G916" s="28"/>
      <c r="H916" s="28"/>
      <c r="I916" s="28"/>
      <c r="J916" s="28"/>
      <c r="K916" s="28"/>
      <c r="L916" s="28"/>
      <c r="M916" s="28"/>
      <c r="N916" s="28"/>
      <c r="O916" s="28"/>
      <c r="P916" s="28"/>
      <c r="Q916" s="28"/>
      <c r="R916" s="28"/>
      <c r="S916" s="28"/>
      <c r="T916" s="28"/>
      <c r="U916" s="28"/>
    </row>
    <row r="917" spans="1:21" ht="11.25" customHeight="1" x14ac:dyDescent="0.2">
      <c r="A917" s="28"/>
      <c r="B917" s="28"/>
      <c r="C917" s="28"/>
      <c r="D917" s="31"/>
      <c r="E917" s="28"/>
      <c r="F917" s="28"/>
      <c r="G917" s="28"/>
      <c r="H917" s="28"/>
      <c r="I917" s="28"/>
      <c r="J917" s="28"/>
      <c r="K917" s="28"/>
      <c r="L917" s="28"/>
      <c r="M917" s="28"/>
      <c r="N917" s="28"/>
      <c r="O917" s="28"/>
      <c r="P917" s="28"/>
      <c r="Q917" s="28"/>
      <c r="R917" s="28"/>
      <c r="S917" s="28"/>
      <c r="T917" s="28"/>
      <c r="U917" s="28"/>
    </row>
    <row r="918" spans="1:21" ht="11.25" customHeight="1" x14ac:dyDescent="0.2">
      <c r="A918" s="28"/>
      <c r="B918" s="28"/>
      <c r="C918" s="28"/>
      <c r="D918" s="31"/>
      <c r="E918" s="28"/>
      <c r="F918" s="28"/>
      <c r="G918" s="28"/>
      <c r="H918" s="28"/>
      <c r="I918" s="28"/>
      <c r="J918" s="28"/>
      <c r="K918" s="28"/>
      <c r="L918" s="28"/>
      <c r="M918" s="28"/>
      <c r="N918" s="28"/>
      <c r="O918" s="28"/>
      <c r="P918" s="28"/>
      <c r="Q918" s="28"/>
      <c r="R918" s="28"/>
      <c r="S918" s="28"/>
      <c r="T918" s="28"/>
      <c r="U918" s="28"/>
    </row>
    <row r="919" spans="1:21" ht="11.25" customHeight="1" x14ac:dyDescent="0.2">
      <c r="A919" s="28"/>
      <c r="B919" s="28"/>
      <c r="C919" s="28"/>
      <c r="D919" s="31"/>
      <c r="E919" s="28"/>
      <c r="F919" s="28"/>
      <c r="G919" s="28"/>
      <c r="H919" s="28"/>
      <c r="I919" s="28"/>
      <c r="J919" s="28"/>
      <c r="K919" s="28"/>
      <c r="L919" s="28"/>
      <c r="M919" s="28"/>
      <c r="N919" s="28"/>
      <c r="O919" s="28"/>
      <c r="P919" s="28"/>
      <c r="Q919" s="28"/>
      <c r="R919" s="28"/>
      <c r="S919" s="28"/>
      <c r="T919" s="28"/>
      <c r="U919" s="28"/>
    </row>
    <row r="920" spans="1:21" ht="11.25" customHeight="1" x14ac:dyDescent="0.2">
      <c r="A920" s="28"/>
      <c r="B920" s="28"/>
      <c r="C920" s="28"/>
      <c r="D920" s="31"/>
      <c r="E920" s="28"/>
      <c r="F920" s="28"/>
      <c r="G920" s="28"/>
      <c r="H920" s="28"/>
      <c r="I920" s="28"/>
      <c r="J920" s="28"/>
      <c r="K920" s="28"/>
      <c r="L920" s="28"/>
      <c r="M920" s="28"/>
      <c r="N920" s="28"/>
      <c r="O920" s="28"/>
      <c r="P920" s="28"/>
      <c r="Q920" s="28"/>
      <c r="R920" s="28"/>
      <c r="S920" s="28"/>
      <c r="T920" s="28"/>
      <c r="U920" s="28"/>
    </row>
    <row r="921" spans="1:21" ht="11.25" customHeight="1" x14ac:dyDescent="0.2">
      <c r="A921" s="28"/>
      <c r="B921" s="28"/>
      <c r="C921" s="28"/>
      <c r="D921" s="31"/>
      <c r="E921" s="28"/>
      <c r="F921" s="28"/>
      <c r="G921" s="28"/>
      <c r="H921" s="28"/>
      <c r="I921" s="28"/>
      <c r="J921" s="28"/>
      <c r="K921" s="28"/>
      <c r="L921" s="28"/>
      <c r="M921" s="28"/>
      <c r="N921" s="28"/>
      <c r="O921" s="28"/>
      <c r="P921" s="28"/>
      <c r="Q921" s="28"/>
      <c r="R921" s="28"/>
      <c r="S921" s="28"/>
      <c r="T921" s="28"/>
      <c r="U921" s="28"/>
    </row>
    <row r="922" spans="1:21" ht="11.25" customHeight="1" x14ac:dyDescent="0.2">
      <c r="A922" s="28"/>
      <c r="B922" s="28"/>
      <c r="C922" s="28"/>
      <c r="D922" s="31"/>
      <c r="E922" s="28"/>
      <c r="F922" s="28"/>
      <c r="G922" s="28"/>
      <c r="H922" s="28"/>
      <c r="I922" s="28"/>
      <c r="J922" s="28"/>
      <c r="K922" s="28"/>
      <c r="L922" s="28"/>
      <c r="M922" s="28"/>
      <c r="N922" s="28"/>
      <c r="O922" s="28"/>
      <c r="P922" s="28"/>
      <c r="Q922" s="28"/>
      <c r="R922" s="28"/>
      <c r="S922" s="28"/>
      <c r="T922" s="28"/>
      <c r="U922" s="28"/>
    </row>
    <row r="923" spans="1:21" ht="11.25" customHeight="1" x14ac:dyDescent="0.2">
      <c r="A923" s="28"/>
      <c r="B923" s="28"/>
      <c r="C923" s="28"/>
      <c r="D923" s="31"/>
      <c r="E923" s="28"/>
      <c r="F923" s="28"/>
      <c r="G923" s="28"/>
      <c r="H923" s="28"/>
      <c r="I923" s="28"/>
      <c r="J923" s="28"/>
      <c r="K923" s="28"/>
      <c r="L923" s="28"/>
      <c r="M923" s="28"/>
      <c r="N923" s="28"/>
      <c r="O923" s="28"/>
      <c r="P923" s="28"/>
      <c r="Q923" s="28"/>
      <c r="R923" s="28"/>
      <c r="S923" s="28"/>
      <c r="T923" s="28"/>
      <c r="U923" s="28"/>
    </row>
    <row r="924" spans="1:21" ht="11.25" customHeight="1" x14ac:dyDescent="0.2">
      <c r="A924" s="28"/>
      <c r="B924" s="28"/>
      <c r="C924" s="28"/>
      <c r="D924" s="31"/>
      <c r="E924" s="28"/>
      <c r="F924" s="28"/>
      <c r="G924" s="28"/>
      <c r="H924" s="28"/>
      <c r="I924" s="28"/>
      <c r="J924" s="28"/>
      <c r="K924" s="28"/>
      <c r="L924" s="28"/>
      <c r="M924" s="28"/>
      <c r="N924" s="28"/>
      <c r="O924" s="28"/>
      <c r="P924" s="28"/>
      <c r="Q924" s="28"/>
      <c r="R924" s="28"/>
      <c r="S924" s="28"/>
      <c r="T924" s="28"/>
      <c r="U924" s="28"/>
    </row>
    <row r="925" spans="1:21" ht="11.25" customHeight="1" x14ac:dyDescent="0.2">
      <c r="A925" s="28"/>
      <c r="B925" s="28"/>
      <c r="C925" s="28"/>
      <c r="D925" s="31"/>
      <c r="E925" s="28"/>
      <c r="F925" s="28"/>
      <c r="G925" s="28"/>
      <c r="H925" s="28"/>
      <c r="I925" s="28"/>
      <c r="J925" s="28"/>
      <c r="K925" s="28"/>
      <c r="L925" s="28"/>
      <c r="M925" s="28"/>
      <c r="N925" s="28"/>
      <c r="O925" s="28"/>
      <c r="P925" s="28"/>
      <c r="Q925" s="28"/>
      <c r="R925" s="28"/>
      <c r="S925" s="28"/>
      <c r="T925" s="28"/>
      <c r="U925" s="28"/>
    </row>
    <row r="926" spans="1:21" ht="11.25" customHeight="1" x14ac:dyDescent="0.2">
      <c r="A926" s="28"/>
      <c r="B926" s="28"/>
      <c r="C926" s="28"/>
      <c r="D926" s="31"/>
      <c r="E926" s="28"/>
      <c r="F926" s="28"/>
      <c r="G926" s="28"/>
      <c r="H926" s="28"/>
      <c r="I926" s="28"/>
      <c r="J926" s="28"/>
      <c r="K926" s="28"/>
      <c r="L926" s="28"/>
      <c r="M926" s="28"/>
      <c r="N926" s="28"/>
      <c r="O926" s="28"/>
      <c r="P926" s="28"/>
      <c r="Q926" s="28"/>
      <c r="R926" s="28"/>
      <c r="S926" s="28"/>
      <c r="T926" s="28"/>
      <c r="U926" s="28"/>
    </row>
    <row r="927" spans="1:21" ht="11.25" customHeight="1" x14ac:dyDescent="0.2">
      <c r="A927" s="28"/>
      <c r="B927" s="28"/>
      <c r="C927" s="28"/>
      <c r="D927" s="31"/>
      <c r="E927" s="28"/>
      <c r="F927" s="28"/>
      <c r="G927" s="28"/>
      <c r="H927" s="28"/>
      <c r="I927" s="28"/>
      <c r="J927" s="28"/>
      <c r="K927" s="28"/>
      <c r="L927" s="28"/>
      <c r="M927" s="28"/>
      <c r="N927" s="28"/>
      <c r="O927" s="28"/>
      <c r="P927" s="28"/>
      <c r="Q927" s="28"/>
      <c r="R927" s="28"/>
      <c r="S927" s="28"/>
      <c r="T927" s="28"/>
      <c r="U927" s="28"/>
    </row>
    <row r="928" spans="1:21" ht="11.25" customHeight="1" x14ac:dyDescent="0.2">
      <c r="A928" s="28"/>
      <c r="B928" s="28"/>
      <c r="C928" s="28"/>
      <c r="D928" s="31"/>
      <c r="E928" s="28"/>
      <c r="F928" s="28"/>
      <c r="G928" s="28"/>
      <c r="H928" s="28"/>
      <c r="I928" s="28"/>
      <c r="J928" s="28"/>
      <c r="K928" s="28"/>
      <c r="L928" s="28"/>
      <c r="M928" s="28"/>
      <c r="N928" s="28"/>
      <c r="O928" s="28"/>
      <c r="P928" s="28"/>
      <c r="Q928" s="28"/>
      <c r="R928" s="28"/>
      <c r="S928" s="28"/>
      <c r="T928" s="28"/>
      <c r="U928" s="28"/>
    </row>
    <row r="929" spans="1:21" ht="11.25" customHeight="1" x14ac:dyDescent="0.2">
      <c r="A929" s="28"/>
      <c r="B929" s="28"/>
      <c r="C929" s="28"/>
      <c r="D929" s="31"/>
      <c r="E929" s="28"/>
      <c r="F929" s="28"/>
      <c r="G929" s="28"/>
      <c r="H929" s="28"/>
      <c r="I929" s="28"/>
      <c r="J929" s="28"/>
      <c r="K929" s="28"/>
      <c r="L929" s="28"/>
      <c r="M929" s="28"/>
      <c r="N929" s="28"/>
      <c r="O929" s="28"/>
      <c r="P929" s="28"/>
      <c r="Q929" s="28"/>
      <c r="R929" s="28"/>
      <c r="S929" s="28"/>
      <c r="T929" s="28"/>
      <c r="U929" s="28"/>
    </row>
    <row r="930" spans="1:21" ht="11.25" customHeight="1" x14ac:dyDescent="0.2">
      <c r="A930" s="28"/>
      <c r="B930" s="28"/>
      <c r="C930" s="28"/>
      <c r="D930" s="31"/>
      <c r="E930" s="28"/>
      <c r="F930" s="28"/>
      <c r="G930" s="28"/>
      <c r="H930" s="28"/>
      <c r="I930" s="28"/>
      <c r="J930" s="28"/>
      <c r="K930" s="28"/>
      <c r="L930" s="28"/>
      <c r="M930" s="28"/>
      <c r="N930" s="28"/>
      <c r="O930" s="28"/>
      <c r="P930" s="28"/>
      <c r="Q930" s="28"/>
      <c r="R930" s="28"/>
      <c r="S930" s="28"/>
      <c r="T930" s="28"/>
      <c r="U930" s="28"/>
    </row>
    <row r="931" spans="1:21" ht="11.25" customHeight="1" x14ac:dyDescent="0.2">
      <c r="A931" s="28"/>
      <c r="B931" s="28"/>
      <c r="C931" s="28"/>
      <c r="D931" s="31"/>
      <c r="E931" s="28"/>
      <c r="F931" s="28"/>
      <c r="G931" s="28"/>
      <c r="H931" s="28"/>
      <c r="I931" s="28"/>
      <c r="J931" s="28"/>
      <c r="K931" s="28"/>
      <c r="L931" s="28"/>
      <c r="M931" s="28"/>
      <c r="N931" s="28"/>
      <c r="O931" s="28"/>
      <c r="P931" s="28"/>
      <c r="Q931" s="28"/>
      <c r="R931" s="28"/>
      <c r="S931" s="28"/>
      <c r="T931" s="28"/>
      <c r="U931" s="28"/>
    </row>
    <row r="932" spans="1:21" ht="11.25" customHeight="1" x14ac:dyDescent="0.2">
      <c r="A932" s="28"/>
      <c r="B932" s="28"/>
      <c r="C932" s="28"/>
      <c r="D932" s="31"/>
      <c r="E932" s="28"/>
      <c r="F932" s="28"/>
      <c r="G932" s="28"/>
      <c r="H932" s="28"/>
      <c r="I932" s="28"/>
      <c r="J932" s="28"/>
      <c r="K932" s="28"/>
      <c r="L932" s="28"/>
      <c r="M932" s="28"/>
      <c r="N932" s="28"/>
      <c r="O932" s="28"/>
      <c r="P932" s="28"/>
      <c r="Q932" s="28"/>
      <c r="R932" s="28"/>
      <c r="S932" s="28"/>
      <c r="T932" s="28"/>
      <c r="U932" s="28"/>
    </row>
    <row r="933" spans="1:21" ht="11.25" customHeight="1" x14ac:dyDescent="0.2">
      <c r="A933" s="28"/>
      <c r="B933" s="28"/>
      <c r="C933" s="28"/>
      <c r="D933" s="31"/>
      <c r="E933" s="28"/>
      <c r="F933" s="28"/>
      <c r="G933" s="28"/>
      <c r="H933" s="28"/>
      <c r="I933" s="28"/>
      <c r="J933" s="28"/>
      <c r="K933" s="28"/>
      <c r="L933" s="28"/>
      <c r="M933" s="28"/>
      <c r="N933" s="28"/>
      <c r="O933" s="28"/>
      <c r="P933" s="28"/>
      <c r="Q933" s="28"/>
      <c r="R933" s="28"/>
      <c r="S933" s="28"/>
      <c r="T933" s="28"/>
      <c r="U933" s="28"/>
    </row>
    <row r="934" spans="1:21" ht="11.25" customHeight="1" x14ac:dyDescent="0.2">
      <c r="A934" s="28"/>
      <c r="B934" s="28"/>
      <c r="C934" s="28"/>
      <c r="D934" s="31"/>
      <c r="E934" s="28"/>
      <c r="F934" s="28"/>
      <c r="G934" s="28"/>
      <c r="H934" s="28"/>
      <c r="I934" s="28"/>
      <c r="J934" s="28"/>
      <c r="K934" s="28"/>
      <c r="L934" s="28"/>
      <c r="M934" s="28"/>
      <c r="N934" s="28"/>
      <c r="O934" s="28"/>
      <c r="P934" s="28"/>
      <c r="Q934" s="28"/>
      <c r="R934" s="28"/>
      <c r="S934" s="28"/>
      <c r="T934" s="28"/>
      <c r="U934" s="28"/>
    </row>
    <row r="935" spans="1:21" ht="11.25" customHeight="1" x14ac:dyDescent="0.2">
      <c r="A935" s="28"/>
      <c r="B935" s="28"/>
      <c r="C935" s="28"/>
      <c r="D935" s="31"/>
      <c r="E935" s="28"/>
      <c r="F935" s="28"/>
      <c r="G935" s="28"/>
      <c r="H935" s="28"/>
      <c r="I935" s="28"/>
      <c r="J935" s="28"/>
      <c r="K935" s="28"/>
      <c r="L935" s="28"/>
      <c r="M935" s="28"/>
      <c r="N935" s="28"/>
      <c r="O935" s="28"/>
      <c r="P935" s="28"/>
      <c r="Q935" s="28"/>
      <c r="R935" s="28"/>
      <c r="S935" s="28"/>
      <c r="T935" s="28"/>
      <c r="U935" s="28"/>
    </row>
    <row r="936" spans="1:21" ht="11.25" customHeight="1" x14ac:dyDescent="0.2">
      <c r="A936" s="28"/>
      <c r="B936" s="28"/>
      <c r="C936" s="28"/>
      <c r="D936" s="31"/>
      <c r="E936" s="28"/>
      <c r="F936" s="28"/>
      <c r="G936" s="28"/>
      <c r="H936" s="28"/>
      <c r="I936" s="28"/>
      <c r="J936" s="28"/>
      <c r="K936" s="28"/>
      <c r="L936" s="28"/>
      <c r="M936" s="28"/>
      <c r="N936" s="28"/>
      <c r="O936" s="28"/>
      <c r="P936" s="28"/>
      <c r="Q936" s="28"/>
      <c r="R936" s="28"/>
      <c r="S936" s="28"/>
      <c r="T936" s="28"/>
      <c r="U936" s="28"/>
    </row>
    <row r="937" spans="1:21" ht="11.25" customHeight="1" x14ac:dyDescent="0.2">
      <c r="A937" s="28"/>
      <c r="B937" s="28"/>
      <c r="C937" s="28"/>
      <c r="D937" s="31"/>
      <c r="E937" s="28"/>
      <c r="F937" s="28"/>
      <c r="G937" s="28"/>
      <c r="H937" s="28"/>
      <c r="I937" s="28"/>
      <c r="J937" s="28"/>
      <c r="K937" s="28"/>
      <c r="L937" s="28"/>
      <c r="M937" s="28"/>
      <c r="N937" s="28"/>
      <c r="O937" s="28"/>
      <c r="P937" s="28"/>
      <c r="Q937" s="28"/>
      <c r="R937" s="28"/>
      <c r="S937" s="28"/>
      <c r="T937" s="28"/>
      <c r="U937" s="28"/>
    </row>
    <row r="938" spans="1:21" ht="11.25" customHeight="1" x14ac:dyDescent="0.2">
      <c r="A938" s="28"/>
      <c r="B938" s="28"/>
      <c r="C938" s="28"/>
      <c r="D938" s="31"/>
      <c r="E938" s="28"/>
      <c r="F938" s="28"/>
      <c r="G938" s="28"/>
      <c r="H938" s="28"/>
      <c r="I938" s="28"/>
      <c r="J938" s="28"/>
      <c r="K938" s="28"/>
      <c r="L938" s="28"/>
      <c r="M938" s="28"/>
      <c r="N938" s="28"/>
      <c r="O938" s="28"/>
      <c r="P938" s="28"/>
      <c r="Q938" s="28"/>
      <c r="R938" s="28"/>
      <c r="S938" s="28"/>
      <c r="T938" s="28"/>
      <c r="U938" s="28"/>
    </row>
    <row r="939" spans="1:21" ht="11.25" customHeight="1" x14ac:dyDescent="0.2">
      <c r="A939" s="28"/>
      <c r="B939" s="28"/>
      <c r="C939" s="28"/>
      <c r="D939" s="31"/>
      <c r="E939" s="28"/>
      <c r="F939" s="28"/>
      <c r="G939" s="28"/>
      <c r="H939" s="28"/>
      <c r="I939" s="28"/>
      <c r="J939" s="28"/>
      <c r="K939" s="28"/>
      <c r="L939" s="28"/>
      <c r="M939" s="28"/>
      <c r="N939" s="28"/>
      <c r="O939" s="28"/>
      <c r="P939" s="28"/>
      <c r="Q939" s="28"/>
      <c r="R939" s="28"/>
      <c r="S939" s="28"/>
      <c r="T939" s="28"/>
      <c r="U939" s="28"/>
    </row>
    <row r="940" spans="1:21" ht="11.25" customHeight="1" x14ac:dyDescent="0.2">
      <c r="A940" s="28"/>
      <c r="B940" s="28"/>
      <c r="C940" s="28"/>
      <c r="D940" s="31"/>
      <c r="E940" s="28"/>
      <c r="F940" s="28"/>
      <c r="G940" s="28"/>
      <c r="H940" s="28"/>
      <c r="I940" s="28"/>
      <c r="J940" s="28"/>
      <c r="K940" s="28"/>
      <c r="L940" s="28"/>
      <c r="M940" s="28"/>
      <c r="N940" s="28"/>
      <c r="O940" s="28"/>
      <c r="P940" s="28"/>
      <c r="Q940" s="28"/>
      <c r="R940" s="28"/>
      <c r="S940" s="28"/>
      <c r="T940" s="28"/>
      <c r="U940" s="28"/>
    </row>
    <row r="941" spans="1:21" ht="11.25" customHeight="1" x14ac:dyDescent="0.2">
      <c r="A941" s="28"/>
      <c r="B941" s="28"/>
      <c r="C941" s="28"/>
      <c r="D941" s="31"/>
      <c r="E941" s="28"/>
      <c r="F941" s="28"/>
      <c r="G941" s="28"/>
      <c r="H941" s="28"/>
      <c r="I941" s="28"/>
      <c r="J941" s="28"/>
      <c r="K941" s="28"/>
      <c r="L941" s="28"/>
      <c r="M941" s="28"/>
      <c r="N941" s="28"/>
      <c r="O941" s="28"/>
      <c r="P941" s="28"/>
      <c r="Q941" s="28"/>
      <c r="R941" s="28"/>
      <c r="S941" s="28"/>
      <c r="T941" s="28"/>
      <c r="U941" s="28"/>
    </row>
    <row r="942" spans="1:21" ht="11.25" customHeight="1" x14ac:dyDescent="0.2">
      <c r="A942" s="28"/>
      <c r="B942" s="28"/>
      <c r="C942" s="28"/>
      <c r="D942" s="31"/>
      <c r="E942" s="28"/>
      <c r="F942" s="28"/>
      <c r="G942" s="28"/>
      <c r="H942" s="28"/>
      <c r="I942" s="28"/>
      <c r="J942" s="28"/>
      <c r="K942" s="28"/>
      <c r="L942" s="28"/>
      <c r="M942" s="28"/>
      <c r="N942" s="28"/>
      <c r="O942" s="28"/>
      <c r="P942" s="28"/>
      <c r="Q942" s="28"/>
      <c r="R942" s="28"/>
      <c r="S942" s="28"/>
      <c r="T942" s="28"/>
      <c r="U942" s="28"/>
    </row>
    <row r="943" spans="1:21" ht="11.25" customHeight="1" x14ac:dyDescent="0.2">
      <c r="A943" s="28"/>
      <c r="B943" s="28"/>
      <c r="C943" s="28"/>
      <c r="D943" s="31"/>
      <c r="E943" s="28"/>
      <c r="F943" s="28"/>
      <c r="G943" s="28"/>
      <c r="H943" s="28"/>
      <c r="I943" s="28"/>
      <c r="J943" s="28"/>
      <c r="K943" s="28"/>
      <c r="L943" s="28"/>
      <c r="M943" s="28"/>
      <c r="N943" s="28"/>
      <c r="O943" s="28"/>
      <c r="P943" s="28"/>
      <c r="Q943" s="28"/>
      <c r="R943" s="28"/>
      <c r="S943" s="28"/>
      <c r="T943" s="28"/>
      <c r="U943" s="28"/>
    </row>
    <row r="944" spans="1:21" ht="11.25" customHeight="1" x14ac:dyDescent="0.2">
      <c r="A944" s="28"/>
      <c r="B944" s="28"/>
      <c r="C944" s="28"/>
      <c r="D944" s="31"/>
      <c r="E944" s="28"/>
      <c r="F944" s="28"/>
      <c r="G944" s="28"/>
      <c r="H944" s="28"/>
      <c r="I944" s="28"/>
      <c r="J944" s="28"/>
      <c r="K944" s="28"/>
      <c r="L944" s="28"/>
      <c r="M944" s="28"/>
      <c r="N944" s="28"/>
      <c r="O944" s="28"/>
      <c r="P944" s="28"/>
      <c r="Q944" s="28"/>
      <c r="R944" s="28"/>
      <c r="S944" s="28"/>
      <c r="T944" s="28"/>
      <c r="U944" s="28"/>
    </row>
    <row r="945" spans="1:21" ht="11.25" customHeight="1" x14ac:dyDescent="0.2">
      <c r="A945" s="28"/>
      <c r="B945" s="28"/>
      <c r="C945" s="28"/>
      <c r="D945" s="31"/>
      <c r="E945" s="28"/>
      <c r="F945" s="28"/>
      <c r="G945" s="28"/>
      <c r="H945" s="28"/>
      <c r="I945" s="28"/>
      <c r="J945" s="28"/>
      <c r="K945" s="28"/>
      <c r="L945" s="28"/>
      <c r="M945" s="28"/>
      <c r="N945" s="28"/>
      <c r="O945" s="28"/>
      <c r="P945" s="28"/>
      <c r="Q945" s="28"/>
      <c r="R945" s="28"/>
      <c r="S945" s="28"/>
      <c r="T945" s="28"/>
      <c r="U945" s="28"/>
    </row>
    <row r="946" spans="1:21" ht="11.25" customHeight="1" x14ac:dyDescent="0.2">
      <c r="A946" s="28"/>
      <c r="B946" s="28"/>
      <c r="C946" s="28"/>
      <c r="D946" s="31"/>
      <c r="E946" s="28"/>
      <c r="F946" s="28"/>
      <c r="G946" s="28"/>
      <c r="H946" s="28"/>
      <c r="I946" s="28"/>
      <c r="J946" s="28"/>
      <c r="K946" s="28"/>
      <c r="L946" s="28"/>
      <c r="M946" s="28"/>
      <c r="N946" s="28"/>
      <c r="O946" s="28"/>
      <c r="P946" s="28"/>
      <c r="Q946" s="28"/>
      <c r="R946" s="28"/>
      <c r="S946" s="28"/>
      <c r="T946" s="28"/>
      <c r="U946" s="28"/>
    </row>
    <row r="947" spans="1:21" ht="11.25" customHeight="1" x14ac:dyDescent="0.2">
      <c r="A947" s="28"/>
      <c r="B947" s="28"/>
      <c r="C947" s="28"/>
      <c r="D947" s="31"/>
      <c r="E947" s="28"/>
      <c r="F947" s="28"/>
      <c r="G947" s="28"/>
      <c r="H947" s="28"/>
      <c r="I947" s="28"/>
      <c r="J947" s="28"/>
      <c r="K947" s="28"/>
      <c r="L947" s="28"/>
      <c r="M947" s="28"/>
      <c r="N947" s="28"/>
      <c r="O947" s="28"/>
      <c r="P947" s="28"/>
      <c r="Q947" s="28"/>
      <c r="R947" s="28"/>
      <c r="S947" s="28"/>
      <c r="T947" s="28"/>
      <c r="U947" s="28"/>
    </row>
    <row r="948" spans="1:21" ht="11.25" customHeight="1" x14ac:dyDescent="0.2">
      <c r="A948" s="28"/>
      <c r="B948" s="28"/>
      <c r="C948" s="28"/>
      <c r="D948" s="31"/>
      <c r="E948" s="28"/>
      <c r="F948" s="28"/>
      <c r="G948" s="28"/>
      <c r="H948" s="28"/>
      <c r="I948" s="28"/>
      <c r="J948" s="28"/>
      <c r="K948" s="28"/>
      <c r="L948" s="28"/>
      <c r="M948" s="28"/>
      <c r="N948" s="28"/>
      <c r="O948" s="28"/>
      <c r="P948" s="28"/>
      <c r="Q948" s="28"/>
      <c r="R948" s="28"/>
      <c r="S948" s="28"/>
      <c r="T948" s="28"/>
      <c r="U948" s="28"/>
    </row>
    <row r="949" spans="1:21" ht="11.25" customHeight="1" x14ac:dyDescent="0.2">
      <c r="A949" s="28"/>
      <c r="B949" s="28"/>
      <c r="C949" s="28"/>
      <c r="D949" s="31"/>
      <c r="E949" s="28"/>
      <c r="F949" s="28"/>
      <c r="G949" s="28"/>
      <c r="H949" s="28"/>
      <c r="I949" s="28"/>
      <c r="J949" s="28"/>
      <c r="K949" s="28"/>
      <c r="L949" s="28"/>
      <c r="M949" s="28"/>
      <c r="N949" s="28"/>
      <c r="O949" s="28"/>
      <c r="P949" s="28"/>
      <c r="Q949" s="28"/>
      <c r="R949" s="28"/>
      <c r="S949" s="28"/>
      <c r="T949" s="28"/>
      <c r="U949" s="28"/>
    </row>
    <row r="950" spans="1:21" ht="11.25" customHeight="1" x14ac:dyDescent="0.2">
      <c r="A950" s="28"/>
      <c r="B950" s="28"/>
      <c r="C950" s="28"/>
      <c r="D950" s="31"/>
      <c r="E950" s="28"/>
      <c r="F950" s="28"/>
      <c r="G950" s="28"/>
      <c r="H950" s="28"/>
      <c r="I950" s="28"/>
      <c r="J950" s="28"/>
      <c r="K950" s="28"/>
      <c r="L950" s="28"/>
      <c r="M950" s="28"/>
      <c r="N950" s="28"/>
      <c r="O950" s="28"/>
      <c r="P950" s="28"/>
      <c r="Q950" s="28"/>
      <c r="R950" s="28"/>
      <c r="S950" s="28"/>
      <c r="T950" s="28"/>
      <c r="U950" s="28"/>
    </row>
    <row r="951" spans="1:21" ht="11.25" customHeight="1" x14ac:dyDescent="0.2">
      <c r="A951" s="28"/>
      <c r="B951" s="28"/>
      <c r="C951" s="28"/>
      <c r="D951" s="31"/>
      <c r="E951" s="28"/>
      <c r="F951" s="28"/>
      <c r="G951" s="28"/>
      <c r="H951" s="28"/>
      <c r="I951" s="28"/>
      <c r="J951" s="28"/>
      <c r="K951" s="28"/>
      <c r="L951" s="28"/>
      <c r="M951" s="28"/>
      <c r="N951" s="28"/>
      <c r="O951" s="28"/>
      <c r="P951" s="28"/>
      <c r="Q951" s="28"/>
      <c r="R951" s="28"/>
      <c r="S951" s="28"/>
      <c r="T951" s="28"/>
      <c r="U951" s="28"/>
    </row>
    <row r="952" spans="1:21" ht="11.25" customHeight="1" x14ac:dyDescent="0.2">
      <c r="A952" s="28"/>
      <c r="B952" s="28"/>
      <c r="C952" s="28"/>
      <c r="D952" s="31"/>
      <c r="E952" s="28"/>
      <c r="F952" s="28"/>
      <c r="G952" s="28"/>
      <c r="H952" s="28"/>
      <c r="I952" s="28"/>
      <c r="J952" s="28"/>
      <c r="K952" s="28"/>
      <c r="L952" s="28"/>
      <c r="M952" s="28"/>
      <c r="N952" s="28"/>
      <c r="O952" s="28"/>
      <c r="P952" s="28"/>
      <c r="Q952" s="28"/>
      <c r="R952" s="28"/>
      <c r="S952" s="28"/>
      <c r="T952" s="28"/>
      <c r="U952" s="28"/>
    </row>
    <row r="953" spans="1:21" ht="11.25" customHeight="1" x14ac:dyDescent="0.2">
      <c r="A953" s="28"/>
      <c r="B953" s="28"/>
      <c r="C953" s="28"/>
      <c r="D953" s="31"/>
      <c r="E953" s="28"/>
      <c r="F953" s="28"/>
      <c r="G953" s="28"/>
      <c r="H953" s="28"/>
      <c r="I953" s="28"/>
      <c r="J953" s="28"/>
      <c r="K953" s="28"/>
      <c r="L953" s="28"/>
      <c r="M953" s="28"/>
      <c r="N953" s="28"/>
      <c r="O953" s="28"/>
      <c r="P953" s="28"/>
      <c r="Q953" s="28"/>
      <c r="R953" s="28"/>
      <c r="S953" s="28"/>
      <c r="T953" s="28"/>
      <c r="U953" s="28"/>
    </row>
    <row r="954" spans="1:21" ht="11.25" customHeight="1" x14ac:dyDescent="0.2">
      <c r="A954" s="28"/>
      <c r="B954" s="28"/>
      <c r="C954" s="28"/>
      <c r="D954" s="31"/>
      <c r="E954" s="28"/>
      <c r="F954" s="28"/>
      <c r="G954" s="28"/>
      <c r="H954" s="28"/>
      <c r="I954" s="28"/>
      <c r="J954" s="28"/>
      <c r="K954" s="28"/>
      <c r="L954" s="28"/>
      <c r="M954" s="28"/>
      <c r="N954" s="28"/>
      <c r="O954" s="28"/>
      <c r="P954" s="28"/>
      <c r="Q954" s="28"/>
      <c r="R954" s="28"/>
      <c r="S954" s="28"/>
      <c r="T954" s="28"/>
      <c r="U954" s="28"/>
    </row>
    <row r="955" spans="1:21" ht="11.25" customHeight="1" x14ac:dyDescent="0.2">
      <c r="A955" s="28"/>
      <c r="B955" s="28"/>
      <c r="C955" s="28"/>
      <c r="D955" s="31"/>
      <c r="E955" s="28"/>
      <c r="F955" s="28"/>
      <c r="G955" s="28"/>
      <c r="H955" s="28"/>
      <c r="I955" s="28"/>
      <c r="J955" s="28"/>
      <c r="K955" s="28"/>
      <c r="L955" s="28"/>
      <c r="M955" s="28"/>
      <c r="N955" s="28"/>
      <c r="O955" s="28"/>
      <c r="P955" s="28"/>
      <c r="Q955" s="28"/>
      <c r="R955" s="28"/>
      <c r="S955" s="28"/>
      <c r="T955" s="28"/>
      <c r="U955" s="28"/>
    </row>
    <row r="956" spans="1:21" ht="11.25" customHeight="1" x14ac:dyDescent="0.2">
      <c r="A956" s="28"/>
      <c r="B956" s="28"/>
      <c r="C956" s="28"/>
      <c r="D956" s="31"/>
      <c r="E956" s="28"/>
      <c r="F956" s="28"/>
      <c r="G956" s="28"/>
      <c r="H956" s="28"/>
      <c r="I956" s="28"/>
      <c r="J956" s="28"/>
      <c r="K956" s="28"/>
      <c r="L956" s="28"/>
      <c r="M956" s="28"/>
      <c r="N956" s="28"/>
      <c r="O956" s="28"/>
      <c r="P956" s="28"/>
      <c r="Q956" s="28"/>
      <c r="R956" s="28"/>
      <c r="S956" s="28"/>
      <c r="T956" s="28"/>
      <c r="U956" s="28"/>
    </row>
    <row r="957" spans="1:21" ht="11.25" customHeight="1" x14ac:dyDescent="0.2">
      <c r="A957" s="28"/>
      <c r="B957" s="28"/>
      <c r="C957" s="28"/>
      <c r="D957" s="31"/>
      <c r="E957" s="28"/>
      <c r="F957" s="28"/>
      <c r="G957" s="28"/>
      <c r="H957" s="28"/>
      <c r="I957" s="28"/>
      <c r="J957" s="28"/>
      <c r="K957" s="28"/>
      <c r="L957" s="28"/>
      <c r="M957" s="28"/>
      <c r="N957" s="28"/>
      <c r="O957" s="28"/>
      <c r="P957" s="28"/>
      <c r="Q957" s="28"/>
      <c r="R957" s="28"/>
      <c r="S957" s="28"/>
      <c r="T957" s="28"/>
      <c r="U957" s="28"/>
    </row>
    <row r="958" spans="1:21" ht="11.25" customHeight="1" x14ac:dyDescent="0.2">
      <c r="A958" s="28"/>
      <c r="B958" s="28"/>
      <c r="C958" s="28"/>
      <c r="D958" s="31"/>
      <c r="E958" s="28"/>
      <c r="F958" s="28"/>
      <c r="G958" s="28"/>
      <c r="H958" s="28"/>
      <c r="I958" s="28"/>
      <c r="J958" s="28"/>
      <c r="K958" s="28"/>
      <c r="L958" s="28"/>
      <c r="M958" s="28"/>
      <c r="N958" s="28"/>
      <c r="O958" s="28"/>
      <c r="P958" s="28"/>
      <c r="Q958" s="28"/>
      <c r="R958" s="28"/>
      <c r="S958" s="28"/>
      <c r="T958" s="28"/>
      <c r="U958" s="28"/>
    </row>
    <row r="959" spans="1:21" ht="11.25" customHeight="1" x14ac:dyDescent="0.2">
      <c r="A959" s="28"/>
      <c r="B959" s="28"/>
      <c r="C959" s="28"/>
      <c r="D959" s="31"/>
      <c r="E959" s="28"/>
      <c r="F959" s="28"/>
      <c r="G959" s="28"/>
      <c r="H959" s="28"/>
      <c r="I959" s="28"/>
      <c r="J959" s="28"/>
      <c r="K959" s="28"/>
      <c r="L959" s="28"/>
      <c r="M959" s="28"/>
      <c r="N959" s="28"/>
      <c r="O959" s="28"/>
      <c r="P959" s="28"/>
      <c r="Q959" s="28"/>
      <c r="R959" s="28"/>
      <c r="S959" s="28"/>
      <c r="T959" s="28"/>
      <c r="U959" s="28"/>
    </row>
    <row r="960" spans="1:21" ht="11.25" customHeight="1" x14ac:dyDescent="0.2">
      <c r="A960" s="28"/>
      <c r="B960" s="28"/>
      <c r="C960" s="28"/>
      <c r="D960" s="31"/>
      <c r="E960" s="28"/>
      <c r="F960" s="28"/>
      <c r="G960" s="28"/>
      <c r="H960" s="28"/>
      <c r="I960" s="28"/>
      <c r="J960" s="28"/>
      <c r="K960" s="28"/>
      <c r="L960" s="28"/>
      <c r="M960" s="28"/>
      <c r="N960" s="28"/>
      <c r="O960" s="28"/>
      <c r="P960" s="28"/>
      <c r="Q960" s="28"/>
      <c r="R960" s="28"/>
      <c r="S960" s="28"/>
      <c r="T960" s="28"/>
      <c r="U960" s="28"/>
    </row>
    <row r="961" spans="1:21" ht="11.25" customHeight="1" x14ac:dyDescent="0.2">
      <c r="A961" s="28"/>
      <c r="B961" s="28"/>
      <c r="C961" s="28"/>
      <c r="D961" s="31"/>
      <c r="E961" s="28"/>
      <c r="F961" s="28"/>
      <c r="G961" s="28"/>
      <c r="H961" s="28"/>
      <c r="I961" s="28"/>
      <c r="J961" s="28"/>
      <c r="K961" s="28"/>
      <c r="L961" s="28"/>
      <c r="M961" s="28"/>
      <c r="N961" s="28"/>
      <c r="O961" s="28"/>
      <c r="P961" s="28"/>
      <c r="Q961" s="28"/>
      <c r="R961" s="28"/>
      <c r="S961" s="28"/>
      <c r="T961" s="28"/>
      <c r="U961" s="28"/>
    </row>
    <row r="962" spans="1:21" ht="11.25" customHeight="1" x14ac:dyDescent="0.2">
      <c r="A962" s="28"/>
      <c r="B962" s="28"/>
      <c r="C962" s="28"/>
      <c r="D962" s="31"/>
      <c r="E962" s="28"/>
      <c r="F962" s="28"/>
      <c r="G962" s="28"/>
      <c r="H962" s="28"/>
      <c r="I962" s="28"/>
      <c r="J962" s="28"/>
      <c r="K962" s="28"/>
      <c r="L962" s="28"/>
      <c r="M962" s="28"/>
      <c r="N962" s="28"/>
      <c r="O962" s="28"/>
      <c r="P962" s="28"/>
      <c r="Q962" s="28"/>
      <c r="R962" s="28"/>
      <c r="S962" s="28"/>
      <c r="T962" s="28"/>
      <c r="U962" s="28"/>
    </row>
    <row r="963" spans="1:21" ht="11.25" customHeight="1" x14ac:dyDescent="0.2">
      <c r="A963" s="28"/>
      <c r="B963" s="28"/>
      <c r="C963" s="28"/>
      <c r="D963" s="31"/>
      <c r="E963" s="28"/>
      <c r="F963" s="28"/>
      <c r="G963" s="28"/>
      <c r="H963" s="28"/>
      <c r="I963" s="28"/>
      <c r="J963" s="28"/>
      <c r="K963" s="28"/>
      <c r="L963" s="28"/>
      <c r="M963" s="28"/>
      <c r="N963" s="28"/>
      <c r="O963" s="28"/>
      <c r="P963" s="28"/>
      <c r="Q963" s="28"/>
      <c r="R963" s="28"/>
      <c r="S963" s="28"/>
      <c r="T963" s="28"/>
      <c r="U963" s="28"/>
    </row>
    <row r="964" spans="1:21" ht="11.25" customHeight="1" x14ac:dyDescent="0.2">
      <c r="A964" s="28"/>
      <c r="B964" s="28"/>
      <c r="C964" s="28"/>
      <c r="D964" s="31"/>
      <c r="E964" s="28"/>
      <c r="F964" s="28"/>
      <c r="G964" s="28"/>
      <c r="H964" s="28"/>
      <c r="I964" s="28"/>
      <c r="J964" s="28"/>
      <c r="K964" s="28"/>
      <c r="L964" s="28"/>
      <c r="M964" s="28"/>
      <c r="N964" s="28"/>
      <c r="O964" s="28"/>
      <c r="P964" s="28"/>
      <c r="Q964" s="28"/>
      <c r="R964" s="28"/>
      <c r="S964" s="28"/>
      <c r="T964" s="28"/>
      <c r="U964" s="28"/>
    </row>
    <row r="965" spans="1:21" ht="11.25" customHeight="1" x14ac:dyDescent="0.2">
      <c r="A965" s="28"/>
      <c r="B965" s="28"/>
      <c r="C965" s="28"/>
      <c r="D965" s="31"/>
      <c r="E965" s="28"/>
      <c r="F965" s="28"/>
      <c r="G965" s="28"/>
      <c r="H965" s="28"/>
      <c r="I965" s="28"/>
      <c r="J965" s="28"/>
      <c r="K965" s="28"/>
      <c r="L965" s="28"/>
      <c r="M965" s="28"/>
      <c r="N965" s="28"/>
      <c r="O965" s="28"/>
      <c r="P965" s="28"/>
      <c r="Q965" s="28"/>
      <c r="R965" s="28"/>
      <c r="S965" s="28"/>
      <c r="T965" s="28"/>
      <c r="U965" s="28"/>
    </row>
    <row r="966" spans="1:21" ht="11.25" customHeight="1" x14ac:dyDescent="0.2">
      <c r="A966" s="28"/>
      <c r="B966" s="28"/>
      <c r="C966" s="28"/>
      <c r="D966" s="31"/>
      <c r="E966" s="28"/>
      <c r="F966" s="28"/>
      <c r="G966" s="28"/>
      <c r="H966" s="28"/>
      <c r="I966" s="28"/>
      <c r="J966" s="28"/>
      <c r="K966" s="28"/>
      <c r="L966" s="28"/>
      <c r="M966" s="28"/>
      <c r="N966" s="28"/>
      <c r="O966" s="28"/>
      <c r="P966" s="28"/>
      <c r="Q966" s="28"/>
      <c r="R966" s="28"/>
      <c r="S966" s="28"/>
      <c r="T966" s="28"/>
      <c r="U966" s="28"/>
    </row>
    <row r="967" spans="1:21" ht="11.25" customHeight="1" x14ac:dyDescent="0.2">
      <c r="A967" s="28"/>
      <c r="B967" s="28"/>
      <c r="C967" s="28"/>
      <c r="D967" s="31"/>
      <c r="E967" s="28"/>
      <c r="F967" s="28"/>
      <c r="G967" s="28"/>
      <c r="H967" s="28"/>
      <c r="I967" s="28"/>
      <c r="J967" s="28"/>
      <c r="K967" s="28"/>
      <c r="L967" s="28"/>
      <c r="M967" s="28"/>
      <c r="N967" s="28"/>
      <c r="O967" s="28"/>
      <c r="P967" s="28"/>
      <c r="Q967" s="28"/>
      <c r="R967" s="28"/>
      <c r="S967" s="28"/>
      <c r="T967" s="28"/>
      <c r="U967" s="28"/>
    </row>
    <row r="968" spans="1:21" ht="11.25" customHeight="1" x14ac:dyDescent="0.2">
      <c r="A968" s="28"/>
      <c r="B968" s="28"/>
      <c r="C968" s="28"/>
      <c r="D968" s="31"/>
      <c r="E968" s="28"/>
      <c r="F968" s="28"/>
      <c r="G968" s="28"/>
      <c r="H968" s="28"/>
      <c r="I968" s="28"/>
      <c r="J968" s="28"/>
      <c r="K968" s="28"/>
      <c r="L968" s="28"/>
      <c r="M968" s="28"/>
      <c r="N968" s="28"/>
      <c r="O968" s="28"/>
      <c r="P968" s="28"/>
      <c r="Q968" s="28"/>
      <c r="R968" s="28"/>
      <c r="S968" s="28"/>
      <c r="T968" s="28"/>
      <c r="U968" s="28"/>
    </row>
    <row r="969" spans="1:21" ht="11.25" customHeight="1" x14ac:dyDescent="0.2">
      <c r="A969" s="28"/>
      <c r="B969" s="28"/>
      <c r="C969" s="28"/>
      <c r="D969" s="31"/>
      <c r="E969" s="28"/>
      <c r="F969" s="28"/>
      <c r="G969" s="28"/>
      <c r="H969" s="28"/>
      <c r="I969" s="28"/>
      <c r="J969" s="28"/>
      <c r="K969" s="28"/>
      <c r="L969" s="28"/>
      <c r="M969" s="28"/>
      <c r="N969" s="28"/>
      <c r="O969" s="28"/>
      <c r="P969" s="28"/>
      <c r="Q969" s="28"/>
      <c r="R969" s="28"/>
      <c r="S969" s="28"/>
      <c r="T969" s="28"/>
      <c r="U969" s="28"/>
    </row>
    <row r="970" spans="1:21" ht="11.25" customHeight="1" x14ac:dyDescent="0.2">
      <c r="A970" s="28"/>
      <c r="B970" s="28"/>
      <c r="C970" s="28"/>
      <c r="D970" s="31"/>
      <c r="E970" s="28"/>
      <c r="F970" s="28"/>
      <c r="G970" s="28"/>
      <c r="H970" s="28"/>
      <c r="I970" s="28"/>
      <c r="J970" s="28"/>
      <c r="K970" s="28"/>
      <c r="L970" s="28"/>
      <c r="M970" s="28"/>
      <c r="N970" s="28"/>
      <c r="O970" s="28"/>
      <c r="P970" s="28"/>
      <c r="Q970" s="28"/>
      <c r="R970" s="28"/>
      <c r="S970" s="28"/>
      <c r="T970" s="28"/>
      <c r="U970" s="28"/>
    </row>
    <row r="971" spans="1:21" ht="11.25" customHeight="1" x14ac:dyDescent="0.2">
      <c r="A971" s="28"/>
      <c r="B971" s="28"/>
      <c r="C971" s="28"/>
      <c r="D971" s="31"/>
      <c r="E971" s="28"/>
      <c r="F971" s="28"/>
      <c r="G971" s="28"/>
      <c r="H971" s="28"/>
      <c r="I971" s="28"/>
      <c r="J971" s="28"/>
      <c r="K971" s="28"/>
      <c r="L971" s="28"/>
      <c r="M971" s="28"/>
      <c r="N971" s="28"/>
      <c r="O971" s="28"/>
      <c r="P971" s="28"/>
      <c r="Q971" s="28"/>
      <c r="R971" s="28"/>
      <c r="S971" s="28"/>
      <c r="T971" s="28"/>
      <c r="U971" s="28"/>
    </row>
    <row r="972" spans="1:21" ht="11.25" customHeight="1" x14ac:dyDescent="0.2">
      <c r="A972" s="28"/>
      <c r="B972" s="28"/>
      <c r="C972" s="28"/>
      <c r="D972" s="31"/>
      <c r="E972" s="28"/>
      <c r="F972" s="28"/>
      <c r="G972" s="28"/>
      <c r="H972" s="28"/>
      <c r="I972" s="28"/>
      <c r="J972" s="28"/>
      <c r="K972" s="28"/>
      <c r="L972" s="28"/>
      <c r="M972" s="28"/>
      <c r="N972" s="28"/>
      <c r="O972" s="28"/>
      <c r="P972" s="28"/>
      <c r="Q972" s="28"/>
      <c r="R972" s="28"/>
      <c r="S972" s="28"/>
      <c r="T972" s="28"/>
      <c r="U972" s="28"/>
    </row>
    <row r="973" spans="1:21" ht="11.25" customHeight="1" x14ac:dyDescent="0.2">
      <c r="A973" s="28"/>
      <c r="B973" s="28"/>
      <c r="C973" s="28"/>
      <c r="D973" s="31"/>
      <c r="E973" s="28"/>
      <c r="F973" s="28"/>
      <c r="G973" s="28"/>
      <c r="H973" s="28"/>
      <c r="I973" s="28"/>
      <c r="J973" s="28"/>
      <c r="K973" s="28"/>
      <c r="L973" s="28"/>
      <c r="M973" s="28"/>
      <c r="N973" s="28"/>
      <c r="O973" s="28"/>
      <c r="P973" s="28"/>
      <c r="Q973" s="28"/>
      <c r="R973" s="28"/>
      <c r="S973" s="28"/>
      <c r="T973" s="28"/>
      <c r="U973" s="28"/>
    </row>
    <row r="974" spans="1:21" ht="11.25" customHeight="1" x14ac:dyDescent="0.2">
      <c r="A974" s="28"/>
      <c r="B974" s="28"/>
      <c r="C974" s="28"/>
      <c r="D974" s="31"/>
      <c r="E974" s="28"/>
      <c r="F974" s="28"/>
      <c r="G974" s="28"/>
      <c r="H974" s="28"/>
      <c r="I974" s="28"/>
      <c r="J974" s="28"/>
      <c r="K974" s="28"/>
      <c r="L974" s="28"/>
      <c r="M974" s="28"/>
      <c r="N974" s="28"/>
      <c r="O974" s="28"/>
      <c r="P974" s="28"/>
      <c r="Q974" s="28"/>
      <c r="R974" s="28"/>
      <c r="S974" s="28"/>
      <c r="T974" s="28"/>
      <c r="U974" s="28"/>
    </row>
    <row r="975" spans="1:21" ht="11.25" customHeight="1" x14ac:dyDescent="0.2">
      <c r="A975" s="28"/>
      <c r="B975" s="28"/>
      <c r="C975" s="28"/>
      <c r="D975" s="31"/>
      <c r="E975" s="28"/>
      <c r="F975" s="28"/>
      <c r="G975" s="28"/>
      <c r="H975" s="28"/>
      <c r="I975" s="28"/>
      <c r="J975" s="28"/>
      <c r="K975" s="28"/>
      <c r="L975" s="28"/>
      <c r="M975" s="28"/>
      <c r="N975" s="28"/>
      <c r="O975" s="28"/>
      <c r="P975" s="28"/>
      <c r="Q975" s="28"/>
      <c r="R975" s="28"/>
      <c r="S975" s="28"/>
      <c r="T975" s="28"/>
      <c r="U975" s="28"/>
    </row>
    <row r="976" spans="1:21" ht="11.25" customHeight="1" x14ac:dyDescent="0.2">
      <c r="A976" s="28"/>
      <c r="B976" s="28"/>
      <c r="C976" s="28"/>
      <c r="D976" s="31"/>
      <c r="E976" s="28"/>
      <c r="F976" s="28"/>
      <c r="G976" s="28"/>
      <c r="H976" s="28"/>
      <c r="I976" s="28"/>
      <c r="J976" s="28"/>
      <c r="K976" s="28"/>
      <c r="L976" s="28"/>
      <c r="M976" s="28"/>
      <c r="N976" s="28"/>
      <c r="O976" s="28"/>
      <c r="P976" s="28"/>
      <c r="Q976" s="28"/>
      <c r="R976" s="28"/>
      <c r="S976" s="28"/>
      <c r="T976" s="28"/>
      <c r="U976" s="28"/>
    </row>
    <row r="977" spans="1:21" ht="11.25" customHeight="1" x14ac:dyDescent="0.2">
      <c r="A977" s="28"/>
      <c r="B977" s="28"/>
      <c r="C977" s="28"/>
      <c r="D977" s="31"/>
      <c r="E977" s="28"/>
      <c r="F977" s="28"/>
      <c r="G977" s="28"/>
      <c r="H977" s="28"/>
      <c r="I977" s="28"/>
      <c r="J977" s="28"/>
      <c r="K977" s="28"/>
      <c r="L977" s="28"/>
      <c r="M977" s="28"/>
      <c r="N977" s="28"/>
      <c r="O977" s="28"/>
      <c r="P977" s="28"/>
      <c r="Q977" s="28"/>
      <c r="R977" s="28"/>
      <c r="S977" s="28"/>
      <c r="T977" s="28"/>
      <c r="U977" s="28"/>
    </row>
    <row r="978" spans="1:21" ht="11.25" customHeight="1" x14ac:dyDescent="0.2">
      <c r="A978" s="28"/>
      <c r="B978" s="28"/>
      <c r="C978" s="28"/>
      <c r="D978" s="31"/>
      <c r="E978" s="28"/>
      <c r="F978" s="28"/>
      <c r="G978" s="28"/>
      <c r="H978" s="28"/>
      <c r="I978" s="28"/>
      <c r="J978" s="28"/>
      <c r="K978" s="28"/>
      <c r="L978" s="28"/>
      <c r="M978" s="28"/>
      <c r="N978" s="28"/>
      <c r="O978" s="28"/>
      <c r="P978" s="28"/>
      <c r="Q978" s="28"/>
      <c r="R978" s="28"/>
      <c r="S978" s="28"/>
      <c r="T978" s="28"/>
      <c r="U978" s="28"/>
    </row>
    <row r="979" spans="1:21" ht="11.25" customHeight="1" x14ac:dyDescent="0.2">
      <c r="A979" s="28"/>
      <c r="B979" s="28"/>
      <c r="C979" s="28"/>
      <c r="D979" s="31"/>
      <c r="E979" s="28"/>
      <c r="F979" s="28"/>
      <c r="G979" s="28"/>
      <c r="H979" s="28"/>
      <c r="I979" s="28"/>
      <c r="J979" s="28"/>
      <c r="K979" s="28"/>
      <c r="L979" s="28"/>
      <c r="M979" s="28"/>
      <c r="N979" s="28"/>
      <c r="O979" s="28"/>
      <c r="P979" s="28"/>
      <c r="Q979" s="28"/>
      <c r="R979" s="28"/>
      <c r="S979" s="28"/>
      <c r="T979" s="28"/>
      <c r="U979" s="28"/>
    </row>
    <row r="980" spans="1:21" ht="11.25" customHeight="1" x14ac:dyDescent="0.2">
      <c r="A980" s="28"/>
      <c r="B980" s="28"/>
      <c r="C980" s="28"/>
      <c r="D980" s="31"/>
      <c r="E980" s="28"/>
      <c r="F980" s="28"/>
      <c r="G980" s="28"/>
      <c r="H980" s="28"/>
      <c r="I980" s="28"/>
      <c r="J980" s="28"/>
      <c r="K980" s="28"/>
      <c r="L980" s="28"/>
      <c r="M980" s="28"/>
      <c r="N980" s="28"/>
      <c r="O980" s="28"/>
      <c r="P980" s="28"/>
      <c r="Q980" s="28"/>
      <c r="R980" s="28"/>
      <c r="S980" s="28"/>
      <c r="T980" s="28"/>
      <c r="U980" s="28"/>
    </row>
    <row r="981" spans="1:21" ht="11.25" customHeight="1" x14ac:dyDescent="0.2">
      <c r="A981" s="28"/>
      <c r="B981" s="28"/>
      <c r="C981" s="28"/>
      <c r="D981" s="31"/>
      <c r="E981" s="28"/>
      <c r="F981" s="28"/>
      <c r="G981" s="28"/>
      <c r="H981" s="28"/>
      <c r="I981" s="28"/>
      <c r="J981" s="28"/>
      <c r="K981" s="28"/>
      <c r="L981" s="28"/>
      <c r="M981" s="28"/>
      <c r="N981" s="28"/>
      <c r="O981" s="28"/>
      <c r="P981" s="28"/>
      <c r="Q981" s="28"/>
      <c r="R981" s="28"/>
      <c r="S981" s="28"/>
      <c r="T981" s="28"/>
      <c r="U981" s="28"/>
    </row>
    <row r="982" spans="1:21" ht="11.25" customHeight="1" x14ac:dyDescent="0.2">
      <c r="A982" s="28"/>
      <c r="B982" s="28"/>
      <c r="C982" s="28"/>
      <c r="D982" s="31"/>
      <c r="E982" s="28"/>
      <c r="F982" s="28"/>
      <c r="G982" s="28"/>
      <c r="H982" s="28"/>
      <c r="I982" s="28"/>
      <c r="J982" s="28"/>
      <c r="K982" s="28"/>
      <c r="L982" s="28"/>
      <c r="M982" s="28"/>
      <c r="N982" s="28"/>
      <c r="O982" s="28"/>
      <c r="P982" s="28"/>
      <c r="Q982" s="28"/>
      <c r="R982" s="28"/>
      <c r="S982" s="28"/>
      <c r="T982" s="28"/>
      <c r="U982" s="28"/>
    </row>
    <row r="983" spans="1:21" ht="11.25" customHeight="1" x14ac:dyDescent="0.2">
      <c r="A983" s="28"/>
      <c r="B983" s="28"/>
      <c r="C983" s="28"/>
      <c r="D983" s="31"/>
      <c r="E983" s="28"/>
      <c r="F983" s="28"/>
      <c r="G983" s="28"/>
      <c r="H983" s="28"/>
      <c r="I983" s="28"/>
      <c r="J983" s="28"/>
      <c r="K983" s="28"/>
      <c r="L983" s="28"/>
      <c r="M983" s="28"/>
      <c r="N983" s="28"/>
      <c r="O983" s="28"/>
      <c r="P983" s="28"/>
      <c r="Q983" s="28"/>
      <c r="R983" s="28"/>
      <c r="S983" s="28"/>
      <c r="T983" s="28"/>
      <c r="U983" s="28"/>
    </row>
    <row r="984" spans="1:21" ht="11.25" customHeight="1" x14ac:dyDescent="0.2">
      <c r="A984" s="28"/>
      <c r="B984" s="28"/>
      <c r="C984" s="28"/>
      <c r="D984" s="31"/>
      <c r="E984" s="28"/>
      <c r="F984" s="28"/>
      <c r="G984" s="28"/>
      <c r="H984" s="28"/>
      <c r="I984" s="28"/>
      <c r="J984" s="28"/>
      <c r="K984" s="28"/>
      <c r="L984" s="28"/>
      <c r="M984" s="28"/>
      <c r="N984" s="28"/>
      <c r="O984" s="28"/>
      <c r="P984" s="28"/>
      <c r="Q984" s="28"/>
      <c r="R984" s="28"/>
      <c r="S984" s="28"/>
      <c r="T984" s="28"/>
      <c r="U984" s="28"/>
    </row>
    <row r="985" spans="1:21" ht="11.25" customHeight="1" x14ac:dyDescent="0.2">
      <c r="A985" s="28"/>
      <c r="B985" s="28"/>
      <c r="C985" s="28"/>
      <c r="D985" s="31"/>
      <c r="E985" s="28"/>
      <c r="F985" s="28"/>
      <c r="G985" s="28"/>
      <c r="H985" s="28"/>
      <c r="I985" s="28"/>
      <c r="J985" s="28"/>
      <c r="K985" s="28"/>
      <c r="L985" s="28"/>
      <c r="M985" s="28"/>
      <c r="N985" s="28"/>
      <c r="O985" s="28"/>
      <c r="P985" s="28"/>
      <c r="Q985" s="28"/>
      <c r="R985" s="28"/>
      <c r="S985" s="28"/>
      <c r="T985" s="28"/>
      <c r="U985" s="28"/>
    </row>
    <row r="986" spans="1:21" ht="11.25" customHeight="1" x14ac:dyDescent="0.2">
      <c r="A986" s="28"/>
      <c r="B986" s="28"/>
      <c r="C986" s="28"/>
      <c r="D986" s="31"/>
      <c r="E986" s="28"/>
      <c r="F986" s="28"/>
      <c r="G986" s="28"/>
      <c r="H986" s="28"/>
      <c r="I986" s="28"/>
      <c r="J986" s="28"/>
      <c r="K986" s="28"/>
      <c r="L986" s="28"/>
      <c r="M986" s="28"/>
      <c r="N986" s="28"/>
      <c r="O986" s="28"/>
      <c r="P986" s="28"/>
      <c r="Q986" s="28"/>
      <c r="R986" s="28"/>
      <c r="S986" s="28"/>
      <c r="T986" s="28"/>
      <c r="U986" s="28"/>
    </row>
    <row r="987" spans="1:21" ht="11.25" customHeight="1" x14ac:dyDescent="0.2">
      <c r="A987" s="28"/>
      <c r="B987" s="28"/>
      <c r="C987" s="28"/>
      <c r="D987" s="31"/>
      <c r="E987" s="28"/>
      <c r="F987" s="28"/>
      <c r="G987" s="28"/>
      <c r="H987" s="28"/>
      <c r="I987" s="28"/>
      <c r="J987" s="28"/>
      <c r="K987" s="28"/>
      <c r="L987" s="28"/>
      <c r="M987" s="28"/>
      <c r="N987" s="28"/>
      <c r="O987" s="28"/>
      <c r="P987" s="28"/>
      <c r="Q987" s="28"/>
      <c r="R987" s="28"/>
      <c r="S987" s="28"/>
      <c r="T987" s="28"/>
      <c r="U987" s="28"/>
    </row>
    <row r="988" spans="1:21" ht="11.25" customHeight="1" x14ac:dyDescent="0.2">
      <c r="A988" s="28"/>
      <c r="B988" s="28"/>
      <c r="C988" s="28"/>
      <c r="D988" s="31"/>
      <c r="E988" s="28"/>
      <c r="F988" s="28"/>
      <c r="G988" s="28"/>
      <c r="H988" s="28"/>
      <c r="I988" s="28"/>
      <c r="J988" s="28"/>
      <c r="K988" s="28"/>
      <c r="L988" s="28"/>
      <c r="M988" s="28"/>
      <c r="N988" s="28"/>
      <c r="O988" s="28"/>
      <c r="P988" s="28"/>
      <c r="Q988" s="28"/>
      <c r="R988" s="28"/>
      <c r="S988" s="28"/>
      <c r="T988" s="28"/>
      <c r="U988" s="28"/>
    </row>
    <row r="989" spans="1:21" ht="11.25" customHeight="1" x14ac:dyDescent="0.2">
      <c r="A989" s="28"/>
      <c r="B989" s="28"/>
      <c r="C989" s="28"/>
      <c r="D989" s="31"/>
      <c r="E989" s="28"/>
      <c r="F989" s="28"/>
      <c r="G989" s="28"/>
      <c r="H989" s="28"/>
      <c r="I989" s="28"/>
      <c r="J989" s="28"/>
      <c r="K989" s="28"/>
      <c r="L989" s="28"/>
      <c r="M989" s="28"/>
      <c r="N989" s="28"/>
      <c r="O989" s="28"/>
      <c r="P989" s="28"/>
      <c r="Q989" s="28"/>
      <c r="R989" s="28"/>
      <c r="S989" s="28"/>
      <c r="T989" s="28"/>
      <c r="U989" s="28"/>
    </row>
    <row r="990" spans="1:21" ht="11.25" customHeight="1" x14ac:dyDescent="0.2">
      <c r="A990" s="28"/>
      <c r="B990" s="28"/>
      <c r="C990" s="28"/>
      <c r="D990" s="31"/>
      <c r="E990" s="28"/>
      <c r="F990" s="28"/>
      <c r="G990" s="28"/>
      <c r="H990" s="28"/>
      <c r="I990" s="28"/>
      <c r="J990" s="28"/>
      <c r="K990" s="28"/>
      <c r="L990" s="28"/>
      <c r="M990" s="28"/>
      <c r="N990" s="28"/>
      <c r="O990" s="28"/>
      <c r="P990" s="28"/>
      <c r="Q990" s="28"/>
      <c r="R990" s="28"/>
      <c r="S990" s="28"/>
      <c r="T990" s="28"/>
      <c r="U990" s="28"/>
    </row>
    <row r="991" spans="1:21" ht="11.25" customHeight="1" x14ac:dyDescent="0.2">
      <c r="A991" s="28"/>
      <c r="B991" s="28"/>
      <c r="C991" s="28"/>
      <c r="D991" s="31"/>
      <c r="E991" s="28"/>
      <c r="F991" s="28"/>
      <c r="G991" s="28"/>
      <c r="H991" s="28"/>
      <c r="I991" s="28"/>
      <c r="J991" s="28"/>
      <c r="K991" s="28"/>
      <c r="L991" s="28"/>
      <c r="M991" s="28"/>
      <c r="N991" s="28"/>
      <c r="O991" s="28"/>
      <c r="P991" s="28"/>
      <c r="Q991" s="28"/>
      <c r="R991" s="28"/>
      <c r="S991" s="28"/>
      <c r="T991" s="28"/>
      <c r="U991" s="28"/>
    </row>
    <row r="992" spans="1:21" ht="11.25" customHeight="1" x14ac:dyDescent="0.2">
      <c r="A992" s="28"/>
      <c r="B992" s="28"/>
      <c r="C992" s="28"/>
      <c r="D992" s="31"/>
      <c r="E992" s="28"/>
      <c r="F992" s="28"/>
      <c r="G992" s="28"/>
      <c r="H992" s="28"/>
      <c r="I992" s="28"/>
      <c r="J992" s="28"/>
      <c r="K992" s="28"/>
      <c r="L992" s="28"/>
      <c r="M992" s="28"/>
      <c r="N992" s="28"/>
      <c r="O992" s="28"/>
      <c r="P992" s="28"/>
      <c r="Q992" s="28"/>
      <c r="R992" s="28"/>
      <c r="S992" s="28"/>
      <c r="T992" s="28"/>
      <c r="U992" s="28"/>
    </row>
    <row r="993" spans="1:21" ht="11.25" customHeight="1" x14ac:dyDescent="0.2">
      <c r="A993" s="28"/>
      <c r="B993" s="28"/>
      <c r="C993" s="28"/>
      <c r="D993" s="31"/>
      <c r="E993" s="28"/>
      <c r="F993" s="28"/>
      <c r="G993" s="28"/>
      <c r="H993" s="28"/>
      <c r="I993" s="28"/>
      <c r="J993" s="28"/>
      <c r="K993" s="28"/>
      <c r="L993" s="28"/>
      <c r="M993" s="28"/>
      <c r="N993" s="28"/>
      <c r="O993" s="28"/>
      <c r="P993" s="28"/>
      <c r="Q993" s="28"/>
      <c r="R993" s="28"/>
      <c r="S993" s="28"/>
      <c r="T993" s="28"/>
      <c r="U993" s="28"/>
    </row>
    <row r="994" spans="1:21" ht="11.25" customHeight="1" x14ac:dyDescent="0.2">
      <c r="A994" s="28"/>
      <c r="B994" s="28"/>
      <c r="C994" s="28"/>
      <c r="D994" s="31"/>
      <c r="E994" s="28"/>
      <c r="F994" s="28"/>
      <c r="G994" s="28"/>
      <c r="H994" s="28"/>
      <c r="I994" s="28"/>
      <c r="J994" s="28"/>
      <c r="K994" s="28"/>
      <c r="L994" s="28"/>
      <c r="M994" s="28"/>
      <c r="N994" s="28"/>
      <c r="O994" s="28"/>
      <c r="P994" s="28"/>
      <c r="Q994" s="28"/>
      <c r="R994" s="28"/>
      <c r="S994" s="28"/>
      <c r="T994" s="28"/>
      <c r="U994" s="28"/>
    </row>
    <row r="995" spans="1:21" ht="11.25" customHeight="1" x14ac:dyDescent="0.2">
      <c r="A995" s="28"/>
      <c r="B995" s="28"/>
      <c r="C995" s="28"/>
      <c r="D995" s="31"/>
      <c r="E995" s="28"/>
      <c r="F995" s="28"/>
      <c r="G995" s="28"/>
      <c r="H995" s="28"/>
      <c r="I995" s="28"/>
      <c r="J995" s="28"/>
      <c r="K995" s="28"/>
      <c r="L995" s="28"/>
      <c r="M995" s="28"/>
      <c r="N995" s="28"/>
      <c r="O995" s="28"/>
      <c r="P995" s="28"/>
      <c r="Q995" s="28"/>
      <c r="R995" s="28"/>
      <c r="S995" s="28"/>
      <c r="T995" s="28"/>
      <c r="U995" s="28"/>
    </row>
    <row r="996" spans="1:21" ht="11.25" customHeight="1" x14ac:dyDescent="0.2">
      <c r="A996" s="28"/>
      <c r="B996" s="28"/>
      <c r="C996" s="28"/>
      <c r="D996" s="31"/>
      <c r="E996" s="28"/>
      <c r="F996" s="28"/>
      <c r="G996" s="28"/>
      <c r="H996" s="28"/>
      <c r="I996" s="28"/>
      <c r="J996" s="28"/>
      <c r="K996" s="28"/>
      <c r="L996" s="28"/>
      <c r="M996" s="28"/>
      <c r="N996" s="28"/>
      <c r="O996" s="28"/>
      <c r="P996" s="28"/>
      <c r="Q996" s="28"/>
      <c r="R996" s="28"/>
      <c r="S996" s="28"/>
      <c r="T996" s="28"/>
      <c r="U996" s="28"/>
    </row>
    <row r="997" spans="1:21" ht="11.25" customHeight="1" x14ac:dyDescent="0.2">
      <c r="A997" s="28"/>
      <c r="B997" s="28"/>
      <c r="C997" s="28"/>
      <c r="D997" s="31"/>
      <c r="E997" s="28"/>
      <c r="F997" s="28"/>
      <c r="G997" s="28"/>
      <c r="H997" s="28"/>
      <c r="I997" s="28"/>
      <c r="J997" s="28"/>
      <c r="K997" s="28"/>
      <c r="L997" s="28"/>
      <c r="M997" s="28"/>
      <c r="N997" s="28"/>
      <c r="O997" s="28"/>
      <c r="P997" s="28"/>
      <c r="Q997" s="28"/>
      <c r="R997" s="28"/>
      <c r="S997" s="28"/>
      <c r="T997" s="28"/>
      <c r="U997" s="28"/>
    </row>
    <row r="998" spans="1:21" ht="11.25" customHeight="1" x14ac:dyDescent="0.2">
      <c r="A998" s="28"/>
      <c r="B998" s="28"/>
      <c r="C998" s="28"/>
      <c r="D998" s="31"/>
      <c r="E998" s="28"/>
      <c r="F998" s="28"/>
      <c r="G998" s="28"/>
      <c r="H998" s="28"/>
      <c r="I998" s="28"/>
      <c r="J998" s="28"/>
      <c r="K998" s="28"/>
      <c r="L998" s="28"/>
      <c r="M998" s="28"/>
      <c r="N998" s="28"/>
      <c r="O998" s="28"/>
      <c r="P998" s="28"/>
      <c r="Q998" s="28"/>
      <c r="R998" s="28"/>
      <c r="S998" s="28"/>
      <c r="T998" s="28"/>
      <c r="U998" s="28"/>
    </row>
    <row r="999" spans="1:21" ht="11.25" customHeight="1" x14ac:dyDescent="0.2">
      <c r="A999" s="28"/>
      <c r="B999" s="28"/>
      <c r="C999" s="28"/>
      <c r="D999" s="31"/>
      <c r="E999" s="28"/>
      <c r="F999" s="28"/>
      <c r="G999" s="28"/>
      <c r="H999" s="28"/>
      <c r="I999" s="28"/>
      <c r="J999" s="28"/>
      <c r="K999" s="28"/>
      <c r="L999" s="28"/>
      <c r="M999" s="28"/>
      <c r="N999" s="28"/>
      <c r="O999" s="28"/>
      <c r="P999" s="28"/>
      <c r="Q999" s="28"/>
      <c r="R999" s="28"/>
      <c r="S999" s="28"/>
      <c r="T999" s="28"/>
      <c r="U999" s="28"/>
    </row>
    <row r="1000" spans="1:21" ht="11.25" customHeight="1" x14ac:dyDescent="0.2">
      <c r="A1000" s="28"/>
      <c r="B1000" s="28"/>
      <c r="C1000" s="28"/>
      <c r="D1000" s="31"/>
      <c r="E1000" s="28"/>
      <c r="F1000" s="28"/>
      <c r="G1000" s="28"/>
      <c r="H1000" s="28"/>
      <c r="I1000" s="28"/>
      <c r="J1000" s="28"/>
      <c r="K1000" s="28"/>
      <c r="L1000" s="28"/>
      <c r="M1000" s="28"/>
      <c r="N1000" s="28"/>
      <c r="O1000" s="28"/>
      <c r="P1000" s="28"/>
      <c r="Q1000" s="28"/>
      <c r="R1000" s="28"/>
      <c r="S1000" s="28"/>
      <c r="T1000" s="28"/>
      <c r="U1000" s="28"/>
    </row>
    <row r="1001" spans="1:21" ht="11.25" customHeight="1" x14ac:dyDescent="0.2">
      <c r="A1001" s="28"/>
      <c r="B1001" s="28"/>
      <c r="C1001" s="28"/>
      <c r="D1001" s="31"/>
      <c r="E1001" s="28"/>
      <c r="F1001" s="28"/>
      <c r="G1001" s="28"/>
      <c r="H1001" s="28"/>
      <c r="I1001" s="28"/>
      <c r="J1001" s="28"/>
      <c r="K1001" s="28"/>
      <c r="L1001" s="28"/>
      <c r="M1001" s="28"/>
      <c r="N1001" s="28"/>
      <c r="O1001" s="28"/>
      <c r="P1001" s="28"/>
      <c r="Q1001" s="28"/>
      <c r="R1001" s="28"/>
      <c r="S1001" s="28"/>
      <c r="T1001" s="28"/>
      <c r="U1001" s="28"/>
    </row>
    <row r="1002" spans="1:21" ht="11.25" customHeight="1" x14ac:dyDescent="0.2">
      <c r="A1002" s="28"/>
      <c r="B1002" s="28"/>
      <c r="C1002" s="28"/>
      <c r="D1002" s="31"/>
      <c r="E1002" s="28"/>
      <c r="F1002" s="28"/>
      <c r="G1002" s="28"/>
      <c r="H1002" s="28"/>
      <c r="I1002" s="28"/>
      <c r="J1002" s="28"/>
      <c r="K1002" s="28"/>
      <c r="L1002" s="28"/>
      <c r="M1002" s="28"/>
      <c r="N1002" s="28"/>
      <c r="O1002" s="28"/>
      <c r="P1002" s="28"/>
      <c r="Q1002" s="28"/>
      <c r="R1002" s="28"/>
      <c r="S1002" s="28"/>
      <c r="T1002" s="28"/>
      <c r="U1002" s="28"/>
    </row>
    <row r="1003" spans="1:21" ht="11.25" customHeight="1" x14ac:dyDescent="0.2">
      <c r="A1003" s="28"/>
      <c r="B1003" s="28"/>
      <c r="C1003" s="28"/>
      <c r="D1003" s="31"/>
      <c r="E1003" s="28"/>
      <c r="F1003" s="28"/>
      <c r="G1003" s="28"/>
      <c r="H1003" s="28"/>
      <c r="I1003" s="28"/>
      <c r="J1003" s="28"/>
      <c r="K1003" s="28"/>
      <c r="L1003" s="28"/>
      <c r="M1003" s="28"/>
      <c r="N1003" s="28"/>
      <c r="O1003" s="28"/>
      <c r="P1003" s="28"/>
      <c r="Q1003" s="28"/>
      <c r="R1003" s="28"/>
      <c r="S1003" s="28"/>
      <c r="T1003" s="28"/>
      <c r="U1003" s="28"/>
    </row>
    <row r="1004" spans="1:21" ht="11.25" customHeight="1" x14ac:dyDescent="0.2">
      <c r="A1004" s="28"/>
      <c r="B1004" s="28"/>
      <c r="C1004" s="28"/>
      <c r="D1004" s="31"/>
      <c r="E1004" s="28"/>
      <c r="F1004" s="28"/>
      <c r="G1004" s="28"/>
      <c r="H1004" s="28"/>
      <c r="I1004" s="28"/>
      <c r="J1004" s="28"/>
      <c r="K1004" s="28"/>
      <c r="L1004" s="28"/>
      <c r="M1004" s="28"/>
      <c r="N1004" s="28"/>
      <c r="O1004" s="28"/>
      <c r="P1004" s="28"/>
      <c r="Q1004" s="28"/>
      <c r="R1004" s="28"/>
      <c r="S1004" s="28"/>
      <c r="T1004" s="28"/>
      <c r="U1004" s="28"/>
    </row>
    <row r="1005" spans="1:21" ht="11.25" customHeight="1" x14ac:dyDescent="0.2">
      <c r="A1005" s="28"/>
      <c r="B1005" s="28"/>
      <c r="C1005" s="28"/>
      <c r="D1005" s="31"/>
      <c r="E1005" s="28"/>
      <c r="F1005" s="28"/>
      <c r="G1005" s="28"/>
      <c r="H1005" s="28"/>
      <c r="I1005" s="28"/>
      <c r="J1005" s="28"/>
      <c r="K1005" s="28"/>
      <c r="L1005" s="28"/>
      <c r="M1005" s="28"/>
      <c r="N1005" s="28"/>
      <c r="O1005" s="28"/>
      <c r="P1005" s="28"/>
      <c r="Q1005" s="28"/>
      <c r="R1005" s="28"/>
      <c r="S1005" s="28"/>
      <c r="T1005" s="28"/>
      <c r="U1005" s="28"/>
    </row>
    <row r="1006" spans="1:21" ht="11.25" customHeight="1" x14ac:dyDescent="0.2">
      <c r="A1006" s="28"/>
      <c r="B1006" s="28"/>
      <c r="C1006" s="28"/>
      <c r="D1006" s="31"/>
      <c r="E1006" s="28"/>
      <c r="F1006" s="28"/>
      <c r="G1006" s="28"/>
      <c r="H1006" s="28"/>
      <c r="I1006" s="28"/>
      <c r="J1006" s="28"/>
      <c r="K1006" s="28"/>
      <c r="L1006" s="28"/>
      <c r="M1006" s="28"/>
      <c r="N1006" s="28"/>
      <c r="O1006" s="28"/>
      <c r="P1006" s="28"/>
      <c r="Q1006" s="28"/>
      <c r="R1006" s="28"/>
      <c r="S1006" s="28"/>
      <c r="T1006" s="28"/>
      <c r="U1006" s="28"/>
    </row>
    <row r="1007" spans="1:21" ht="11.25" customHeight="1" x14ac:dyDescent="0.2">
      <c r="A1007" s="28"/>
      <c r="B1007" s="28"/>
      <c r="C1007" s="28"/>
      <c r="D1007" s="31"/>
      <c r="E1007" s="28"/>
      <c r="F1007" s="28"/>
      <c r="G1007" s="28"/>
      <c r="H1007" s="28"/>
      <c r="I1007" s="28"/>
      <c r="J1007" s="28"/>
      <c r="K1007" s="28"/>
      <c r="L1007" s="28"/>
      <c r="M1007" s="28"/>
      <c r="N1007" s="28"/>
      <c r="O1007" s="28"/>
      <c r="P1007" s="28"/>
      <c r="Q1007" s="28"/>
      <c r="R1007" s="28"/>
      <c r="S1007" s="28"/>
      <c r="T1007" s="28"/>
      <c r="U1007" s="28"/>
    </row>
    <row r="1008" spans="1:21" ht="11.25" customHeight="1" x14ac:dyDescent="0.2">
      <c r="A1008" s="28"/>
      <c r="B1008" s="28"/>
      <c r="C1008" s="28"/>
      <c r="D1008" s="31"/>
      <c r="E1008" s="28"/>
      <c r="F1008" s="28"/>
      <c r="G1008" s="28"/>
      <c r="H1008" s="28"/>
      <c r="I1008" s="28"/>
      <c r="J1008" s="28"/>
      <c r="K1008" s="28"/>
      <c r="L1008" s="28"/>
      <c r="M1008" s="28"/>
      <c r="N1008" s="28"/>
      <c r="O1008" s="28"/>
      <c r="P1008" s="28"/>
      <c r="Q1008" s="28"/>
      <c r="R1008" s="28"/>
      <c r="S1008" s="28"/>
      <c r="T1008" s="28"/>
      <c r="U1008" s="28"/>
    </row>
    <row r="1009" spans="1:21" ht="11.25" customHeight="1" x14ac:dyDescent="0.2">
      <c r="A1009" s="28"/>
      <c r="B1009" s="28"/>
      <c r="C1009" s="28"/>
      <c r="D1009" s="31"/>
      <c r="E1009" s="28"/>
      <c r="F1009" s="28"/>
      <c r="G1009" s="28"/>
      <c r="H1009" s="28"/>
      <c r="I1009" s="28"/>
      <c r="J1009" s="28"/>
      <c r="K1009" s="28"/>
      <c r="L1009" s="28"/>
      <c r="M1009" s="28"/>
      <c r="N1009" s="28"/>
      <c r="O1009" s="28"/>
      <c r="P1009" s="28"/>
      <c r="Q1009" s="28"/>
      <c r="R1009" s="28"/>
      <c r="S1009" s="28"/>
      <c r="T1009" s="28"/>
      <c r="U1009" s="28"/>
    </row>
    <row r="1010" spans="1:21" ht="11.25" customHeight="1" x14ac:dyDescent="0.2">
      <c r="A1010" s="28"/>
      <c r="B1010" s="28"/>
      <c r="C1010" s="28"/>
      <c r="D1010" s="31"/>
      <c r="E1010" s="28"/>
      <c r="F1010" s="28"/>
      <c r="G1010" s="28"/>
      <c r="H1010" s="28"/>
      <c r="I1010" s="28"/>
      <c r="J1010" s="28"/>
      <c r="K1010" s="28"/>
      <c r="L1010" s="28"/>
      <c r="M1010" s="28"/>
      <c r="N1010" s="28"/>
      <c r="O1010" s="28"/>
      <c r="P1010" s="28"/>
      <c r="Q1010" s="28"/>
      <c r="R1010" s="28"/>
      <c r="S1010" s="28"/>
      <c r="T1010" s="28"/>
      <c r="U1010" s="28"/>
    </row>
    <row r="1011" spans="1:21" ht="11.25" customHeight="1" x14ac:dyDescent="0.2">
      <c r="A1011" s="28"/>
      <c r="B1011" s="28"/>
      <c r="C1011" s="28"/>
      <c r="D1011" s="31"/>
      <c r="E1011" s="28"/>
      <c r="F1011" s="28"/>
      <c r="G1011" s="28"/>
      <c r="H1011" s="28"/>
      <c r="I1011" s="28"/>
      <c r="J1011" s="28"/>
      <c r="K1011" s="28"/>
      <c r="L1011" s="28"/>
      <c r="M1011" s="28"/>
      <c r="N1011" s="28"/>
      <c r="O1011" s="28"/>
      <c r="P1011" s="28"/>
      <c r="Q1011" s="28"/>
      <c r="R1011" s="28"/>
      <c r="S1011" s="28"/>
      <c r="T1011" s="28"/>
      <c r="U1011" s="28"/>
    </row>
    <row r="1012" spans="1:21" ht="11.25" customHeight="1" x14ac:dyDescent="0.2">
      <c r="A1012" s="28"/>
      <c r="B1012" s="28"/>
      <c r="C1012" s="28"/>
      <c r="D1012" s="31"/>
      <c r="E1012" s="28"/>
      <c r="F1012" s="28"/>
      <c r="G1012" s="28"/>
      <c r="H1012" s="28"/>
      <c r="I1012" s="28"/>
      <c r="J1012" s="28"/>
      <c r="K1012" s="28"/>
      <c r="L1012" s="28"/>
      <c r="M1012" s="28"/>
      <c r="N1012" s="28"/>
      <c r="O1012" s="28"/>
      <c r="P1012" s="28"/>
      <c r="Q1012" s="28"/>
      <c r="R1012" s="28"/>
      <c r="S1012" s="28"/>
      <c r="T1012" s="28"/>
      <c r="U1012" s="28"/>
    </row>
    <row r="1013" spans="1:21" ht="11.25" customHeight="1" x14ac:dyDescent="0.2">
      <c r="A1013" s="28"/>
      <c r="B1013" s="28"/>
      <c r="C1013" s="28"/>
      <c r="D1013" s="31"/>
      <c r="E1013" s="28"/>
      <c r="F1013" s="28"/>
      <c r="G1013" s="28"/>
      <c r="H1013" s="28"/>
      <c r="I1013" s="28"/>
      <c r="J1013" s="28"/>
      <c r="K1013" s="28"/>
      <c r="L1013" s="28"/>
      <c r="M1013" s="28"/>
      <c r="N1013" s="28"/>
      <c r="O1013" s="28"/>
      <c r="P1013" s="28"/>
      <c r="Q1013" s="28"/>
      <c r="R1013" s="28"/>
      <c r="S1013" s="28"/>
      <c r="T1013" s="28"/>
      <c r="U1013" s="28"/>
    </row>
    <row r="1014" spans="1:21" ht="11.25" customHeight="1" x14ac:dyDescent="0.2">
      <c r="A1014" s="28"/>
      <c r="B1014" s="28"/>
      <c r="C1014" s="28"/>
      <c r="D1014" s="31"/>
      <c r="E1014" s="28"/>
      <c r="F1014" s="28"/>
      <c r="G1014" s="28"/>
      <c r="H1014" s="28"/>
      <c r="I1014" s="28"/>
      <c r="J1014" s="28"/>
      <c r="K1014" s="28"/>
      <c r="L1014" s="28"/>
      <c r="M1014" s="28"/>
      <c r="N1014" s="28"/>
      <c r="O1014" s="28"/>
      <c r="P1014" s="28"/>
      <c r="Q1014" s="28"/>
      <c r="R1014" s="28"/>
      <c r="S1014" s="28"/>
      <c r="T1014" s="28"/>
      <c r="U1014" s="28"/>
    </row>
    <row r="1015" spans="1:21" ht="11.25" customHeight="1" x14ac:dyDescent="0.2">
      <c r="A1015" s="28"/>
      <c r="B1015" s="28"/>
      <c r="C1015" s="28"/>
      <c r="D1015" s="31"/>
      <c r="E1015" s="28"/>
      <c r="F1015" s="28"/>
      <c r="G1015" s="28"/>
      <c r="H1015" s="28"/>
      <c r="I1015" s="28"/>
      <c r="J1015" s="28"/>
      <c r="K1015" s="28"/>
      <c r="L1015" s="28"/>
      <c r="M1015" s="28"/>
      <c r="N1015" s="28"/>
      <c r="O1015" s="28"/>
      <c r="P1015" s="28"/>
      <c r="Q1015" s="28"/>
      <c r="R1015" s="28"/>
      <c r="S1015" s="28"/>
      <c r="T1015" s="28"/>
      <c r="U1015" s="28"/>
    </row>
    <row r="1016" spans="1:21" ht="11.25" customHeight="1" x14ac:dyDescent="0.2">
      <c r="A1016" s="28"/>
      <c r="B1016" s="28"/>
      <c r="C1016" s="28"/>
      <c r="D1016" s="31"/>
      <c r="E1016" s="28"/>
      <c r="F1016" s="28"/>
      <c r="G1016" s="28"/>
      <c r="H1016" s="28"/>
      <c r="I1016" s="28"/>
      <c r="J1016" s="28"/>
      <c r="K1016" s="28"/>
      <c r="L1016" s="28"/>
      <c r="M1016" s="28"/>
      <c r="N1016" s="28"/>
      <c r="O1016" s="28"/>
      <c r="P1016" s="28"/>
      <c r="Q1016" s="28"/>
      <c r="R1016" s="28"/>
      <c r="S1016" s="28"/>
      <c r="T1016" s="28"/>
      <c r="U1016" s="28"/>
    </row>
    <row r="1017" spans="1:21" ht="11.25" customHeight="1" x14ac:dyDescent="0.2">
      <c r="A1017" s="28"/>
      <c r="B1017" s="28"/>
      <c r="C1017" s="28"/>
      <c r="D1017" s="31"/>
      <c r="E1017" s="28"/>
      <c r="F1017" s="28"/>
      <c r="G1017" s="28"/>
      <c r="H1017" s="28"/>
      <c r="I1017" s="28"/>
      <c r="J1017" s="28"/>
      <c r="K1017" s="28"/>
      <c r="L1017" s="28"/>
      <c r="M1017" s="28"/>
      <c r="N1017" s="28"/>
      <c r="O1017" s="28"/>
      <c r="P1017" s="28"/>
      <c r="Q1017" s="28"/>
      <c r="R1017" s="28"/>
      <c r="S1017" s="28"/>
      <c r="T1017" s="28"/>
      <c r="U1017" s="28"/>
    </row>
    <row r="1018" spans="1:21" ht="11.25" customHeight="1" x14ac:dyDescent="0.2">
      <c r="A1018" s="28"/>
      <c r="B1018" s="28"/>
      <c r="C1018" s="28"/>
      <c r="D1018" s="31"/>
      <c r="E1018" s="28"/>
      <c r="F1018" s="28"/>
      <c r="G1018" s="28"/>
      <c r="H1018" s="28"/>
      <c r="I1018" s="28"/>
      <c r="J1018" s="28"/>
      <c r="K1018" s="28"/>
      <c r="L1018" s="28"/>
      <c r="M1018" s="28"/>
      <c r="N1018" s="28"/>
      <c r="O1018" s="28"/>
      <c r="P1018" s="28"/>
      <c r="Q1018" s="28"/>
      <c r="R1018" s="28"/>
      <c r="S1018" s="28"/>
      <c r="T1018" s="28"/>
      <c r="U1018" s="28"/>
    </row>
    <row r="1019" spans="1:21" ht="11.25" customHeight="1" x14ac:dyDescent="0.2">
      <c r="A1019" s="28"/>
      <c r="B1019" s="28"/>
      <c r="C1019" s="28"/>
      <c r="D1019" s="31"/>
      <c r="E1019" s="28"/>
      <c r="F1019" s="28"/>
      <c r="G1019" s="28"/>
      <c r="H1019" s="28"/>
      <c r="I1019" s="28"/>
      <c r="J1019" s="28"/>
      <c r="K1019" s="28"/>
      <c r="L1019" s="28"/>
      <c r="M1019" s="28"/>
      <c r="N1019" s="28"/>
      <c r="O1019" s="28"/>
      <c r="P1019" s="28"/>
      <c r="Q1019" s="28"/>
      <c r="R1019" s="28"/>
      <c r="S1019" s="28"/>
      <c r="T1019" s="28"/>
      <c r="U1019" s="28"/>
    </row>
    <row r="1020" spans="1:21" ht="11.25" customHeight="1" x14ac:dyDescent="0.2">
      <c r="A1020" s="28"/>
      <c r="B1020" s="28"/>
      <c r="C1020" s="28"/>
      <c r="D1020" s="31"/>
      <c r="E1020" s="28"/>
      <c r="F1020" s="28"/>
      <c r="G1020" s="28"/>
      <c r="H1020" s="28"/>
      <c r="I1020" s="28"/>
      <c r="J1020" s="28"/>
      <c r="K1020" s="28"/>
      <c r="L1020" s="28"/>
      <c r="M1020" s="28"/>
      <c r="N1020" s="28"/>
      <c r="O1020" s="28"/>
      <c r="P1020" s="28"/>
      <c r="Q1020" s="28"/>
      <c r="R1020" s="28"/>
      <c r="S1020" s="28"/>
      <c r="T1020" s="28"/>
      <c r="U1020" s="28"/>
    </row>
    <row r="1021" spans="1:21" ht="11.25" customHeight="1" x14ac:dyDescent="0.2">
      <c r="A1021" s="28"/>
      <c r="B1021" s="28"/>
      <c r="C1021" s="28"/>
      <c r="D1021" s="31"/>
      <c r="E1021" s="28"/>
      <c r="F1021" s="28"/>
      <c r="G1021" s="28"/>
      <c r="H1021" s="28"/>
      <c r="I1021" s="28"/>
      <c r="J1021" s="28"/>
      <c r="K1021" s="28"/>
      <c r="L1021" s="28"/>
      <c r="M1021" s="28"/>
      <c r="N1021" s="28"/>
      <c r="O1021" s="28"/>
      <c r="P1021" s="28"/>
      <c r="Q1021" s="28"/>
      <c r="R1021" s="28"/>
      <c r="S1021" s="28"/>
      <c r="T1021" s="28"/>
      <c r="U1021" s="28"/>
    </row>
    <row r="1022" spans="1:21" ht="11.25" customHeight="1" x14ac:dyDescent="0.2">
      <c r="A1022" s="28"/>
      <c r="B1022" s="28"/>
      <c r="C1022" s="28"/>
      <c r="D1022" s="31"/>
      <c r="E1022" s="28"/>
      <c r="F1022" s="28"/>
      <c r="G1022" s="28"/>
      <c r="H1022" s="28"/>
      <c r="I1022" s="28"/>
      <c r="J1022" s="28"/>
      <c r="K1022" s="28"/>
      <c r="L1022" s="28"/>
      <c r="M1022" s="28"/>
      <c r="N1022" s="28"/>
      <c r="O1022" s="28"/>
      <c r="P1022" s="28"/>
      <c r="Q1022" s="28"/>
      <c r="R1022" s="28"/>
      <c r="S1022" s="28"/>
      <c r="T1022" s="28"/>
      <c r="U1022" s="28"/>
    </row>
    <row r="1023" spans="1:21" ht="11.25" customHeight="1" x14ac:dyDescent="0.2">
      <c r="A1023" s="28"/>
      <c r="B1023" s="28"/>
      <c r="C1023" s="28"/>
      <c r="D1023" s="31"/>
      <c r="E1023" s="28"/>
      <c r="F1023" s="28"/>
      <c r="G1023" s="28"/>
      <c r="H1023" s="28"/>
      <c r="I1023" s="28"/>
      <c r="J1023" s="28"/>
      <c r="K1023" s="28"/>
      <c r="L1023" s="28"/>
      <c r="M1023" s="28"/>
      <c r="N1023" s="28"/>
      <c r="O1023" s="28"/>
      <c r="P1023" s="28"/>
      <c r="Q1023" s="28"/>
      <c r="R1023" s="28"/>
      <c r="S1023" s="28"/>
      <c r="T1023" s="28"/>
      <c r="U1023" s="28"/>
    </row>
    <row r="1024" spans="1:21" ht="11.25" customHeight="1" x14ac:dyDescent="0.2">
      <c r="A1024" s="28"/>
      <c r="B1024" s="28"/>
      <c r="C1024" s="28"/>
      <c r="D1024" s="31"/>
      <c r="E1024" s="28"/>
      <c r="F1024" s="28"/>
      <c r="G1024" s="28"/>
      <c r="H1024" s="28"/>
      <c r="I1024" s="28"/>
      <c r="J1024" s="28"/>
      <c r="K1024" s="28"/>
      <c r="L1024" s="28"/>
      <c r="M1024" s="28"/>
      <c r="N1024" s="28"/>
      <c r="O1024" s="28"/>
      <c r="P1024" s="28"/>
      <c r="Q1024" s="28"/>
      <c r="R1024" s="28"/>
      <c r="S1024" s="28"/>
      <c r="T1024" s="28"/>
      <c r="U1024" s="28"/>
    </row>
    <row r="1025" spans="1:21" ht="11.25" customHeight="1" x14ac:dyDescent="0.2">
      <c r="A1025" s="28"/>
      <c r="B1025" s="28"/>
      <c r="C1025" s="28"/>
      <c r="D1025" s="31"/>
      <c r="E1025" s="28"/>
      <c r="F1025" s="28"/>
      <c r="G1025" s="28"/>
      <c r="H1025" s="28"/>
      <c r="I1025" s="28"/>
      <c r="J1025" s="28"/>
      <c r="K1025" s="28"/>
      <c r="L1025" s="28"/>
      <c r="M1025" s="28"/>
      <c r="N1025" s="28"/>
      <c r="O1025" s="28"/>
      <c r="P1025" s="28"/>
      <c r="Q1025" s="28"/>
      <c r="R1025" s="28"/>
      <c r="S1025" s="28"/>
      <c r="T1025" s="28"/>
      <c r="U1025" s="28"/>
    </row>
    <row r="1026" spans="1:21" ht="11.25" customHeight="1" x14ac:dyDescent="0.2">
      <c r="A1026" s="28"/>
      <c r="B1026" s="28"/>
      <c r="C1026" s="28"/>
      <c r="D1026" s="31"/>
      <c r="E1026" s="28"/>
      <c r="F1026" s="28"/>
      <c r="G1026" s="28"/>
      <c r="H1026" s="28"/>
      <c r="I1026" s="28"/>
      <c r="J1026" s="28"/>
      <c r="K1026" s="28"/>
      <c r="L1026" s="28"/>
      <c r="M1026" s="28"/>
      <c r="N1026" s="28"/>
      <c r="O1026" s="28"/>
      <c r="P1026" s="28"/>
      <c r="Q1026" s="28"/>
      <c r="R1026" s="28"/>
      <c r="S1026" s="28"/>
      <c r="T1026" s="28"/>
      <c r="U1026" s="28"/>
    </row>
    <row r="1027" spans="1:21" ht="11.25" customHeight="1" x14ac:dyDescent="0.2">
      <c r="A1027" s="28"/>
      <c r="B1027" s="28"/>
      <c r="C1027" s="28"/>
      <c r="D1027" s="31"/>
      <c r="E1027" s="28"/>
      <c r="F1027" s="28"/>
      <c r="G1027" s="28"/>
      <c r="H1027" s="28"/>
      <c r="I1027" s="28"/>
      <c r="J1027" s="28"/>
      <c r="K1027" s="28"/>
      <c r="L1027" s="28"/>
      <c r="M1027" s="28"/>
      <c r="N1027" s="28"/>
      <c r="O1027" s="28"/>
      <c r="P1027" s="28"/>
      <c r="Q1027" s="28"/>
      <c r="R1027" s="28"/>
      <c r="S1027" s="28"/>
      <c r="T1027" s="28"/>
      <c r="U1027" s="28"/>
    </row>
    <row r="1028" spans="1:21" ht="11.25" customHeight="1" x14ac:dyDescent="0.2">
      <c r="A1028" s="28"/>
      <c r="B1028" s="28"/>
      <c r="C1028" s="28"/>
      <c r="D1028" s="31"/>
      <c r="E1028" s="28"/>
      <c r="F1028" s="28"/>
      <c r="G1028" s="28"/>
      <c r="H1028" s="28"/>
      <c r="I1028" s="28"/>
      <c r="J1028" s="28"/>
      <c r="K1028" s="28"/>
      <c r="L1028" s="28"/>
      <c r="M1028" s="28"/>
      <c r="N1028" s="28"/>
      <c r="O1028" s="28"/>
      <c r="P1028" s="28"/>
      <c r="Q1028" s="28"/>
      <c r="R1028" s="28"/>
      <c r="S1028" s="28"/>
      <c r="T1028" s="28"/>
      <c r="U1028" s="28"/>
    </row>
    <row r="1029" spans="1:21" ht="11.25" customHeight="1" x14ac:dyDescent="0.2">
      <c r="A1029" s="28"/>
      <c r="B1029" s="28"/>
      <c r="C1029" s="28"/>
      <c r="D1029" s="31"/>
      <c r="E1029" s="28"/>
      <c r="F1029" s="28"/>
      <c r="G1029" s="28"/>
      <c r="H1029" s="28"/>
      <c r="I1029" s="28"/>
      <c r="J1029" s="28"/>
      <c r="K1029" s="28"/>
      <c r="L1029" s="28"/>
      <c r="M1029" s="28"/>
      <c r="N1029" s="28"/>
      <c r="O1029" s="28"/>
      <c r="P1029" s="28"/>
      <c r="Q1029" s="28"/>
      <c r="R1029" s="28"/>
      <c r="S1029" s="28"/>
      <c r="T1029" s="28"/>
      <c r="U1029" s="28"/>
    </row>
    <row r="1030" spans="1:21" ht="11.25" customHeight="1" x14ac:dyDescent="0.2">
      <c r="A1030" s="28"/>
      <c r="B1030" s="28"/>
      <c r="C1030" s="28"/>
      <c r="D1030" s="31"/>
      <c r="E1030" s="28"/>
      <c r="F1030" s="28"/>
      <c r="G1030" s="28"/>
      <c r="H1030" s="28"/>
      <c r="I1030" s="28"/>
      <c r="J1030" s="28"/>
      <c r="K1030" s="28"/>
      <c r="L1030" s="28"/>
      <c r="M1030" s="28"/>
      <c r="N1030" s="28"/>
      <c r="O1030" s="28"/>
      <c r="P1030" s="28"/>
      <c r="Q1030" s="28"/>
      <c r="R1030" s="28"/>
      <c r="S1030" s="28"/>
      <c r="T1030" s="28"/>
      <c r="U1030" s="28"/>
    </row>
    <row r="1031" spans="1:21" ht="11.25" customHeight="1" x14ac:dyDescent="0.2">
      <c r="A1031" s="28"/>
      <c r="B1031" s="28"/>
      <c r="C1031" s="28"/>
      <c r="D1031" s="31"/>
      <c r="E1031" s="28"/>
      <c r="F1031" s="28"/>
      <c r="G1031" s="28"/>
      <c r="H1031" s="28"/>
      <c r="I1031" s="28"/>
      <c r="J1031" s="28"/>
      <c r="K1031" s="28"/>
      <c r="L1031" s="28"/>
      <c r="M1031" s="28"/>
      <c r="N1031" s="28"/>
      <c r="O1031" s="28"/>
      <c r="P1031" s="28"/>
      <c r="Q1031" s="28"/>
      <c r="R1031" s="28"/>
      <c r="S1031" s="28"/>
      <c r="T1031" s="28"/>
      <c r="U1031" s="28"/>
    </row>
    <row r="1032" spans="1:21" ht="11.25" customHeight="1" x14ac:dyDescent="0.2">
      <c r="A1032" s="28"/>
      <c r="B1032" s="28"/>
      <c r="C1032" s="28"/>
      <c r="D1032" s="31"/>
      <c r="E1032" s="28"/>
      <c r="F1032" s="28"/>
      <c r="G1032" s="28"/>
      <c r="H1032" s="28"/>
      <c r="I1032" s="28"/>
      <c r="J1032" s="28"/>
      <c r="K1032" s="28"/>
      <c r="L1032" s="28"/>
      <c r="M1032" s="28"/>
      <c r="N1032" s="28"/>
      <c r="O1032" s="28"/>
      <c r="P1032" s="28"/>
      <c r="Q1032" s="28"/>
      <c r="R1032" s="28"/>
      <c r="S1032" s="28"/>
      <c r="T1032" s="28"/>
      <c r="U1032" s="28"/>
    </row>
    <row r="1033" spans="1:21" ht="11.25" customHeight="1" x14ac:dyDescent="0.2">
      <c r="A1033" s="28"/>
      <c r="B1033" s="28"/>
      <c r="C1033" s="28"/>
      <c r="D1033" s="31"/>
      <c r="E1033" s="28"/>
      <c r="F1033" s="28"/>
      <c r="G1033" s="28"/>
      <c r="H1033" s="28"/>
      <c r="I1033" s="28"/>
      <c r="J1033" s="28"/>
      <c r="K1033" s="28"/>
      <c r="L1033" s="28"/>
      <c r="M1033" s="28"/>
      <c r="N1033" s="28"/>
      <c r="O1033" s="28"/>
      <c r="P1033" s="28"/>
      <c r="Q1033" s="28"/>
      <c r="R1033" s="28"/>
      <c r="S1033" s="28"/>
      <c r="T1033" s="28"/>
      <c r="U1033" s="28"/>
    </row>
    <row r="1034" spans="1:21" ht="11.25" customHeight="1" x14ac:dyDescent="0.2">
      <c r="A1034" s="28"/>
      <c r="B1034" s="28"/>
      <c r="C1034" s="28"/>
      <c r="D1034" s="31"/>
      <c r="E1034" s="28"/>
      <c r="F1034" s="28"/>
      <c r="G1034" s="28"/>
      <c r="H1034" s="28"/>
      <c r="I1034" s="28"/>
      <c r="J1034" s="28"/>
      <c r="K1034" s="28"/>
      <c r="L1034" s="28"/>
      <c r="M1034" s="28"/>
      <c r="N1034" s="28"/>
      <c r="O1034" s="28"/>
      <c r="P1034" s="28"/>
      <c r="Q1034" s="28"/>
      <c r="R1034" s="28"/>
      <c r="S1034" s="28"/>
      <c r="T1034" s="28"/>
      <c r="U1034" s="28"/>
    </row>
    <row r="1035" spans="1:21" ht="11.25" customHeight="1" x14ac:dyDescent="0.2">
      <c r="A1035" s="28"/>
      <c r="B1035" s="28"/>
      <c r="C1035" s="28"/>
      <c r="D1035" s="31"/>
      <c r="E1035" s="28"/>
      <c r="F1035" s="28"/>
      <c r="G1035" s="28"/>
      <c r="H1035" s="28"/>
      <c r="I1035" s="28"/>
      <c r="J1035" s="28"/>
      <c r="K1035" s="28"/>
      <c r="L1035" s="28"/>
      <c r="M1035" s="28"/>
      <c r="N1035" s="28"/>
      <c r="O1035" s="28"/>
      <c r="P1035" s="28"/>
      <c r="Q1035" s="28"/>
      <c r="R1035" s="28"/>
      <c r="S1035" s="28"/>
      <c r="T1035" s="28"/>
      <c r="U1035" s="28"/>
    </row>
    <row r="1036" spans="1:21" ht="11.25" customHeight="1" x14ac:dyDescent="0.2">
      <c r="A1036" s="28"/>
      <c r="B1036" s="28"/>
      <c r="C1036" s="28"/>
      <c r="D1036" s="31"/>
      <c r="E1036" s="28"/>
      <c r="F1036" s="28"/>
      <c r="G1036" s="28"/>
      <c r="H1036" s="28"/>
      <c r="I1036" s="28"/>
      <c r="J1036" s="28"/>
      <c r="K1036" s="28"/>
      <c r="L1036" s="28"/>
      <c r="M1036" s="28"/>
      <c r="N1036" s="28"/>
      <c r="O1036" s="28"/>
      <c r="P1036" s="28"/>
      <c r="Q1036" s="28"/>
      <c r="R1036" s="28"/>
      <c r="S1036" s="28"/>
      <c r="T1036" s="28"/>
      <c r="U1036" s="28"/>
    </row>
    <row r="1037" spans="1:21" ht="11.25" customHeight="1" x14ac:dyDescent="0.2">
      <c r="A1037" s="28"/>
      <c r="B1037" s="28"/>
      <c r="C1037" s="28"/>
      <c r="D1037" s="31"/>
      <c r="E1037" s="28"/>
      <c r="F1037" s="28"/>
      <c r="G1037" s="28"/>
      <c r="H1037" s="28"/>
      <c r="I1037" s="28"/>
      <c r="J1037" s="28"/>
      <c r="K1037" s="28"/>
      <c r="L1037" s="28"/>
      <c r="M1037" s="28"/>
      <c r="N1037" s="28"/>
      <c r="O1037" s="28"/>
      <c r="P1037" s="28"/>
      <c r="Q1037" s="28"/>
      <c r="R1037" s="28"/>
      <c r="S1037" s="28"/>
      <c r="T1037" s="28"/>
      <c r="U1037" s="28"/>
    </row>
    <row r="1038" spans="1:21" ht="11.25" customHeight="1" x14ac:dyDescent="0.2">
      <c r="A1038" s="28"/>
      <c r="B1038" s="28"/>
      <c r="C1038" s="28"/>
      <c r="D1038" s="31"/>
      <c r="E1038" s="28"/>
      <c r="F1038" s="28"/>
      <c r="G1038" s="28"/>
      <c r="H1038" s="28"/>
      <c r="I1038" s="28"/>
      <c r="J1038" s="28"/>
      <c r="K1038" s="28"/>
      <c r="L1038" s="28"/>
      <c r="M1038" s="28"/>
      <c r="N1038" s="28"/>
      <c r="O1038" s="28"/>
      <c r="P1038" s="28"/>
      <c r="Q1038" s="28"/>
      <c r="R1038" s="28"/>
      <c r="S1038" s="28"/>
      <c r="T1038" s="28"/>
      <c r="U1038" s="28"/>
    </row>
    <row r="1039" spans="1:21" ht="11.25" customHeight="1" x14ac:dyDescent="0.2">
      <c r="A1039" s="28"/>
      <c r="B1039" s="28"/>
      <c r="C1039" s="28"/>
      <c r="D1039" s="31"/>
      <c r="E1039" s="28"/>
      <c r="F1039" s="28"/>
      <c r="G1039" s="28"/>
      <c r="H1039" s="28"/>
      <c r="I1039" s="28"/>
      <c r="J1039" s="28"/>
      <c r="K1039" s="28"/>
      <c r="L1039" s="28"/>
      <c r="M1039" s="28"/>
      <c r="N1039" s="28"/>
      <c r="O1039" s="28"/>
      <c r="P1039" s="28"/>
      <c r="Q1039" s="28"/>
      <c r="R1039" s="28"/>
      <c r="S1039" s="28"/>
      <c r="T1039" s="28"/>
      <c r="U1039" s="28"/>
    </row>
    <row r="1040" spans="1:21" ht="11.25" customHeight="1" x14ac:dyDescent="0.2">
      <c r="A1040" s="28"/>
      <c r="B1040" s="28"/>
      <c r="C1040" s="28"/>
      <c r="D1040" s="31"/>
      <c r="E1040" s="28"/>
      <c r="F1040" s="28"/>
      <c r="G1040" s="28"/>
      <c r="H1040" s="28"/>
      <c r="I1040" s="28"/>
      <c r="J1040" s="28"/>
      <c r="K1040" s="28"/>
      <c r="L1040" s="28"/>
      <c r="M1040" s="28"/>
      <c r="N1040" s="28"/>
      <c r="O1040" s="28"/>
      <c r="P1040" s="28"/>
      <c r="Q1040" s="28"/>
      <c r="R1040" s="28"/>
      <c r="S1040" s="28"/>
      <c r="T1040" s="28"/>
      <c r="U1040" s="28"/>
    </row>
    <row r="1041" spans="1:21" ht="11.25" customHeight="1" x14ac:dyDescent="0.2">
      <c r="A1041" s="28"/>
      <c r="B1041" s="28"/>
      <c r="C1041" s="28"/>
      <c r="D1041" s="31"/>
      <c r="E1041" s="28"/>
      <c r="F1041" s="28"/>
      <c r="G1041" s="28"/>
      <c r="H1041" s="28"/>
      <c r="I1041" s="28"/>
      <c r="J1041" s="28"/>
      <c r="K1041" s="28"/>
      <c r="L1041" s="28"/>
      <c r="M1041" s="28"/>
      <c r="N1041" s="28"/>
      <c r="O1041" s="28"/>
      <c r="P1041" s="28"/>
      <c r="Q1041" s="28"/>
      <c r="R1041" s="28"/>
      <c r="S1041" s="28"/>
      <c r="T1041" s="28"/>
      <c r="U1041" s="28"/>
    </row>
    <row r="1042" spans="1:21" ht="11.25" customHeight="1" x14ac:dyDescent="0.2">
      <c r="A1042" s="28"/>
      <c r="B1042" s="28"/>
      <c r="C1042" s="28"/>
      <c r="D1042" s="31"/>
      <c r="E1042" s="28"/>
      <c r="F1042" s="28"/>
      <c r="G1042" s="28"/>
      <c r="H1042" s="28"/>
      <c r="I1042" s="28"/>
      <c r="J1042" s="28"/>
      <c r="K1042" s="28"/>
      <c r="L1042" s="28"/>
      <c r="M1042" s="28"/>
      <c r="N1042" s="28"/>
      <c r="O1042" s="28"/>
      <c r="P1042" s="28"/>
      <c r="Q1042" s="28"/>
      <c r="R1042" s="28"/>
      <c r="S1042" s="28"/>
      <c r="T1042" s="28"/>
      <c r="U1042" s="28"/>
    </row>
    <row r="1043" spans="1:21" ht="11.25" customHeight="1" x14ac:dyDescent="0.2">
      <c r="A1043" s="28"/>
      <c r="B1043" s="28"/>
      <c r="C1043" s="28"/>
      <c r="D1043" s="31"/>
      <c r="E1043" s="28"/>
      <c r="F1043" s="28"/>
      <c r="G1043" s="28"/>
      <c r="H1043" s="28"/>
      <c r="I1043" s="28"/>
      <c r="J1043" s="28"/>
      <c r="K1043" s="28"/>
      <c r="L1043" s="28"/>
      <c r="M1043" s="28"/>
      <c r="N1043" s="28"/>
      <c r="O1043" s="28"/>
      <c r="P1043" s="28"/>
      <c r="Q1043" s="28"/>
      <c r="R1043" s="28"/>
      <c r="S1043" s="28"/>
      <c r="T1043" s="28"/>
      <c r="U1043" s="28"/>
    </row>
    <row r="1044" spans="1:21" ht="11.25" customHeight="1" x14ac:dyDescent="0.2">
      <c r="A1044" s="28"/>
      <c r="B1044" s="28"/>
      <c r="C1044" s="28"/>
      <c r="D1044" s="31"/>
      <c r="E1044" s="28"/>
      <c r="F1044" s="28"/>
      <c r="G1044" s="28"/>
      <c r="H1044" s="28"/>
      <c r="I1044" s="28"/>
      <c r="J1044" s="28"/>
      <c r="K1044" s="28"/>
      <c r="L1044" s="28"/>
      <c r="M1044" s="28"/>
      <c r="N1044" s="28"/>
      <c r="O1044" s="28"/>
      <c r="P1044" s="28"/>
      <c r="Q1044" s="28"/>
      <c r="R1044" s="28"/>
      <c r="S1044" s="28"/>
      <c r="T1044" s="28"/>
      <c r="U1044" s="28"/>
    </row>
    <row r="1045" spans="1:21" ht="11.25" customHeight="1" x14ac:dyDescent="0.2">
      <c r="A1045" s="28"/>
      <c r="B1045" s="28"/>
      <c r="C1045" s="28"/>
      <c r="D1045" s="31"/>
      <c r="E1045" s="28"/>
      <c r="F1045" s="28"/>
      <c r="G1045" s="28"/>
      <c r="H1045" s="28"/>
      <c r="I1045" s="28"/>
      <c r="J1045" s="28"/>
      <c r="K1045" s="28"/>
      <c r="L1045" s="28"/>
      <c r="M1045" s="28"/>
      <c r="N1045" s="28"/>
      <c r="O1045" s="28"/>
      <c r="P1045" s="28"/>
      <c r="Q1045" s="28"/>
      <c r="R1045" s="28"/>
      <c r="S1045" s="28"/>
      <c r="T1045" s="28"/>
      <c r="U1045" s="28"/>
    </row>
    <row r="1046" spans="1:21" ht="11.25" customHeight="1" x14ac:dyDescent="0.2">
      <c r="A1046" s="28"/>
      <c r="B1046" s="28"/>
      <c r="C1046" s="28"/>
      <c r="D1046" s="31"/>
      <c r="E1046" s="28"/>
      <c r="F1046" s="28"/>
      <c r="G1046" s="28"/>
      <c r="H1046" s="28"/>
      <c r="I1046" s="28"/>
      <c r="J1046" s="28"/>
      <c r="K1046" s="28"/>
      <c r="L1046" s="28"/>
      <c r="M1046" s="28"/>
      <c r="N1046" s="28"/>
      <c r="O1046" s="28"/>
      <c r="P1046" s="28"/>
      <c r="Q1046" s="28"/>
      <c r="R1046" s="28"/>
      <c r="S1046" s="28"/>
      <c r="T1046" s="28"/>
      <c r="U1046" s="28"/>
    </row>
    <row r="1047" spans="1:21" ht="11.25" customHeight="1" x14ac:dyDescent="0.2">
      <c r="A1047" s="28"/>
      <c r="B1047" s="28"/>
      <c r="C1047" s="28"/>
      <c r="D1047" s="31"/>
      <c r="E1047" s="28"/>
      <c r="F1047" s="28"/>
      <c r="G1047" s="28"/>
      <c r="H1047" s="28"/>
      <c r="I1047" s="28"/>
      <c r="J1047" s="28"/>
      <c r="K1047" s="28"/>
      <c r="L1047" s="28"/>
      <c r="M1047" s="28"/>
      <c r="N1047" s="28"/>
      <c r="O1047" s="28"/>
      <c r="P1047" s="28"/>
      <c r="Q1047" s="28"/>
      <c r="R1047" s="28"/>
      <c r="S1047" s="28"/>
      <c r="T1047" s="28"/>
      <c r="U1047" s="28"/>
    </row>
    <row r="1048" spans="1:21" ht="11.25" customHeight="1" x14ac:dyDescent="0.2">
      <c r="A1048" s="28"/>
      <c r="B1048" s="28"/>
      <c r="C1048" s="28"/>
      <c r="D1048" s="31"/>
      <c r="E1048" s="28"/>
      <c r="F1048" s="28"/>
      <c r="G1048" s="28"/>
      <c r="H1048" s="28"/>
      <c r="I1048" s="28"/>
      <c r="J1048" s="28"/>
      <c r="K1048" s="28"/>
      <c r="L1048" s="28"/>
      <c r="M1048" s="28"/>
      <c r="N1048" s="28"/>
      <c r="O1048" s="28"/>
      <c r="P1048" s="28"/>
      <c r="Q1048" s="28"/>
      <c r="R1048" s="28"/>
      <c r="S1048" s="28"/>
      <c r="T1048" s="28"/>
      <c r="U1048" s="28"/>
    </row>
    <row r="1049" spans="1:21" ht="11.25" customHeight="1" x14ac:dyDescent="0.2">
      <c r="A1049" s="28"/>
      <c r="B1049" s="28"/>
      <c r="C1049" s="28"/>
      <c r="D1049" s="31"/>
      <c r="E1049" s="28"/>
      <c r="F1049" s="28"/>
      <c r="G1049" s="28"/>
      <c r="H1049" s="28"/>
      <c r="I1049" s="28"/>
      <c r="J1049" s="28"/>
      <c r="K1049" s="28"/>
      <c r="L1049" s="28"/>
      <c r="M1049" s="28"/>
      <c r="N1049" s="28"/>
      <c r="O1049" s="28"/>
      <c r="P1049" s="28"/>
      <c r="Q1049" s="28"/>
      <c r="R1049" s="28"/>
      <c r="S1049" s="28"/>
      <c r="T1049" s="28"/>
      <c r="U1049" s="28"/>
    </row>
    <row r="1050" spans="1:21" ht="11.25" customHeight="1" x14ac:dyDescent="0.2">
      <c r="A1050" s="28"/>
      <c r="B1050" s="28"/>
      <c r="C1050" s="28"/>
      <c r="D1050" s="31"/>
      <c r="E1050" s="28"/>
      <c r="F1050" s="28"/>
      <c r="G1050" s="28"/>
      <c r="H1050" s="28"/>
      <c r="I1050" s="28"/>
      <c r="J1050" s="28"/>
      <c r="K1050" s="28"/>
      <c r="L1050" s="28"/>
      <c r="M1050" s="28"/>
      <c r="N1050" s="28"/>
      <c r="O1050" s="28"/>
      <c r="P1050" s="28"/>
      <c r="Q1050" s="28"/>
      <c r="R1050" s="28"/>
      <c r="S1050" s="28"/>
      <c r="T1050" s="28"/>
      <c r="U1050" s="28"/>
    </row>
    <row r="1051" spans="1:21" ht="11.25" customHeight="1" x14ac:dyDescent="0.2">
      <c r="A1051" s="28"/>
      <c r="B1051" s="28"/>
      <c r="C1051" s="28"/>
      <c r="D1051" s="31"/>
      <c r="E1051" s="28"/>
      <c r="F1051" s="28"/>
      <c r="G1051" s="28"/>
      <c r="H1051" s="28"/>
      <c r="I1051" s="28"/>
      <c r="J1051" s="28"/>
      <c r="K1051" s="28"/>
      <c r="L1051" s="28"/>
      <c r="M1051" s="28"/>
      <c r="N1051" s="28"/>
      <c r="O1051" s="28"/>
      <c r="P1051" s="28"/>
      <c r="Q1051" s="28"/>
      <c r="R1051" s="28"/>
      <c r="S1051" s="28"/>
      <c r="T1051" s="28"/>
      <c r="U1051" s="28"/>
    </row>
    <row r="1052" spans="1:21" ht="11.25" customHeight="1" x14ac:dyDescent="0.2">
      <c r="A1052" s="28"/>
      <c r="B1052" s="28"/>
      <c r="C1052" s="28"/>
      <c r="D1052" s="31"/>
      <c r="E1052" s="28"/>
      <c r="F1052" s="28"/>
      <c r="G1052" s="28"/>
      <c r="H1052" s="28"/>
      <c r="I1052" s="28"/>
      <c r="J1052" s="28"/>
      <c r="K1052" s="28"/>
      <c r="L1052" s="28"/>
      <c r="M1052" s="28"/>
      <c r="N1052" s="28"/>
      <c r="O1052" s="28"/>
      <c r="P1052" s="28"/>
      <c r="Q1052" s="28"/>
      <c r="R1052" s="28"/>
      <c r="S1052" s="28"/>
      <c r="T1052" s="28"/>
      <c r="U1052" s="28"/>
    </row>
    <row r="1053" spans="1:21" ht="11.25" customHeight="1" x14ac:dyDescent="0.2">
      <c r="A1053" s="28"/>
      <c r="B1053" s="28"/>
      <c r="C1053" s="28"/>
      <c r="D1053" s="31"/>
      <c r="E1053" s="28"/>
      <c r="F1053" s="28"/>
      <c r="G1053" s="28"/>
      <c r="H1053" s="28"/>
      <c r="I1053" s="28"/>
      <c r="J1053" s="28"/>
      <c r="K1053" s="28"/>
      <c r="L1053" s="28"/>
      <c r="M1053" s="28"/>
      <c r="N1053" s="28"/>
      <c r="O1053" s="28"/>
      <c r="P1053" s="28"/>
      <c r="Q1053" s="28"/>
      <c r="R1053" s="28"/>
      <c r="S1053" s="28"/>
      <c r="T1053" s="28"/>
      <c r="U1053" s="28"/>
    </row>
    <row r="1054" spans="1:21" ht="11.25" customHeight="1" x14ac:dyDescent="0.2">
      <c r="A1054" s="28"/>
      <c r="B1054" s="28"/>
      <c r="C1054" s="28"/>
      <c r="D1054" s="31"/>
      <c r="E1054" s="28"/>
      <c r="F1054" s="28"/>
      <c r="G1054" s="28"/>
      <c r="H1054" s="28"/>
      <c r="I1054" s="28"/>
      <c r="J1054" s="28"/>
      <c r="K1054" s="28"/>
      <c r="L1054" s="28"/>
      <c r="M1054" s="28"/>
      <c r="N1054" s="28"/>
      <c r="O1054" s="28"/>
      <c r="P1054" s="28"/>
      <c r="Q1054" s="28"/>
      <c r="R1054" s="28"/>
      <c r="S1054" s="28"/>
      <c r="T1054" s="28"/>
      <c r="U1054" s="28"/>
    </row>
    <row r="1055" spans="1:21" ht="11.25" customHeight="1" x14ac:dyDescent="0.2">
      <c r="A1055" s="28"/>
      <c r="B1055" s="28"/>
      <c r="C1055" s="28"/>
      <c r="D1055" s="31"/>
      <c r="E1055" s="28"/>
      <c r="F1055" s="28"/>
      <c r="G1055" s="28"/>
      <c r="H1055" s="28"/>
      <c r="I1055" s="28"/>
      <c r="J1055" s="28"/>
      <c r="K1055" s="28"/>
      <c r="L1055" s="28"/>
      <c r="M1055" s="28"/>
      <c r="N1055" s="28"/>
      <c r="O1055" s="28"/>
      <c r="P1055" s="28"/>
      <c r="Q1055" s="28"/>
      <c r="R1055" s="28"/>
      <c r="S1055" s="28"/>
      <c r="T1055" s="28"/>
      <c r="U1055" s="28"/>
    </row>
    <row r="1056" spans="1:21" ht="11.25" customHeight="1" x14ac:dyDescent="0.2">
      <c r="A1056" s="28"/>
      <c r="B1056" s="28"/>
      <c r="C1056" s="28"/>
      <c r="D1056" s="31"/>
      <c r="E1056" s="28"/>
      <c r="F1056" s="28"/>
      <c r="G1056" s="28"/>
      <c r="H1056" s="28"/>
      <c r="I1056" s="28"/>
      <c r="J1056" s="28"/>
      <c r="K1056" s="28"/>
      <c r="L1056" s="28"/>
      <c r="M1056" s="28"/>
      <c r="N1056" s="28"/>
      <c r="O1056" s="28"/>
      <c r="P1056" s="28"/>
      <c r="Q1056" s="28"/>
      <c r="R1056" s="28"/>
      <c r="S1056" s="28"/>
      <c r="T1056" s="28"/>
      <c r="U1056" s="28"/>
    </row>
    <row r="1057" spans="1:21" ht="11.25" customHeight="1" x14ac:dyDescent="0.2">
      <c r="A1057" s="28"/>
      <c r="B1057" s="28"/>
      <c r="C1057" s="28"/>
      <c r="D1057" s="31"/>
      <c r="E1057" s="28"/>
      <c r="F1057" s="28"/>
      <c r="G1057" s="28"/>
      <c r="H1057" s="28"/>
      <c r="I1057" s="28"/>
      <c r="J1057" s="28"/>
      <c r="K1057" s="28"/>
      <c r="L1057" s="28"/>
      <c r="M1057" s="28"/>
      <c r="N1057" s="28"/>
      <c r="O1057" s="28"/>
      <c r="P1057" s="28"/>
      <c r="Q1057" s="28"/>
      <c r="R1057" s="28"/>
      <c r="S1057" s="28"/>
      <c r="T1057" s="28"/>
      <c r="U1057" s="28"/>
    </row>
    <row r="1058" spans="1:21" ht="11.25" customHeight="1" x14ac:dyDescent="0.2">
      <c r="A1058" s="28"/>
      <c r="B1058" s="28"/>
      <c r="C1058" s="28"/>
      <c r="D1058" s="31"/>
      <c r="E1058" s="28"/>
      <c r="F1058" s="28"/>
      <c r="G1058" s="28"/>
      <c r="H1058" s="28"/>
      <c r="I1058" s="28"/>
      <c r="J1058" s="28"/>
      <c r="K1058" s="28"/>
      <c r="L1058" s="28"/>
      <c r="M1058" s="28"/>
      <c r="N1058" s="28"/>
      <c r="O1058" s="28"/>
      <c r="P1058" s="28"/>
      <c r="Q1058" s="28"/>
      <c r="R1058" s="28"/>
      <c r="S1058" s="28"/>
      <c r="T1058" s="28"/>
      <c r="U1058" s="28"/>
    </row>
    <row r="1059" spans="1:21" ht="11.25" customHeight="1" x14ac:dyDescent="0.2">
      <c r="A1059" s="28"/>
      <c r="B1059" s="28"/>
      <c r="C1059" s="28"/>
      <c r="D1059" s="31"/>
      <c r="E1059" s="28"/>
      <c r="F1059" s="28"/>
      <c r="G1059" s="28"/>
      <c r="H1059" s="28"/>
      <c r="I1059" s="28"/>
      <c r="J1059" s="28"/>
      <c r="K1059" s="28"/>
      <c r="L1059" s="28"/>
      <c r="M1059" s="28"/>
      <c r="N1059" s="28"/>
      <c r="O1059" s="28"/>
      <c r="P1059" s="28"/>
      <c r="Q1059" s="28"/>
      <c r="R1059" s="28"/>
      <c r="S1059" s="28"/>
      <c r="T1059" s="28"/>
      <c r="U1059" s="28"/>
    </row>
    <row r="1060" spans="1:21" ht="11.25" customHeight="1" x14ac:dyDescent="0.2">
      <c r="A1060" s="28"/>
      <c r="B1060" s="28"/>
      <c r="C1060" s="28"/>
      <c r="D1060" s="31"/>
      <c r="E1060" s="28"/>
      <c r="F1060" s="28"/>
      <c r="G1060" s="28"/>
      <c r="H1060" s="28"/>
      <c r="I1060" s="28"/>
      <c r="J1060" s="28"/>
      <c r="K1060" s="28"/>
      <c r="L1060" s="28"/>
      <c r="M1060" s="28"/>
      <c r="N1060" s="28"/>
      <c r="O1060" s="28"/>
      <c r="P1060" s="28"/>
      <c r="Q1060" s="28"/>
      <c r="R1060" s="28"/>
      <c r="S1060" s="28"/>
      <c r="T1060" s="28"/>
      <c r="U1060" s="28"/>
    </row>
    <row r="1061" spans="1:21" ht="11.25" customHeight="1" x14ac:dyDescent="0.2">
      <c r="A1061" s="28"/>
      <c r="B1061" s="28"/>
      <c r="C1061" s="28"/>
      <c r="D1061" s="31"/>
      <c r="E1061" s="28"/>
      <c r="F1061" s="28"/>
      <c r="G1061" s="28"/>
      <c r="H1061" s="28"/>
      <c r="I1061" s="28"/>
      <c r="J1061" s="28"/>
      <c r="K1061" s="28"/>
      <c r="L1061" s="28"/>
      <c r="M1061" s="28"/>
      <c r="N1061" s="28"/>
      <c r="O1061" s="28"/>
      <c r="P1061" s="28"/>
      <c r="Q1061" s="28"/>
      <c r="R1061" s="28"/>
      <c r="S1061" s="28"/>
      <c r="T1061" s="28"/>
      <c r="U1061" s="28"/>
    </row>
    <row r="1062" spans="1:21" ht="11.25" customHeight="1" x14ac:dyDescent="0.2">
      <c r="A1062" s="28"/>
      <c r="B1062" s="28"/>
      <c r="C1062" s="28"/>
      <c r="D1062" s="31"/>
      <c r="E1062" s="28"/>
      <c r="F1062" s="28"/>
      <c r="G1062" s="28"/>
      <c r="H1062" s="28"/>
      <c r="I1062" s="28"/>
      <c r="J1062" s="28"/>
      <c r="K1062" s="28"/>
      <c r="L1062" s="28"/>
      <c r="M1062" s="28"/>
      <c r="N1062" s="28"/>
      <c r="O1062" s="28"/>
      <c r="P1062" s="28"/>
      <c r="Q1062" s="28"/>
      <c r="R1062" s="28"/>
      <c r="S1062" s="28"/>
      <c r="T1062" s="28"/>
      <c r="U1062" s="28"/>
    </row>
    <row r="1063" spans="1:21" ht="11.25" customHeight="1" x14ac:dyDescent="0.2">
      <c r="A1063" s="28"/>
      <c r="B1063" s="28"/>
      <c r="C1063" s="28"/>
      <c r="D1063" s="31"/>
      <c r="E1063" s="28"/>
      <c r="F1063" s="28"/>
      <c r="G1063" s="28"/>
      <c r="H1063" s="28"/>
      <c r="I1063" s="28"/>
      <c r="J1063" s="28"/>
      <c r="K1063" s="28"/>
      <c r="L1063" s="28"/>
      <c r="M1063" s="28"/>
      <c r="N1063" s="28"/>
      <c r="O1063" s="28"/>
      <c r="P1063" s="28"/>
      <c r="Q1063" s="28"/>
      <c r="R1063" s="28"/>
      <c r="S1063" s="28"/>
      <c r="T1063" s="28"/>
      <c r="U1063" s="28"/>
    </row>
    <row r="1064" spans="1:21" ht="11.25" customHeight="1" x14ac:dyDescent="0.2">
      <c r="A1064" s="28"/>
      <c r="B1064" s="28"/>
      <c r="C1064" s="28"/>
      <c r="D1064" s="31"/>
      <c r="E1064" s="28"/>
      <c r="F1064" s="28"/>
      <c r="G1064" s="28"/>
      <c r="H1064" s="28"/>
      <c r="I1064" s="28"/>
      <c r="J1064" s="28"/>
      <c r="K1064" s="28"/>
      <c r="L1064" s="28"/>
      <c r="M1064" s="28"/>
      <c r="N1064" s="28"/>
      <c r="O1064" s="28"/>
      <c r="P1064" s="28"/>
      <c r="Q1064" s="28"/>
      <c r="R1064" s="28"/>
      <c r="S1064" s="28"/>
      <c r="T1064" s="28"/>
      <c r="U1064" s="28"/>
    </row>
    <row r="1065" spans="1:21" ht="11.25" customHeight="1" x14ac:dyDescent="0.2">
      <c r="A1065" s="28"/>
      <c r="B1065" s="28"/>
      <c r="C1065" s="28"/>
      <c r="D1065" s="31"/>
      <c r="E1065" s="28"/>
      <c r="F1065" s="28"/>
      <c r="G1065" s="28"/>
      <c r="H1065" s="28"/>
      <c r="I1065" s="28"/>
      <c r="J1065" s="28"/>
      <c r="K1065" s="28"/>
      <c r="L1065" s="28"/>
      <c r="M1065" s="28"/>
      <c r="N1065" s="28"/>
      <c r="O1065" s="28"/>
      <c r="P1065" s="28"/>
      <c r="Q1065" s="28"/>
      <c r="R1065" s="28"/>
      <c r="S1065" s="28"/>
      <c r="T1065" s="28"/>
      <c r="U1065" s="28"/>
    </row>
    <row r="1066" spans="1:21" ht="11.25" customHeight="1" x14ac:dyDescent="0.2">
      <c r="A1066" s="28"/>
      <c r="B1066" s="28"/>
      <c r="C1066" s="28"/>
      <c r="D1066" s="31"/>
      <c r="E1066" s="28"/>
      <c r="F1066" s="28"/>
      <c r="G1066" s="28"/>
      <c r="H1066" s="28"/>
      <c r="I1066" s="28"/>
      <c r="J1066" s="28"/>
      <c r="K1066" s="28"/>
      <c r="L1066" s="28"/>
      <c r="M1066" s="28"/>
      <c r="N1066" s="28"/>
      <c r="O1066" s="28"/>
      <c r="P1066" s="28"/>
      <c r="Q1066" s="28"/>
      <c r="R1066" s="28"/>
      <c r="S1066" s="28"/>
      <c r="T1066" s="28"/>
      <c r="U1066" s="28"/>
    </row>
    <row r="1067" spans="1:21" ht="11.25" customHeight="1" x14ac:dyDescent="0.2">
      <c r="A1067" s="28"/>
      <c r="B1067" s="28"/>
      <c r="C1067" s="28"/>
      <c r="D1067" s="31"/>
      <c r="E1067" s="28"/>
      <c r="F1067" s="28"/>
      <c r="G1067" s="28"/>
      <c r="H1067" s="28"/>
      <c r="I1067" s="28"/>
      <c r="J1067" s="28"/>
      <c r="K1067" s="28"/>
      <c r="L1067" s="28"/>
      <c r="M1067" s="28"/>
      <c r="N1067" s="28"/>
      <c r="O1067" s="28"/>
      <c r="P1067" s="28"/>
      <c r="Q1067" s="28"/>
      <c r="R1067" s="28"/>
      <c r="S1067" s="28"/>
      <c r="T1067" s="28"/>
      <c r="U1067" s="28"/>
    </row>
    <row r="1068" spans="1:21" ht="11.25" customHeight="1" x14ac:dyDescent="0.2">
      <c r="A1068" s="28"/>
      <c r="B1068" s="28"/>
      <c r="C1068" s="28"/>
      <c r="D1068" s="31"/>
      <c r="E1068" s="28"/>
      <c r="F1068" s="28"/>
      <c r="G1068" s="28"/>
      <c r="H1068" s="28"/>
      <c r="I1068" s="28"/>
      <c r="J1068" s="28"/>
      <c r="K1068" s="28"/>
      <c r="L1068" s="28"/>
      <c r="M1068" s="28"/>
      <c r="N1068" s="28"/>
      <c r="O1068" s="28"/>
      <c r="P1068" s="28"/>
      <c r="Q1068" s="28"/>
      <c r="R1068" s="28"/>
      <c r="S1068" s="28"/>
      <c r="T1068" s="28"/>
      <c r="U1068" s="28"/>
    </row>
    <row r="1069" spans="1:21" ht="11.25" customHeight="1" x14ac:dyDescent="0.2">
      <c r="A1069" s="28"/>
      <c r="B1069" s="28"/>
      <c r="C1069" s="28"/>
      <c r="D1069" s="31"/>
      <c r="E1069" s="28"/>
      <c r="F1069" s="28"/>
      <c r="G1069" s="28"/>
      <c r="H1069" s="28"/>
      <c r="I1069" s="28"/>
      <c r="J1069" s="28"/>
      <c r="K1069" s="28"/>
      <c r="L1069" s="28"/>
      <c r="M1069" s="28"/>
      <c r="N1069" s="28"/>
      <c r="O1069" s="28"/>
      <c r="P1069" s="28"/>
      <c r="Q1069" s="28"/>
      <c r="R1069" s="28"/>
      <c r="S1069" s="28"/>
      <c r="T1069" s="28"/>
      <c r="U1069" s="28"/>
    </row>
    <row r="1070" spans="1:21" ht="11.25" customHeight="1" x14ac:dyDescent="0.2">
      <c r="A1070" s="28"/>
      <c r="B1070" s="28"/>
      <c r="C1070" s="28"/>
      <c r="D1070" s="31"/>
      <c r="E1070" s="28"/>
      <c r="F1070" s="28"/>
      <c r="G1070" s="28"/>
      <c r="H1070" s="28"/>
      <c r="I1070" s="28"/>
      <c r="J1070" s="28"/>
      <c r="K1070" s="28"/>
      <c r="L1070" s="28"/>
      <c r="M1070" s="28"/>
      <c r="N1070" s="28"/>
      <c r="O1070" s="28"/>
      <c r="P1070" s="28"/>
      <c r="Q1070" s="28"/>
      <c r="R1070" s="28"/>
      <c r="S1070" s="28"/>
      <c r="T1070" s="28"/>
      <c r="U1070" s="28"/>
    </row>
    <row r="1071" spans="1:21" ht="11.25" customHeight="1" x14ac:dyDescent="0.2">
      <c r="A1071" s="28"/>
      <c r="B1071" s="28"/>
      <c r="C1071" s="28"/>
      <c r="D1071" s="31"/>
      <c r="E1071" s="28"/>
      <c r="F1071" s="28"/>
      <c r="G1071" s="28"/>
      <c r="H1071" s="28"/>
      <c r="I1071" s="28"/>
      <c r="J1071" s="28"/>
      <c r="K1071" s="28"/>
      <c r="L1071" s="28"/>
      <c r="M1071" s="28"/>
      <c r="N1071" s="28"/>
      <c r="O1071" s="28"/>
      <c r="P1071" s="28"/>
      <c r="Q1071" s="28"/>
      <c r="R1071" s="28"/>
      <c r="S1071" s="28"/>
      <c r="T1071" s="28"/>
      <c r="U1071" s="28"/>
    </row>
    <row r="1072" spans="1:21" ht="11.25" customHeight="1" x14ac:dyDescent="0.2">
      <c r="A1072" s="28"/>
      <c r="B1072" s="28"/>
      <c r="C1072" s="28"/>
      <c r="D1072" s="31"/>
      <c r="E1072" s="28"/>
      <c r="F1072" s="28"/>
      <c r="G1072" s="28"/>
      <c r="H1072" s="28"/>
      <c r="I1072" s="28"/>
      <c r="J1072" s="28"/>
      <c r="K1072" s="28"/>
      <c r="L1072" s="28"/>
      <c r="M1072" s="28"/>
      <c r="N1072" s="28"/>
      <c r="O1072" s="28"/>
      <c r="P1072" s="28"/>
      <c r="Q1072" s="28"/>
      <c r="R1072" s="28"/>
      <c r="S1072" s="28"/>
      <c r="T1072" s="28"/>
      <c r="U1072" s="28"/>
    </row>
    <row r="1073" spans="1:21" ht="11.25" customHeight="1" x14ac:dyDescent="0.2">
      <c r="A1073" s="28"/>
      <c r="B1073" s="28"/>
      <c r="C1073" s="28"/>
      <c r="D1073" s="31"/>
      <c r="E1073" s="28"/>
      <c r="F1073" s="28"/>
      <c r="G1073" s="28"/>
      <c r="H1073" s="28"/>
      <c r="I1073" s="28"/>
      <c r="J1073" s="28"/>
      <c r="K1073" s="28"/>
      <c r="L1073" s="28"/>
      <c r="M1073" s="28"/>
      <c r="N1073" s="28"/>
      <c r="O1073" s="28"/>
      <c r="P1073" s="28"/>
      <c r="Q1073" s="28"/>
      <c r="R1073" s="28"/>
      <c r="S1073" s="28"/>
      <c r="T1073" s="28"/>
      <c r="U1073" s="28"/>
    </row>
    <row r="1074" spans="1:21" ht="11.25" customHeight="1" x14ac:dyDescent="0.2">
      <c r="A1074" s="28"/>
      <c r="B1074" s="28"/>
      <c r="C1074" s="28"/>
      <c r="D1074" s="31"/>
      <c r="E1074" s="28"/>
      <c r="F1074" s="28"/>
      <c r="G1074" s="28"/>
      <c r="H1074" s="28"/>
      <c r="I1074" s="28"/>
      <c r="J1074" s="28"/>
      <c r="K1074" s="28"/>
      <c r="L1074" s="28"/>
      <c r="M1074" s="28"/>
      <c r="N1074" s="28"/>
      <c r="O1074" s="28"/>
      <c r="P1074" s="28"/>
      <c r="Q1074" s="28"/>
      <c r="R1074" s="28"/>
      <c r="S1074" s="28"/>
      <c r="T1074" s="28"/>
      <c r="U1074" s="28"/>
    </row>
    <row r="1075" spans="1:21" ht="11.25" customHeight="1" x14ac:dyDescent="0.2">
      <c r="A1075" s="28"/>
      <c r="B1075" s="28"/>
      <c r="C1075" s="28"/>
      <c r="D1075" s="31"/>
      <c r="E1075" s="28"/>
      <c r="F1075" s="28"/>
      <c r="G1075" s="28"/>
      <c r="H1075" s="28"/>
      <c r="I1075" s="28"/>
      <c r="J1075" s="28"/>
      <c r="K1075" s="28"/>
      <c r="L1075" s="28"/>
      <c r="M1075" s="28"/>
      <c r="N1075" s="28"/>
      <c r="O1075" s="28"/>
      <c r="P1075" s="28"/>
      <c r="Q1075" s="28"/>
      <c r="R1075" s="28"/>
      <c r="S1075" s="28"/>
      <c r="T1075" s="28"/>
      <c r="U1075" s="28"/>
    </row>
    <row r="1076" spans="1:21" ht="11.25" customHeight="1" x14ac:dyDescent="0.2">
      <c r="A1076" s="28"/>
      <c r="B1076" s="28"/>
      <c r="C1076" s="28"/>
      <c r="D1076" s="31"/>
      <c r="E1076" s="28"/>
      <c r="F1076" s="28"/>
      <c r="G1076" s="28"/>
      <c r="H1076" s="28"/>
      <c r="I1076" s="28"/>
      <c r="J1076" s="28"/>
      <c r="K1076" s="28"/>
      <c r="L1076" s="28"/>
      <c r="M1076" s="28"/>
      <c r="N1076" s="28"/>
      <c r="O1076" s="28"/>
      <c r="P1076" s="28"/>
      <c r="Q1076" s="28"/>
      <c r="R1076" s="28"/>
      <c r="S1076" s="28"/>
      <c r="T1076" s="28"/>
      <c r="U1076" s="28"/>
    </row>
    <row r="1077" spans="1:21" ht="11.25" customHeight="1" x14ac:dyDescent="0.2">
      <c r="A1077" s="28"/>
      <c r="B1077" s="28"/>
      <c r="C1077" s="28"/>
      <c r="D1077" s="31"/>
      <c r="E1077" s="28"/>
      <c r="F1077" s="28"/>
      <c r="G1077" s="28"/>
      <c r="H1077" s="28"/>
      <c r="I1077" s="28"/>
      <c r="J1077" s="28"/>
      <c r="K1077" s="28"/>
      <c r="L1077" s="28"/>
      <c r="M1077" s="28"/>
      <c r="N1077" s="28"/>
      <c r="O1077" s="28"/>
      <c r="P1077" s="28"/>
      <c r="Q1077" s="28"/>
      <c r="R1077" s="28"/>
      <c r="S1077" s="28"/>
      <c r="T1077" s="28"/>
      <c r="U1077" s="28"/>
    </row>
    <row r="1078" spans="1:21" ht="11.25" customHeight="1" x14ac:dyDescent="0.2">
      <c r="A1078" s="28"/>
      <c r="B1078" s="28"/>
      <c r="C1078" s="28"/>
      <c r="D1078" s="31"/>
      <c r="E1078" s="28"/>
      <c r="F1078" s="28"/>
      <c r="G1078" s="28"/>
      <c r="H1078" s="28"/>
      <c r="I1078" s="28"/>
      <c r="J1078" s="28"/>
      <c r="K1078" s="28"/>
      <c r="L1078" s="28"/>
      <c r="M1078" s="28"/>
      <c r="N1078" s="28"/>
      <c r="O1078" s="28"/>
      <c r="P1078" s="28"/>
      <c r="Q1078" s="28"/>
      <c r="R1078" s="28"/>
      <c r="S1078" s="28"/>
      <c r="T1078" s="28"/>
      <c r="U1078" s="28"/>
    </row>
    <row r="1079" spans="1:21" ht="11.25" customHeight="1" x14ac:dyDescent="0.2">
      <c r="A1079" s="28"/>
      <c r="B1079" s="28"/>
      <c r="C1079" s="28"/>
      <c r="D1079" s="31"/>
      <c r="E1079" s="28"/>
      <c r="F1079" s="28"/>
      <c r="G1079" s="28"/>
      <c r="H1079" s="28"/>
      <c r="I1079" s="28"/>
      <c r="J1079" s="28"/>
      <c r="K1079" s="28"/>
      <c r="L1079" s="28"/>
      <c r="M1079" s="28"/>
      <c r="N1079" s="28"/>
      <c r="O1079" s="28"/>
      <c r="P1079" s="28"/>
      <c r="Q1079" s="28"/>
      <c r="R1079" s="28"/>
      <c r="S1079" s="28"/>
      <c r="T1079" s="28"/>
      <c r="U1079" s="28"/>
    </row>
    <row r="1080" spans="1:21" ht="11.25" customHeight="1" x14ac:dyDescent="0.2">
      <c r="A1080" s="28"/>
      <c r="B1080" s="28"/>
      <c r="C1080" s="28"/>
      <c r="D1080" s="31"/>
      <c r="E1080" s="28"/>
      <c r="F1080" s="28"/>
      <c r="G1080" s="28"/>
      <c r="H1080" s="28"/>
      <c r="I1080" s="28"/>
      <c r="J1080" s="28"/>
      <c r="K1080" s="28"/>
      <c r="L1080" s="28"/>
      <c r="M1080" s="28"/>
      <c r="N1080" s="28"/>
      <c r="O1080" s="28"/>
      <c r="P1080" s="28"/>
      <c r="Q1080" s="28"/>
      <c r="R1080" s="28"/>
      <c r="S1080" s="28"/>
      <c r="T1080" s="28"/>
      <c r="U1080" s="28"/>
    </row>
    <row r="1081" spans="1:21" ht="11.25" customHeight="1" x14ac:dyDescent="0.2">
      <c r="A1081" s="28"/>
      <c r="B1081" s="28"/>
      <c r="C1081" s="28"/>
      <c r="D1081" s="31"/>
      <c r="E1081" s="28"/>
      <c r="F1081" s="28"/>
      <c r="G1081" s="28"/>
      <c r="H1081" s="28"/>
      <c r="I1081" s="28"/>
      <c r="J1081" s="28"/>
      <c r="K1081" s="28"/>
      <c r="L1081" s="28"/>
      <c r="M1081" s="28"/>
      <c r="N1081" s="28"/>
      <c r="O1081" s="28"/>
      <c r="P1081" s="28"/>
      <c r="Q1081" s="28"/>
      <c r="R1081" s="28"/>
      <c r="S1081" s="28"/>
      <c r="T1081" s="28"/>
      <c r="U1081" s="28"/>
    </row>
    <row r="1082" spans="1:21" ht="11.25" customHeight="1" x14ac:dyDescent="0.2">
      <c r="A1082" s="28"/>
      <c r="B1082" s="28"/>
      <c r="C1082" s="28"/>
      <c r="D1082" s="31"/>
      <c r="E1082" s="28"/>
      <c r="F1082" s="28"/>
      <c r="G1082" s="28"/>
      <c r="H1082" s="28"/>
      <c r="I1082" s="28"/>
      <c r="J1082" s="28"/>
      <c r="K1082" s="28"/>
      <c r="L1082" s="28"/>
      <c r="M1082" s="28"/>
      <c r="N1082" s="28"/>
      <c r="O1082" s="28"/>
      <c r="P1082" s="28"/>
      <c r="Q1082" s="28"/>
      <c r="R1082" s="28"/>
      <c r="S1082" s="28"/>
      <c r="T1082" s="28"/>
      <c r="U1082" s="28"/>
    </row>
    <row r="1083" spans="1:21" ht="11.25" customHeight="1" x14ac:dyDescent="0.2">
      <c r="A1083" s="28"/>
      <c r="B1083" s="28"/>
      <c r="C1083" s="28"/>
      <c r="D1083" s="31"/>
      <c r="E1083" s="28"/>
      <c r="F1083" s="28"/>
      <c r="G1083" s="28"/>
      <c r="H1083" s="28"/>
      <c r="I1083" s="28"/>
      <c r="J1083" s="28"/>
      <c r="K1083" s="28"/>
      <c r="L1083" s="28"/>
      <c r="M1083" s="28"/>
      <c r="N1083" s="28"/>
      <c r="O1083" s="28"/>
      <c r="P1083" s="28"/>
      <c r="Q1083" s="28"/>
      <c r="R1083" s="28"/>
      <c r="S1083" s="28"/>
      <c r="T1083" s="28"/>
      <c r="U1083" s="28"/>
    </row>
    <row r="1084" spans="1:21" ht="11.25" customHeight="1" x14ac:dyDescent="0.2">
      <c r="A1084" s="28"/>
      <c r="B1084" s="28"/>
      <c r="C1084" s="28"/>
      <c r="D1084" s="31"/>
      <c r="E1084" s="28"/>
      <c r="F1084" s="28"/>
      <c r="G1084" s="28"/>
      <c r="H1084" s="28"/>
      <c r="I1084" s="28"/>
      <c r="J1084" s="28"/>
      <c r="K1084" s="28"/>
      <c r="L1084" s="28"/>
      <c r="M1084" s="28"/>
      <c r="N1084" s="28"/>
      <c r="O1084" s="28"/>
      <c r="P1084" s="28"/>
      <c r="Q1084" s="28"/>
      <c r="R1084" s="28"/>
      <c r="S1084" s="28"/>
      <c r="T1084" s="28"/>
      <c r="U1084" s="28"/>
    </row>
    <row r="1085" spans="1:21" ht="11.25" customHeight="1" x14ac:dyDescent="0.2">
      <c r="A1085" s="28"/>
      <c r="B1085" s="28"/>
      <c r="C1085" s="28"/>
      <c r="D1085" s="31"/>
      <c r="E1085" s="28"/>
      <c r="F1085" s="28"/>
      <c r="G1085" s="28"/>
      <c r="H1085" s="28"/>
      <c r="I1085" s="28"/>
      <c r="J1085" s="28"/>
      <c r="K1085" s="28"/>
      <c r="L1085" s="28"/>
      <c r="M1085" s="28"/>
      <c r="N1085" s="28"/>
      <c r="O1085" s="28"/>
      <c r="P1085" s="28"/>
      <c r="Q1085" s="28"/>
      <c r="R1085" s="28"/>
      <c r="S1085" s="28"/>
      <c r="T1085" s="28"/>
      <c r="U1085" s="28"/>
    </row>
    <row r="1086" spans="1:21" ht="11.25" customHeight="1" x14ac:dyDescent="0.2">
      <c r="A1086" s="28"/>
      <c r="B1086" s="28"/>
      <c r="C1086" s="28"/>
      <c r="D1086" s="31"/>
      <c r="E1086" s="28"/>
      <c r="F1086" s="28"/>
      <c r="G1086" s="28"/>
      <c r="H1086" s="28"/>
      <c r="I1086" s="28"/>
      <c r="J1086" s="28"/>
      <c r="K1086" s="28"/>
      <c r="L1086" s="28"/>
      <c r="M1086" s="28"/>
      <c r="N1086" s="28"/>
      <c r="O1086" s="28"/>
      <c r="P1086" s="28"/>
      <c r="Q1086" s="28"/>
      <c r="R1086" s="28"/>
      <c r="S1086" s="28"/>
      <c r="T1086" s="28"/>
      <c r="U1086" s="28"/>
    </row>
    <row r="1087" spans="1:21" ht="11.25" customHeight="1" x14ac:dyDescent="0.2">
      <c r="A1087" s="28"/>
      <c r="B1087" s="28"/>
      <c r="C1087" s="28"/>
      <c r="D1087" s="31"/>
      <c r="E1087" s="28"/>
      <c r="F1087" s="28"/>
      <c r="G1087" s="28"/>
      <c r="H1087" s="28"/>
      <c r="I1087" s="28"/>
      <c r="J1087" s="28"/>
      <c r="K1087" s="28"/>
      <c r="L1087" s="28"/>
      <c r="M1087" s="28"/>
      <c r="N1087" s="28"/>
      <c r="O1087" s="28"/>
      <c r="P1087" s="28"/>
      <c r="Q1087" s="28"/>
      <c r="R1087" s="28"/>
      <c r="S1087" s="28"/>
      <c r="T1087" s="28"/>
      <c r="U1087" s="28"/>
    </row>
    <row r="1088" spans="1:21" ht="11.25" customHeight="1" x14ac:dyDescent="0.2">
      <c r="A1088" s="28"/>
      <c r="B1088" s="28"/>
      <c r="C1088" s="28"/>
      <c r="D1088" s="31"/>
      <c r="E1088" s="28"/>
      <c r="F1088" s="28"/>
      <c r="G1088" s="28"/>
      <c r="H1088" s="28"/>
      <c r="I1088" s="28"/>
      <c r="J1088" s="28"/>
      <c r="K1088" s="28"/>
      <c r="L1088" s="28"/>
      <c r="M1088" s="28"/>
      <c r="N1088" s="28"/>
      <c r="O1088" s="28"/>
      <c r="P1088" s="28"/>
      <c r="Q1088" s="28"/>
      <c r="R1088" s="28"/>
      <c r="S1088" s="28"/>
      <c r="T1088" s="28"/>
      <c r="U1088" s="28"/>
    </row>
    <row r="1089" spans="1:21" ht="11.25" customHeight="1" x14ac:dyDescent="0.2">
      <c r="A1089" s="28"/>
      <c r="B1089" s="28"/>
      <c r="C1089" s="28"/>
      <c r="D1089" s="31"/>
      <c r="E1089" s="28"/>
      <c r="F1089" s="28"/>
      <c r="G1089" s="28"/>
      <c r="H1089" s="28"/>
      <c r="I1089" s="28"/>
      <c r="J1089" s="28"/>
      <c r="K1089" s="28"/>
      <c r="L1089" s="28"/>
      <c r="M1089" s="28"/>
      <c r="N1089" s="28"/>
      <c r="O1089" s="28"/>
      <c r="P1089" s="28"/>
      <c r="Q1089" s="28"/>
      <c r="R1089" s="28"/>
      <c r="S1089" s="28"/>
      <c r="T1089" s="28"/>
      <c r="U1089" s="28"/>
    </row>
    <row r="1090" spans="1:21" ht="11.25" customHeight="1" x14ac:dyDescent="0.2">
      <c r="A1090" s="28"/>
      <c r="B1090" s="28"/>
      <c r="C1090" s="28"/>
      <c r="D1090" s="31"/>
      <c r="E1090" s="28"/>
      <c r="F1090" s="28"/>
      <c r="G1090" s="28"/>
      <c r="H1090" s="28"/>
      <c r="I1090" s="28"/>
      <c r="J1090" s="28"/>
      <c r="K1090" s="28"/>
      <c r="L1090" s="28"/>
      <c r="M1090" s="28"/>
      <c r="N1090" s="28"/>
      <c r="O1090" s="28"/>
      <c r="P1090" s="28"/>
      <c r="Q1090" s="28"/>
      <c r="R1090" s="28"/>
      <c r="S1090" s="28"/>
      <c r="T1090" s="28"/>
      <c r="U1090" s="28"/>
    </row>
    <row r="1091" spans="1:21" ht="11.25" customHeight="1" x14ac:dyDescent="0.2">
      <c r="A1091" s="28"/>
      <c r="B1091" s="28"/>
      <c r="C1091" s="28"/>
      <c r="D1091" s="31"/>
      <c r="E1091" s="28"/>
      <c r="F1091" s="28"/>
      <c r="G1091" s="28"/>
      <c r="H1091" s="28"/>
      <c r="I1091" s="28"/>
      <c r="J1091" s="28"/>
      <c r="K1091" s="28"/>
      <c r="L1091" s="28"/>
      <c r="M1091" s="28"/>
      <c r="N1091" s="28"/>
      <c r="O1091" s="28"/>
      <c r="P1091" s="28"/>
      <c r="Q1091" s="28"/>
      <c r="R1091" s="28"/>
      <c r="S1091" s="28"/>
      <c r="T1091" s="28"/>
      <c r="U1091" s="28"/>
    </row>
    <row r="1092" spans="1:21" ht="11.25" customHeight="1" x14ac:dyDescent="0.2">
      <c r="A1092" s="28"/>
      <c r="B1092" s="28"/>
      <c r="C1092" s="28"/>
      <c r="D1092" s="31"/>
      <c r="E1092" s="28"/>
      <c r="F1092" s="28"/>
      <c r="G1092" s="28"/>
      <c r="H1092" s="28"/>
      <c r="I1092" s="28"/>
      <c r="J1092" s="28"/>
      <c r="K1092" s="28"/>
      <c r="L1092" s="28"/>
      <c r="M1092" s="28"/>
      <c r="N1092" s="28"/>
      <c r="O1092" s="28"/>
      <c r="P1092" s="28"/>
      <c r="Q1092" s="28"/>
      <c r="R1092" s="28"/>
      <c r="S1092" s="28"/>
      <c r="T1092" s="28"/>
      <c r="U1092" s="28"/>
    </row>
    <row r="1093" spans="1:21" ht="11.25" customHeight="1" x14ac:dyDescent="0.2">
      <c r="A1093" s="28"/>
      <c r="B1093" s="28"/>
      <c r="C1093" s="28"/>
      <c r="D1093" s="31"/>
      <c r="E1093" s="28"/>
      <c r="F1093" s="28"/>
      <c r="G1093" s="28"/>
      <c r="H1093" s="28"/>
      <c r="I1093" s="28"/>
      <c r="J1093" s="28"/>
      <c r="K1093" s="28"/>
      <c r="L1093" s="28"/>
      <c r="M1093" s="28"/>
      <c r="N1093" s="28"/>
      <c r="O1093" s="28"/>
      <c r="P1093" s="28"/>
      <c r="Q1093" s="28"/>
      <c r="R1093" s="28"/>
      <c r="S1093" s="28"/>
      <c r="T1093" s="28"/>
      <c r="U1093" s="28"/>
    </row>
    <row r="1094" spans="1:21" ht="11.25" customHeight="1" x14ac:dyDescent="0.2">
      <c r="A1094" s="28"/>
      <c r="B1094" s="28"/>
      <c r="C1094" s="28"/>
      <c r="D1094" s="31"/>
      <c r="E1094" s="28"/>
      <c r="F1094" s="28"/>
      <c r="G1094" s="28"/>
      <c r="H1094" s="28"/>
      <c r="I1094" s="28"/>
      <c r="J1094" s="28"/>
      <c r="K1094" s="28"/>
      <c r="L1094" s="28"/>
      <c r="M1094" s="28"/>
      <c r="N1094" s="28"/>
      <c r="O1094" s="28"/>
      <c r="P1094" s="28"/>
      <c r="Q1094" s="28"/>
      <c r="R1094" s="28"/>
      <c r="S1094" s="28"/>
      <c r="T1094" s="28"/>
      <c r="U1094" s="28"/>
    </row>
    <row r="1095" spans="1:21" ht="11.25" customHeight="1" x14ac:dyDescent="0.2">
      <c r="A1095" s="28"/>
      <c r="B1095" s="28"/>
      <c r="C1095" s="28"/>
      <c r="D1095" s="31"/>
      <c r="E1095" s="28"/>
      <c r="F1095" s="28"/>
      <c r="G1095" s="28"/>
      <c r="H1095" s="28"/>
      <c r="I1095" s="28"/>
      <c r="J1095" s="28"/>
      <c r="K1095" s="28"/>
      <c r="L1095" s="28"/>
      <c r="M1095" s="28"/>
      <c r="N1095" s="28"/>
      <c r="O1095" s="28"/>
      <c r="P1095" s="28"/>
      <c r="Q1095" s="28"/>
      <c r="R1095" s="28"/>
      <c r="S1095" s="28"/>
      <c r="T1095" s="28"/>
      <c r="U1095" s="28"/>
    </row>
    <row r="1096" spans="1:21" ht="11.25" customHeight="1" x14ac:dyDescent="0.2">
      <c r="A1096" s="28"/>
      <c r="B1096" s="28"/>
      <c r="C1096" s="28"/>
      <c r="D1096" s="31"/>
      <c r="E1096" s="28"/>
      <c r="F1096" s="28"/>
      <c r="G1096" s="28"/>
      <c r="H1096" s="28"/>
      <c r="I1096" s="28"/>
      <c r="J1096" s="28"/>
      <c r="K1096" s="28"/>
      <c r="L1096" s="28"/>
      <c r="M1096" s="28"/>
      <c r="N1096" s="28"/>
      <c r="O1096" s="28"/>
      <c r="P1096" s="28"/>
      <c r="Q1096" s="28"/>
      <c r="R1096" s="28"/>
      <c r="S1096" s="28"/>
      <c r="T1096" s="28"/>
      <c r="U1096" s="28"/>
    </row>
    <row r="1097" spans="1:21" ht="11.25" customHeight="1" x14ac:dyDescent="0.2">
      <c r="A1097" s="28"/>
      <c r="B1097" s="28"/>
      <c r="C1097" s="28"/>
      <c r="D1097" s="31"/>
      <c r="E1097" s="28"/>
      <c r="F1097" s="28"/>
      <c r="G1097" s="28"/>
      <c r="H1097" s="28"/>
      <c r="I1097" s="28"/>
      <c r="J1097" s="28"/>
      <c r="K1097" s="28"/>
      <c r="L1097" s="28"/>
      <c r="M1097" s="28"/>
      <c r="N1097" s="28"/>
      <c r="O1097" s="28"/>
      <c r="P1097" s="28"/>
      <c r="Q1097" s="28"/>
      <c r="R1097" s="28"/>
      <c r="S1097" s="28"/>
      <c r="T1097" s="28"/>
      <c r="U1097" s="28"/>
    </row>
    <row r="1098" spans="1:21" ht="11.25" customHeight="1" x14ac:dyDescent="0.2">
      <c r="A1098" s="28"/>
      <c r="B1098" s="28"/>
      <c r="C1098" s="28"/>
      <c r="D1098" s="31"/>
      <c r="E1098" s="28"/>
      <c r="F1098" s="28"/>
      <c r="G1098" s="28"/>
      <c r="H1098" s="28"/>
      <c r="I1098" s="28"/>
      <c r="J1098" s="28"/>
      <c r="K1098" s="28"/>
      <c r="L1098" s="28"/>
      <c r="M1098" s="28"/>
      <c r="N1098" s="28"/>
      <c r="O1098" s="28"/>
      <c r="P1098" s="28"/>
      <c r="Q1098" s="28"/>
      <c r="R1098" s="28"/>
      <c r="S1098" s="28"/>
      <c r="T1098" s="28"/>
      <c r="U1098" s="28"/>
    </row>
    <row r="1099" spans="1:21" ht="11.25" customHeight="1" x14ac:dyDescent="0.2">
      <c r="A1099" s="28"/>
      <c r="B1099" s="28"/>
      <c r="C1099" s="28"/>
      <c r="D1099" s="31"/>
      <c r="E1099" s="28"/>
      <c r="F1099" s="28"/>
      <c r="G1099" s="28"/>
      <c r="H1099" s="28"/>
      <c r="I1099" s="28"/>
      <c r="J1099" s="28"/>
      <c r="K1099" s="28"/>
      <c r="L1099" s="28"/>
      <c r="M1099" s="28"/>
      <c r="N1099" s="28"/>
      <c r="O1099" s="28"/>
      <c r="P1099" s="28"/>
      <c r="Q1099" s="28"/>
      <c r="R1099" s="28"/>
      <c r="S1099" s="28"/>
      <c r="T1099" s="28"/>
      <c r="U1099" s="28"/>
    </row>
    <row r="1100" spans="1:21" ht="11.25" customHeight="1" x14ac:dyDescent="0.2">
      <c r="A1100" s="28"/>
      <c r="B1100" s="28"/>
      <c r="C1100" s="28"/>
      <c r="D1100" s="31"/>
      <c r="E1100" s="28"/>
      <c r="F1100" s="28"/>
      <c r="G1100" s="28"/>
      <c r="H1100" s="28"/>
      <c r="I1100" s="28"/>
      <c r="J1100" s="28"/>
      <c r="K1100" s="28"/>
      <c r="L1100" s="28"/>
      <c r="M1100" s="28"/>
      <c r="N1100" s="28"/>
      <c r="O1100" s="28"/>
      <c r="P1100" s="28"/>
      <c r="Q1100" s="28"/>
      <c r="R1100" s="28"/>
      <c r="S1100" s="28"/>
      <c r="T1100" s="28"/>
      <c r="U1100" s="28"/>
    </row>
    <row r="1101" spans="1:21" ht="11.25" customHeight="1" x14ac:dyDescent="0.2">
      <c r="A1101" s="28"/>
      <c r="B1101" s="28"/>
      <c r="C1101" s="28"/>
      <c r="D1101" s="31"/>
      <c r="E1101" s="28"/>
      <c r="F1101" s="28"/>
      <c r="G1101" s="28"/>
      <c r="H1101" s="28"/>
      <c r="I1101" s="28"/>
      <c r="J1101" s="28"/>
      <c r="K1101" s="28"/>
      <c r="L1101" s="28"/>
      <c r="M1101" s="28"/>
      <c r="N1101" s="28"/>
      <c r="O1101" s="28"/>
      <c r="P1101" s="28"/>
      <c r="Q1101" s="28"/>
      <c r="R1101" s="28"/>
      <c r="S1101" s="28"/>
      <c r="T1101" s="28"/>
      <c r="U1101" s="28"/>
    </row>
    <row r="1102" spans="1:21" ht="11.25" customHeight="1" x14ac:dyDescent="0.2">
      <c r="A1102" s="28"/>
      <c r="B1102" s="28"/>
      <c r="C1102" s="28"/>
      <c r="D1102" s="31"/>
      <c r="E1102" s="28"/>
      <c r="F1102" s="28"/>
      <c r="G1102" s="28"/>
      <c r="H1102" s="28"/>
      <c r="I1102" s="28"/>
      <c r="J1102" s="28"/>
      <c r="K1102" s="28"/>
      <c r="L1102" s="28"/>
      <c r="M1102" s="28"/>
      <c r="N1102" s="28"/>
      <c r="O1102" s="28"/>
      <c r="P1102" s="28"/>
      <c r="Q1102" s="28"/>
      <c r="R1102" s="28"/>
      <c r="S1102" s="28"/>
      <c r="T1102" s="28"/>
      <c r="U1102" s="28"/>
    </row>
    <row r="1103" spans="1:21" ht="11.25" customHeight="1" x14ac:dyDescent="0.2">
      <c r="A1103" s="28"/>
      <c r="B1103" s="28"/>
      <c r="C1103" s="28"/>
      <c r="D1103" s="31"/>
      <c r="E1103" s="28"/>
      <c r="F1103" s="28"/>
      <c r="G1103" s="28"/>
      <c r="H1103" s="28"/>
      <c r="I1103" s="28"/>
      <c r="J1103" s="28"/>
      <c r="K1103" s="28"/>
      <c r="L1103" s="28"/>
      <c r="M1103" s="28"/>
      <c r="N1103" s="28"/>
      <c r="O1103" s="28"/>
      <c r="P1103" s="28"/>
      <c r="Q1103" s="28"/>
      <c r="R1103" s="28"/>
      <c r="S1103" s="28"/>
      <c r="T1103" s="28"/>
      <c r="U1103" s="28"/>
    </row>
    <row r="1104" spans="1:21" ht="11.25" customHeight="1" x14ac:dyDescent="0.2">
      <c r="A1104" s="28"/>
      <c r="B1104" s="28"/>
      <c r="C1104" s="28"/>
      <c r="D1104" s="31"/>
      <c r="E1104" s="28"/>
      <c r="F1104" s="28"/>
      <c r="G1104" s="28"/>
      <c r="H1104" s="28"/>
      <c r="I1104" s="28"/>
      <c r="J1104" s="28"/>
      <c r="K1104" s="28"/>
      <c r="L1104" s="28"/>
      <c r="M1104" s="28"/>
      <c r="N1104" s="28"/>
      <c r="O1104" s="28"/>
      <c r="P1104" s="28"/>
      <c r="Q1104" s="28"/>
      <c r="R1104" s="28"/>
      <c r="S1104" s="28"/>
      <c r="T1104" s="28"/>
      <c r="U1104" s="28"/>
    </row>
    <row r="1105" spans="1:21" ht="11.25" customHeight="1" x14ac:dyDescent="0.2">
      <c r="A1105" s="28"/>
      <c r="B1105" s="28"/>
      <c r="C1105" s="28"/>
      <c r="D1105" s="31"/>
      <c r="E1105" s="28"/>
      <c r="F1105" s="28"/>
      <c r="G1105" s="28"/>
      <c r="H1105" s="28"/>
      <c r="I1105" s="28"/>
      <c r="J1105" s="28"/>
      <c r="K1105" s="28"/>
      <c r="L1105" s="28"/>
      <c r="M1105" s="28"/>
      <c r="N1105" s="28"/>
      <c r="O1105" s="28"/>
      <c r="P1105" s="28"/>
      <c r="Q1105" s="28"/>
      <c r="R1105" s="28"/>
      <c r="S1105" s="28"/>
      <c r="T1105" s="28"/>
      <c r="U1105" s="28"/>
    </row>
    <row r="1106" spans="1:21" ht="11.25" customHeight="1" x14ac:dyDescent="0.2">
      <c r="A1106" s="28"/>
      <c r="B1106" s="28"/>
      <c r="C1106" s="28"/>
      <c r="D1106" s="31"/>
      <c r="E1106" s="28"/>
      <c r="F1106" s="28"/>
      <c r="G1106" s="28"/>
      <c r="H1106" s="28"/>
      <c r="I1106" s="28"/>
      <c r="J1106" s="28"/>
      <c r="K1106" s="28"/>
      <c r="L1106" s="28"/>
      <c r="M1106" s="28"/>
      <c r="N1106" s="28"/>
      <c r="O1106" s="28"/>
      <c r="P1106" s="28"/>
      <c r="Q1106" s="28"/>
      <c r="R1106" s="28"/>
      <c r="S1106" s="28"/>
      <c r="T1106" s="28"/>
      <c r="U1106" s="28"/>
    </row>
    <row r="1107" spans="1:21" ht="11.25" customHeight="1" x14ac:dyDescent="0.2">
      <c r="A1107" s="28"/>
      <c r="B1107" s="28"/>
      <c r="C1107" s="28"/>
      <c r="D1107" s="31"/>
      <c r="E1107" s="28"/>
      <c r="F1107" s="28"/>
      <c r="G1107" s="28"/>
      <c r="H1107" s="28"/>
      <c r="I1107" s="28"/>
      <c r="J1107" s="28"/>
      <c r="K1107" s="28"/>
      <c r="L1107" s="28"/>
      <c r="M1107" s="28"/>
      <c r="N1107" s="28"/>
      <c r="O1107" s="28"/>
      <c r="P1107" s="28"/>
      <c r="Q1107" s="28"/>
      <c r="R1107" s="28"/>
      <c r="S1107" s="28"/>
      <c r="T1107" s="28"/>
      <c r="U1107" s="28"/>
    </row>
    <row r="1108" spans="1:21" ht="11.25" customHeight="1" x14ac:dyDescent="0.2">
      <c r="A1108" s="28"/>
      <c r="B1108" s="28"/>
      <c r="C1108" s="28"/>
      <c r="D1108" s="31"/>
      <c r="E1108" s="28"/>
      <c r="F1108" s="28"/>
      <c r="G1108" s="28"/>
      <c r="H1108" s="28"/>
      <c r="I1108" s="28"/>
      <c r="J1108" s="28"/>
      <c r="K1108" s="28"/>
      <c r="L1108" s="28"/>
      <c r="M1108" s="28"/>
      <c r="N1108" s="28"/>
      <c r="O1108" s="28"/>
      <c r="P1108" s="28"/>
      <c r="Q1108" s="28"/>
      <c r="R1108" s="28"/>
      <c r="S1108" s="28"/>
      <c r="T1108" s="28"/>
      <c r="U1108" s="28"/>
    </row>
    <row r="1109" spans="1:21" ht="11.25" customHeight="1" x14ac:dyDescent="0.2">
      <c r="A1109" s="28"/>
      <c r="B1109" s="28"/>
      <c r="C1109" s="28"/>
      <c r="D1109" s="31"/>
      <c r="E1109" s="28"/>
      <c r="F1109" s="28"/>
      <c r="G1109" s="28"/>
      <c r="H1109" s="28"/>
      <c r="I1109" s="28"/>
      <c r="J1109" s="28"/>
      <c r="K1109" s="28"/>
      <c r="L1109" s="28"/>
      <c r="M1109" s="28"/>
      <c r="N1109" s="28"/>
      <c r="O1109" s="28"/>
      <c r="P1109" s="28"/>
      <c r="Q1109" s="28"/>
      <c r="R1109" s="28"/>
      <c r="S1109" s="28"/>
      <c r="T1109" s="28"/>
      <c r="U1109" s="28"/>
    </row>
    <row r="1110" spans="1:21" ht="11.25" customHeight="1" x14ac:dyDescent="0.2">
      <c r="A1110" s="28"/>
      <c r="B1110" s="28"/>
      <c r="C1110" s="28"/>
      <c r="D1110" s="31"/>
      <c r="E1110" s="28"/>
      <c r="F1110" s="28"/>
      <c r="G1110" s="28"/>
      <c r="H1110" s="28"/>
      <c r="I1110" s="28"/>
      <c r="J1110" s="28"/>
      <c r="K1110" s="28"/>
      <c r="L1110" s="28"/>
      <c r="M1110" s="28"/>
      <c r="N1110" s="28"/>
      <c r="O1110" s="28"/>
      <c r="P1110" s="28"/>
      <c r="Q1110" s="28"/>
      <c r="R1110" s="28"/>
      <c r="S1110" s="28"/>
      <c r="T1110" s="28"/>
      <c r="U1110" s="28"/>
    </row>
    <row r="1111" spans="1:21" ht="11.25" customHeight="1" x14ac:dyDescent="0.2">
      <c r="A1111" s="28"/>
      <c r="B1111" s="28"/>
      <c r="C1111" s="28"/>
      <c r="D1111" s="31"/>
      <c r="E1111" s="28"/>
      <c r="F1111" s="28"/>
      <c r="G1111" s="28"/>
      <c r="H1111" s="28"/>
      <c r="I1111" s="28"/>
      <c r="J1111" s="28"/>
      <c r="K1111" s="28"/>
      <c r="L1111" s="28"/>
      <c r="M1111" s="28"/>
      <c r="N1111" s="28"/>
      <c r="O1111" s="28"/>
      <c r="P1111" s="28"/>
      <c r="Q1111" s="28"/>
      <c r="R1111" s="28"/>
      <c r="S1111" s="28"/>
      <c r="T1111" s="28"/>
      <c r="U1111" s="28"/>
    </row>
    <row r="1112" spans="1:21" ht="11.25" customHeight="1" x14ac:dyDescent="0.2">
      <c r="A1112" s="28"/>
      <c r="B1112" s="28"/>
      <c r="C1112" s="28"/>
      <c r="D1112" s="31"/>
      <c r="E1112" s="28"/>
      <c r="F1112" s="28"/>
      <c r="G1112" s="28"/>
      <c r="H1112" s="28"/>
      <c r="I1112" s="28"/>
      <c r="J1112" s="28"/>
      <c r="K1112" s="28"/>
      <c r="L1112" s="28"/>
      <c r="M1112" s="28"/>
      <c r="N1112" s="28"/>
      <c r="O1112" s="28"/>
      <c r="P1112" s="28"/>
      <c r="Q1112" s="28"/>
      <c r="R1112" s="28"/>
      <c r="S1112" s="28"/>
      <c r="T1112" s="28"/>
      <c r="U1112" s="28"/>
    </row>
    <row r="1113" spans="1:21" ht="11.25" customHeight="1" x14ac:dyDescent="0.2">
      <c r="A1113" s="28"/>
      <c r="B1113" s="28"/>
      <c r="C1113" s="28"/>
      <c r="D1113" s="31"/>
      <c r="E1113" s="28"/>
      <c r="F1113" s="28"/>
      <c r="G1113" s="28"/>
      <c r="H1113" s="28"/>
      <c r="I1113" s="28"/>
      <c r="J1113" s="28"/>
      <c r="K1113" s="28"/>
      <c r="L1113" s="28"/>
      <c r="M1113" s="28"/>
      <c r="N1113" s="28"/>
      <c r="O1113" s="28"/>
      <c r="P1113" s="28"/>
      <c r="Q1113" s="28"/>
      <c r="R1113" s="28"/>
      <c r="S1113" s="28"/>
      <c r="T1113" s="28"/>
      <c r="U1113" s="28"/>
    </row>
    <row r="1114" spans="1:21" ht="11.25" customHeight="1" x14ac:dyDescent="0.2">
      <c r="A1114" s="28"/>
      <c r="B1114" s="28"/>
      <c r="C1114" s="28"/>
      <c r="D1114" s="31"/>
      <c r="E1114" s="28"/>
      <c r="F1114" s="28"/>
      <c r="G1114" s="28"/>
      <c r="H1114" s="28"/>
      <c r="I1114" s="28"/>
      <c r="J1114" s="28"/>
      <c r="K1114" s="28"/>
      <c r="L1114" s="28"/>
      <c r="M1114" s="28"/>
      <c r="N1114" s="28"/>
      <c r="O1114" s="28"/>
      <c r="P1114" s="28"/>
      <c r="Q1114" s="28"/>
      <c r="R1114" s="28"/>
      <c r="S1114" s="28"/>
      <c r="T1114" s="28"/>
      <c r="U1114" s="28"/>
    </row>
    <row r="1115" spans="1:21" ht="11.25" customHeight="1" x14ac:dyDescent="0.2">
      <c r="A1115" s="28"/>
      <c r="B1115" s="28"/>
      <c r="C1115" s="28"/>
      <c r="D1115" s="31"/>
      <c r="E1115" s="28"/>
      <c r="F1115" s="28"/>
      <c r="G1115" s="28"/>
      <c r="H1115" s="28"/>
      <c r="I1115" s="28"/>
      <c r="J1115" s="28"/>
      <c r="K1115" s="28"/>
      <c r="L1115" s="28"/>
      <c r="M1115" s="28"/>
      <c r="N1115" s="28"/>
      <c r="O1115" s="28"/>
      <c r="P1115" s="28"/>
      <c r="Q1115" s="28"/>
      <c r="R1115" s="28"/>
      <c r="S1115" s="28"/>
      <c r="T1115" s="28"/>
      <c r="U1115" s="28"/>
    </row>
    <row r="1116" spans="1:21" ht="11.25" customHeight="1" x14ac:dyDescent="0.2">
      <c r="A1116" s="28"/>
      <c r="B1116" s="28"/>
      <c r="C1116" s="28"/>
      <c r="D1116" s="31"/>
      <c r="E1116" s="28"/>
      <c r="F1116" s="28"/>
      <c r="G1116" s="28"/>
      <c r="H1116" s="28"/>
      <c r="I1116" s="28"/>
      <c r="J1116" s="28"/>
      <c r="K1116" s="28"/>
      <c r="L1116" s="28"/>
      <c r="M1116" s="28"/>
      <c r="N1116" s="28"/>
      <c r="O1116" s="28"/>
      <c r="P1116" s="28"/>
      <c r="Q1116" s="28"/>
      <c r="R1116" s="28"/>
      <c r="S1116" s="28"/>
      <c r="T1116" s="28"/>
      <c r="U1116" s="28"/>
    </row>
    <row r="1117" spans="1:21" ht="11.25" customHeight="1" x14ac:dyDescent="0.2">
      <c r="A1117" s="28"/>
      <c r="B1117" s="28"/>
      <c r="C1117" s="28"/>
      <c r="D1117" s="31"/>
      <c r="E1117" s="28"/>
      <c r="F1117" s="28"/>
      <c r="G1117" s="28"/>
      <c r="H1117" s="28"/>
      <c r="I1117" s="28"/>
      <c r="J1117" s="28"/>
      <c r="K1117" s="28"/>
      <c r="L1117" s="28"/>
      <c r="M1117" s="28"/>
      <c r="N1117" s="28"/>
      <c r="O1117" s="28"/>
      <c r="P1117" s="28"/>
      <c r="Q1117" s="28"/>
      <c r="R1117" s="28"/>
      <c r="S1117" s="28"/>
      <c r="T1117" s="28"/>
      <c r="U1117" s="28"/>
    </row>
    <row r="1118" spans="1:21" ht="11.25" customHeight="1" x14ac:dyDescent="0.2">
      <c r="A1118" s="28"/>
      <c r="B1118" s="28"/>
      <c r="C1118" s="28"/>
      <c r="D1118" s="31"/>
      <c r="E1118" s="28"/>
      <c r="F1118" s="28"/>
      <c r="G1118" s="28"/>
      <c r="H1118" s="28"/>
      <c r="I1118" s="28"/>
      <c r="J1118" s="28"/>
      <c r="K1118" s="28"/>
      <c r="L1118" s="28"/>
      <c r="M1118" s="28"/>
      <c r="N1118" s="28"/>
      <c r="O1118" s="28"/>
      <c r="P1118" s="28"/>
      <c r="Q1118" s="28"/>
      <c r="R1118" s="28"/>
      <c r="S1118" s="28"/>
      <c r="T1118" s="28"/>
      <c r="U1118" s="28"/>
    </row>
    <row r="1119" spans="1:21" ht="11.25" customHeight="1" x14ac:dyDescent="0.2">
      <c r="A1119" s="28"/>
      <c r="B1119" s="28"/>
      <c r="C1119" s="28"/>
      <c r="D1119" s="31"/>
      <c r="E1119" s="28"/>
      <c r="F1119" s="28"/>
      <c r="G1119" s="28"/>
      <c r="H1119" s="28"/>
      <c r="I1119" s="28"/>
      <c r="J1119" s="28"/>
      <c r="K1119" s="28"/>
      <c r="L1119" s="28"/>
      <c r="M1119" s="28"/>
      <c r="N1119" s="28"/>
      <c r="O1119" s="28"/>
      <c r="P1119" s="28"/>
      <c r="Q1119" s="28"/>
      <c r="R1119" s="28"/>
      <c r="S1119" s="28"/>
      <c r="T1119" s="28"/>
      <c r="U1119" s="28"/>
    </row>
    <row r="1120" spans="1:21" ht="11.25" customHeight="1" x14ac:dyDescent="0.2">
      <c r="A1120" s="28"/>
      <c r="B1120" s="28"/>
      <c r="C1120" s="28"/>
      <c r="D1120" s="31"/>
      <c r="E1120" s="28"/>
      <c r="F1120" s="28"/>
      <c r="G1120" s="28"/>
      <c r="H1120" s="28"/>
      <c r="I1120" s="28"/>
      <c r="J1120" s="28"/>
      <c r="K1120" s="28"/>
      <c r="L1120" s="28"/>
      <c r="M1120" s="28"/>
      <c r="N1120" s="28"/>
      <c r="O1120" s="28"/>
      <c r="P1120" s="28"/>
      <c r="Q1120" s="28"/>
      <c r="R1120" s="28"/>
      <c r="S1120" s="28"/>
      <c r="T1120" s="28"/>
      <c r="U1120" s="28"/>
    </row>
    <row r="1121" spans="1:21" ht="11.25" customHeight="1" x14ac:dyDescent="0.2">
      <c r="A1121" s="28"/>
      <c r="B1121" s="28"/>
      <c r="C1121" s="28"/>
      <c r="D1121" s="31"/>
      <c r="E1121" s="28"/>
      <c r="F1121" s="28"/>
      <c r="G1121" s="28"/>
      <c r="H1121" s="28"/>
      <c r="I1121" s="28"/>
      <c r="J1121" s="28"/>
      <c r="K1121" s="28"/>
      <c r="L1121" s="28"/>
      <c r="M1121" s="28"/>
      <c r="N1121" s="28"/>
      <c r="O1121" s="28"/>
      <c r="P1121" s="28"/>
      <c r="Q1121" s="28"/>
      <c r="R1121" s="28"/>
      <c r="S1121" s="28"/>
      <c r="T1121" s="28"/>
      <c r="U1121" s="28"/>
    </row>
    <row r="1122" spans="1:21" ht="11.25" customHeight="1" x14ac:dyDescent="0.2">
      <c r="A1122" s="28"/>
      <c r="B1122" s="28"/>
      <c r="C1122" s="28"/>
      <c r="D1122" s="31"/>
      <c r="E1122" s="28"/>
      <c r="F1122" s="28"/>
      <c r="G1122" s="28"/>
      <c r="H1122" s="28"/>
      <c r="I1122" s="28"/>
      <c r="J1122" s="28"/>
      <c r="K1122" s="28"/>
      <c r="L1122" s="28"/>
      <c r="M1122" s="28"/>
      <c r="N1122" s="28"/>
      <c r="O1122" s="28"/>
      <c r="P1122" s="28"/>
      <c r="Q1122" s="28"/>
      <c r="R1122" s="28"/>
      <c r="S1122" s="28"/>
      <c r="T1122" s="28"/>
      <c r="U1122" s="28"/>
    </row>
    <row r="1123" spans="1:21" ht="11.25" customHeight="1" x14ac:dyDescent="0.2">
      <c r="A1123" s="28"/>
      <c r="B1123" s="28"/>
      <c r="C1123" s="28"/>
      <c r="D1123" s="31"/>
      <c r="E1123" s="28"/>
      <c r="F1123" s="28"/>
      <c r="G1123" s="28"/>
      <c r="H1123" s="28"/>
      <c r="I1123" s="28"/>
      <c r="J1123" s="28"/>
      <c r="K1123" s="28"/>
      <c r="L1123" s="28"/>
      <c r="M1123" s="28"/>
      <c r="N1123" s="28"/>
      <c r="O1123" s="28"/>
      <c r="P1123" s="28"/>
      <c r="Q1123" s="28"/>
      <c r="R1123" s="28"/>
      <c r="S1123" s="28"/>
      <c r="T1123" s="28"/>
      <c r="U1123" s="28"/>
    </row>
    <row r="1124" spans="1:21" ht="11.25" customHeight="1" x14ac:dyDescent="0.2">
      <c r="A1124" s="28"/>
      <c r="B1124" s="28"/>
      <c r="C1124" s="28"/>
      <c r="D1124" s="31"/>
      <c r="E1124" s="28"/>
      <c r="F1124" s="28"/>
      <c r="G1124" s="28"/>
      <c r="H1124" s="28"/>
      <c r="I1124" s="28"/>
      <c r="J1124" s="28"/>
      <c r="K1124" s="28"/>
      <c r="L1124" s="28"/>
      <c r="M1124" s="28"/>
      <c r="N1124" s="28"/>
      <c r="O1124" s="28"/>
      <c r="P1124" s="28"/>
      <c r="Q1124" s="28"/>
      <c r="R1124" s="28"/>
      <c r="S1124" s="28"/>
      <c r="T1124" s="28"/>
      <c r="U1124" s="28"/>
    </row>
    <row r="1125" spans="1:21" ht="11.25" customHeight="1" x14ac:dyDescent="0.2">
      <c r="A1125" s="28"/>
      <c r="B1125" s="28"/>
      <c r="C1125" s="28"/>
      <c r="D1125" s="31"/>
      <c r="E1125" s="28"/>
      <c r="F1125" s="28"/>
      <c r="G1125" s="28"/>
      <c r="H1125" s="28"/>
      <c r="I1125" s="28"/>
      <c r="J1125" s="28"/>
      <c r="K1125" s="28"/>
      <c r="L1125" s="28"/>
      <c r="M1125" s="28"/>
      <c r="N1125" s="28"/>
      <c r="O1125" s="28"/>
      <c r="P1125" s="28"/>
      <c r="Q1125" s="28"/>
      <c r="R1125" s="28"/>
      <c r="S1125" s="28"/>
      <c r="T1125" s="28"/>
      <c r="U1125" s="28"/>
    </row>
    <row r="1126" spans="1:21" ht="11.25" customHeight="1" x14ac:dyDescent="0.2">
      <c r="A1126" s="28"/>
      <c r="B1126" s="28"/>
      <c r="C1126" s="28"/>
      <c r="D1126" s="31"/>
      <c r="E1126" s="28"/>
      <c r="F1126" s="28"/>
      <c r="G1126" s="28"/>
      <c r="H1126" s="28"/>
      <c r="I1126" s="28"/>
      <c r="J1126" s="28"/>
      <c r="K1126" s="28"/>
      <c r="L1126" s="28"/>
      <c r="M1126" s="28"/>
      <c r="N1126" s="28"/>
      <c r="O1126" s="28"/>
      <c r="P1126" s="28"/>
      <c r="Q1126" s="28"/>
      <c r="R1126" s="28"/>
      <c r="S1126" s="28"/>
      <c r="T1126" s="28"/>
      <c r="U1126" s="28"/>
    </row>
    <row r="1127" spans="1:21" ht="11.25" customHeight="1" x14ac:dyDescent="0.2">
      <c r="A1127" s="28"/>
      <c r="B1127" s="28"/>
      <c r="C1127" s="28"/>
      <c r="D1127" s="31"/>
      <c r="E1127" s="28"/>
      <c r="F1127" s="28"/>
      <c r="G1127" s="28"/>
      <c r="H1127" s="28"/>
      <c r="I1127" s="28"/>
      <c r="J1127" s="28"/>
      <c r="K1127" s="28"/>
      <c r="L1127" s="28"/>
      <c r="M1127" s="28"/>
      <c r="N1127" s="28"/>
      <c r="O1127" s="28"/>
      <c r="P1127" s="28"/>
      <c r="Q1127" s="28"/>
      <c r="R1127" s="28"/>
      <c r="S1127" s="28"/>
      <c r="T1127" s="28"/>
      <c r="U1127" s="28"/>
    </row>
    <row r="1128" spans="1:21" ht="11.25" customHeight="1" x14ac:dyDescent="0.2">
      <c r="A1128" s="28"/>
      <c r="B1128" s="28"/>
      <c r="C1128" s="28"/>
      <c r="D1128" s="31"/>
      <c r="E1128" s="28"/>
      <c r="F1128" s="28"/>
      <c r="G1128" s="28"/>
      <c r="H1128" s="28"/>
      <c r="I1128" s="28"/>
      <c r="J1128" s="28"/>
      <c r="K1128" s="28"/>
      <c r="L1128" s="28"/>
      <c r="M1128" s="28"/>
      <c r="N1128" s="28"/>
      <c r="O1128" s="28"/>
      <c r="P1128" s="28"/>
      <c r="Q1128" s="28"/>
      <c r="R1128" s="28"/>
      <c r="S1128" s="28"/>
      <c r="T1128" s="28"/>
      <c r="U1128" s="28"/>
    </row>
    <row r="1129" spans="1:21" ht="11.25" customHeight="1" x14ac:dyDescent="0.2">
      <c r="A1129" s="28"/>
      <c r="B1129" s="28"/>
      <c r="C1129" s="28"/>
      <c r="D1129" s="31"/>
      <c r="E1129" s="28"/>
      <c r="F1129" s="28"/>
      <c r="G1129" s="28"/>
      <c r="H1129" s="28"/>
      <c r="I1129" s="28"/>
      <c r="J1129" s="28"/>
      <c r="K1129" s="28"/>
      <c r="L1129" s="28"/>
      <c r="M1129" s="28"/>
      <c r="N1129" s="28"/>
      <c r="O1129" s="28"/>
      <c r="P1129" s="28"/>
      <c r="Q1129" s="28"/>
      <c r="R1129" s="28"/>
      <c r="S1129" s="28"/>
      <c r="T1129" s="28"/>
      <c r="U1129" s="28"/>
    </row>
    <row r="1130" spans="1:21" ht="11.25" customHeight="1" x14ac:dyDescent="0.2">
      <c r="A1130" s="28"/>
      <c r="B1130" s="28"/>
      <c r="C1130" s="28"/>
      <c r="D1130" s="31"/>
      <c r="E1130" s="28"/>
      <c r="F1130" s="28"/>
      <c r="G1130" s="28"/>
      <c r="H1130" s="28"/>
      <c r="I1130" s="28"/>
      <c r="J1130" s="28"/>
      <c r="K1130" s="28"/>
      <c r="L1130" s="28"/>
      <c r="M1130" s="28"/>
      <c r="N1130" s="28"/>
      <c r="O1130" s="28"/>
      <c r="P1130" s="28"/>
      <c r="Q1130" s="28"/>
      <c r="R1130" s="28"/>
      <c r="S1130" s="28"/>
      <c r="T1130" s="28"/>
      <c r="U1130" s="28"/>
    </row>
    <row r="1131" spans="1:21" ht="11.25" customHeight="1" x14ac:dyDescent="0.2">
      <c r="A1131" s="28"/>
      <c r="B1131" s="28"/>
      <c r="C1131" s="28"/>
      <c r="D1131" s="31"/>
      <c r="E1131" s="28"/>
      <c r="F1131" s="28"/>
      <c r="G1131" s="28"/>
      <c r="H1131" s="28"/>
      <c r="I1131" s="28"/>
      <c r="J1131" s="28"/>
      <c r="K1131" s="28"/>
      <c r="L1131" s="28"/>
      <c r="M1131" s="28"/>
      <c r="N1131" s="28"/>
      <c r="O1131" s="28"/>
      <c r="P1131" s="28"/>
      <c r="Q1131" s="28"/>
      <c r="R1131" s="28"/>
      <c r="S1131" s="28"/>
      <c r="T1131" s="28"/>
      <c r="U1131" s="28"/>
    </row>
    <row r="1132" spans="1:21" ht="11.25" customHeight="1" x14ac:dyDescent="0.2">
      <c r="A1132" s="28"/>
      <c r="B1132" s="28"/>
      <c r="C1132" s="28"/>
      <c r="D1132" s="31"/>
      <c r="E1132" s="28"/>
      <c r="F1132" s="28"/>
      <c r="G1132" s="28"/>
      <c r="H1132" s="28"/>
      <c r="I1132" s="28"/>
      <c r="J1132" s="28"/>
      <c r="K1132" s="28"/>
      <c r="L1132" s="28"/>
      <c r="M1132" s="28"/>
      <c r="N1132" s="28"/>
      <c r="O1132" s="28"/>
      <c r="P1132" s="28"/>
      <c r="Q1132" s="28"/>
      <c r="R1132" s="28"/>
      <c r="S1132" s="28"/>
      <c r="T1132" s="28"/>
      <c r="U1132" s="28"/>
    </row>
    <row r="1133" spans="1:21" ht="11.25" customHeight="1" x14ac:dyDescent="0.2">
      <c r="A1133" s="28"/>
      <c r="B1133" s="28"/>
      <c r="C1133" s="28"/>
      <c r="D1133" s="31"/>
      <c r="E1133" s="28"/>
      <c r="F1133" s="28"/>
      <c r="G1133" s="28"/>
      <c r="H1133" s="28"/>
      <c r="I1133" s="28"/>
      <c r="J1133" s="28"/>
      <c r="K1133" s="28"/>
      <c r="L1133" s="28"/>
      <c r="M1133" s="28"/>
      <c r="N1133" s="28"/>
      <c r="O1133" s="28"/>
      <c r="P1133" s="28"/>
      <c r="Q1133" s="28"/>
      <c r="R1133" s="28"/>
      <c r="S1133" s="28"/>
      <c r="T1133" s="28"/>
      <c r="U1133" s="28"/>
    </row>
    <row r="1134" spans="1:21" ht="11.25" customHeight="1" x14ac:dyDescent="0.2">
      <c r="A1134" s="28"/>
      <c r="B1134" s="28"/>
      <c r="C1134" s="28"/>
      <c r="D1134" s="31"/>
      <c r="E1134" s="28"/>
      <c r="F1134" s="28"/>
      <c r="G1134" s="28"/>
      <c r="H1134" s="28"/>
      <c r="I1134" s="28"/>
      <c r="J1134" s="28"/>
      <c r="K1134" s="28"/>
      <c r="L1134" s="28"/>
      <c r="M1134" s="28"/>
      <c r="N1134" s="28"/>
      <c r="O1134" s="28"/>
      <c r="P1134" s="28"/>
      <c r="Q1134" s="28"/>
      <c r="R1134" s="28"/>
      <c r="S1134" s="28"/>
      <c r="T1134" s="28"/>
      <c r="U1134" s="28"/>
    </row>
    <row r="1135" spans="1:21" ht="11.25" customHeight="1" x14ac:dyDescent="0.2">
      <c r="A1135" s="28"/>
      <c r="B1135" s="28"/>
      <c r="C1135" s="28"/>
      <c r="D1135" s="31"/>
      <c r="E1135" s="28"/>
      <c r="F1135" s="28"/>
      <c r="G1135" s="28"/>
      <c r="H1135" s="28"/>
      <c r="I1135" s="28"/>
      <c r="J1135" s="28"/>
      <c r="K1135" s="28"/>
      <c r="L1135" s="28"/>
      <c r="M1135" s="28"/>
      <c r="N1135" s="28"/>
      <c r="O1135" s="28"/>
      <c r="P1135" s="28"/>
      <c r="Q1135" s="28"/>
      <c r="R1135" s="28"/>
      <c r="S1135" s="28"/>
      <c r="T1135" s="28"/>
      <c r="U1135" s="28"/>
    </row>
    <row r="1136" spans="1:21" ht="11.25" customHeight="1" x14ac:dyDescent="0.2">
      <c r="A1136" s="28"/>
      <c r="B1136" s="28"/>
      <c r="C1136" s="28"/>
      <c r="D1136" s="31"/>
      <c r="E1136" s="28"/>
      <c r="F1136" s="28"/>
      <c r="G1136" s="28"/>
      <c r="H1136" s="28"/>
      <c r="I1136" s="28"/>
      <c r="J1136" s="28"/>
      <c r="K1136" s="28"/>
      <c r="L1136" s="28"/>
      <c r="M1136" s="28"/>
      <c r="N1136" s="28"/>
      <c r="O1136" s="28"/>
      <c r="P1136" s="28"/>
      <c r="Q1136" s="28"/>
      <c r="R1136" s="28"/>
      <c r="S1136" s="28"/>
      <c r="T1136" s="28"/>
      <c r="U1136" s="28"/>
    </row>
    <row r="1137" spans="1:21" ht="11.25" customHeight="1" x14ac:dyDescent="0.2">
      <c r="A1137" s="28"/>
      <c r="B1137" s="28"/>
      <c r="C1137" s="28"/>
      <c r="D1137" s="31"/>
      <c r="E1137" s="28"/>
      <c r="F1137" s="28"/>
      <c r="G1137" s="28"/>
      <c r="H1137" s="28"/>
      <c r="I1137" s="28"/>
      <c r="J1137" s="28"/>
      <c r="K1137" s="28"/>
      <c r="L1137" s="28"/>
      <c r="M1137" s="28"/>
      <c r="N1137" s="28"/>
      <c r="O1137" s="28"/>
      <c r="P1137" s="28"/>
      <c r="Q1137" s="28"/>
      <c r="R1137" s="28"/>
      <c r="S1137" s="28"/>
      <c r="T1137" s="28"/>
      <c r="U1137" s="28"/>
    </row>
    <row r="1138" spans="1:21" ht="11.25" customHeight="1" x14ac:dyDescent="0.2">
      <c r="A1138" s="28"/>
      <c r="B1138" s="28"/>
      <c r="C1138" s="28"/>
      <c r="D1138" s="31"/>
      <c r="E1138" s="28"/>
      <c r="F1138" s="28"/>
      <c r="G1138" s="28"/>
      <c r="H1138" s="28"/>
      <c r="I1138" s="28"/>
      <c r="J1138" s="28"/>
      <c r="K1138" s="28"/>
      <c r="L1138" s="28"/>
      <c r="M1138" s="28"/>
      <c r="N1138" s="28"/>
      <c r="O1138" s="28"/>
      <c r="P1138" s="28"/>
      <c r="Q1138" s="28"/>
      <c r="R1138" s="28"/>
      <c r="S1138" s="28"/>
      <c r="T1138" s="28"/>
      <c r="U1138" s="28"/>
    </row>
    <row r="1139" spans="1:21" ht="11.25" customHeight="1" x14ac:dyDescent="0.2">
      <c r="A1139" s="28"/>
      <c r="B1139" s="28"/>
      <c r="C1139" s="28"/>
      <c r="D1139" s="31"/>
      <c r="E1139" s="28"/>
      <c r="F1139" s="28"/>
      <c r="G1139" s="28"/>
      <c r="H1139" s="28"/>
      <c r="I1139" s="28"/>
      <c r="J1139" s="28"/>
      <c r="K1139" s="28"/>
      <c r="L1139" s="28"/>
      <c r="M1139" s="28"/>
      <c r="N1139" s="28"/>
      <c r="O1139" s="28"/>
      <c r="P1139" s="28"/>
      <c r="Q1139" s="28"/>
      <c r="R1139" s="28"/>
      <c r="S1139" s="28"/>
      <c r="T1139" s="28"/>
      <c r="U1139" s="28"/>
    </row>
    <row r="1140" spans="1:21" ht="11.25" customHeight="1" x14ac:dyDescent="0.2">
      <c r="A1140" s="28"/>
      <c r="B1140" s="28"/>
      <c r="C1140" s="28"/>
      <c r="D1140" s="31"/>
      <c r="E1140" s="28"/>
      <c r="F1140" s="28"/>
      <c r="G1140" s="28"/>
      <c r="H1140" s="28"/>
      <c r="I1140" s="28"/>
      <c r="J1140" s="28"/>
      <c r="K1140" s="28"/>
      <c r="L1140" s="28"/>
      <c r="M1140" s="28"/>
      <c r="N1140" s="28"/>
      <c r="O1140" s="28"/>
      <c r="P1140" s="28"/>
      <c r="Q1140" s="28"/>
      <c r="R1140" s="28"/>
      <c r="S1140" s="28"/>
      <c r="T1140" s="28"/>
      <c r="U1140" s="28"/>
    </row>
    <row r="1141" spans="1:21" ht="11.25" customHeight="1" x14ac:dyDescent="0.2">
      <c r="A1141" s="28"/>
      <c r="B1141" s="28"/>
      <c r="C1141" s="28"/>
      <c r="D1141" s="31"/>
      <c r="E1141" s="28"/>
      <c r="F1141" s="28"/>
      <c r="G1141" s="28"/>
      <c r="H1141" s="28"/>
      <c r="I1141" s="28"/>
      <c r="J1141" s="28"/>
      <c r="K1141" s="28"/>
      <c r="L1141" s="28"/>
      <c r="M1141" s="28"/>
      <c r="N1141" s="28"/>
      <c r="O1141" s="28"/>
      <c r="P1141" s="28"/>
      <c r="Q1141" s="28"/>
      <c r="R1141" s="28"/>
      <c r="S1141" s="28"/>
      <c r="T1141" s="28"/>
      <c r="U1141" s="28"/>
    </row>
    <row r="1142" spans="1:21" ht="11.25" customHeight="1" x14ac:dyDescent="0.2">
      <c r="A1142" s="28"/>
      <c r="B1142" s="28"/>
      <c r="C1142" s="28"/>
      <c r="D1142" s="31"/>
      <c r="E1142" s="28"/>
      <c r="F1142" s="28"/>
      <c r="G1142" s="28"/>
      <c r="H1142" s="28"/>
      <c r="I1142" s="28"/>
      <c r="J1142" s="28"/>
      <c r="K1142" s="28"/>
      <c r="L1142" s="28"/>
      <c r="M1142" s="28"/>
      <c r="N1142" s="28"/>
      <c r="O1142" s="28"/>
      <c r="P1142" s="28"/>
      <c r="Q1142" s="28"/>
      <c r="R1142" s="28"/>
      <c r="S1142" s="28"/>
      <c r="T1142" s="28"/>
      <c r="U1142" s="28"/>
    </row>
    <row r="1143" spans="1:21" ht="11.25" customHeight="1" x14ac:dyDescent="0.2">
      <c r="A1143" s="28"/>
      <c r="B1143" s="28"/>
      <c r="C1143" s="28"/>
      <c r="D1143" s="31"/>
      <c r="E1143" s="28"/>
      <c r="F1143" s="28"/>
      <c r="G1143" s="28"/>
      <c r="H1143" s="28"/>
      <c r="I1143" s="28"/>
      <c r="J1143" s="28"/>
      <c r="K1143" s="28"/>
      <c r="L1143" s="28"/>
      <c r="M1143" s="28"/>
      <c r="N1143" s="28"/>
      <c r="O1143" s="28"/>
      <c r="P1143" s="28"/>
      <c r="Q1143" s="28"/>
      <c r="R1143" s="28"/>
      <c r="S1143" s="28"/>
      <c r="T1143" s="28"/>
      <c r="U1143" s="28"/>
    </row>
    <row r="1144" spans="1:21" ht="11.25" customHeight="1" x14ac:dyDescent="0.2">
      <c r="A1144" s="28"/>
      <c r="B1144" s="28"/>
      <c r="C1144" s="28"/>
      <c r="D1144" s="31"/>
      <c r="E1144" s="28"/>
      <c r="F1144" s="28"/>
      <c r="G1144" s="28"/>
      <c r="H1144" s="28"/>
      <c r="I1144" s="28"/>
      <c r="J1144" s="28"/>
      <c r="K1144" s="28"/>
      <c r="L1144" s="28"/>
      <c r="M1144" s="28"/>
      <c r="N1144" s="28"/>
      <c r="O1144" s="28"/>
      <c r="P1144" s="28"/>
      <c r="Q1144" s="28"/>
      <c r="R1144" s="28"/>
      <c r="S1144" s="28"/>
      <c r="T1144" s="28"/>
      <c r="U1144" s="28"/>
    </row>
    <row r="1145" spans="1:21" ht="11.25" customHeight="1" x14ac:dyDescent="0.2">
      <c r="A1145" s="28"/>
      <c r="B1145" s="28"/>
      <c r="C1145" s="28"/>
      <c r="D1145" s="31"/>
      <c r="E1145" s="28"/>
      <c r="F1145" s="28"/>
      <c r="G1145" s="28"/>
      <c r="H1145" s="28"/>
      <c r="I1145" s="28"/>
      <c r="J1145" s="28"/>
      <c r="K1145" s="28"/>
      <c r="L1145" s="28"/>
      <c r="M1145" s="28"/>
      <c r="N1145" s="28"/>
      <c r="O1145" s="28"/>
      <c r="P1145" s="28"/>
      <c r="Q1145" s="28"/>
      <c r="R1145" s="28"/>
      <c r="S1145" s="28"/>
      <c r="T1145" s="28"/>
      <c r="U1145" s="28"/>
    </row>
    <row r="1146" spans="1:21" ht="11.25" customHeight="1" x14ac:dyDescent="0.2">
      <c r="A1146" s="28"/>
      <c r="B1146" s="28"/>
      <c r="C1146" s="28"/>
      <c r="D1146" s="31"/>
      <c r="E1146" s="28"/>
      <c r="F1146" s="28"/>
      <c r="G1146" s="28"/>
      <c r="H1146" s="28"/>
      <c r="I1146" s="28"/>
      <c r="J1146" s="28"/>
      <c r="K1146" s="28"/>
      <c r="L1146" s="28"/>
      <c r="M1146" s="28"/>
      <c r="N1146" s="28"/>
      <c r="O1146" s="28"/>
      <c r="P1146" s="28"/>
      <c r="Q1146" s="28"/>
      <c r="R1146" s="28"/>
      <c r="S1146" s="28"/>
      <c r="T1146" s="28"/>
      <c r="U1146" s="28"/>
    </row>
    <row r="1147" spans="1:21" ht="11.25" customHeight="1" x14ac:dyDescent="0.2">
      <c r="A1147" s="28"/>
      <c r="B1147" s="28"/>
      <c r="C1147" s="28"/>
      <c r="D1147" s="31"/>
      <c r="E1147" s="28"/>
      <c r="F1147" s="28"/>
      <c r="G1147" s="28"/>
      <c r="H1147" s="28"/>
      <c r="I1147" s="28"/>
      <c r="J1147" s="28"/>
      <c r="K1147" s="28"/>
      <c r="L1147" s="28"/>
      <c r="M1147" s="28"/>
      <c r="N1147" s="28"/>
      <c r="O1147" s="28"/>
      <c r="P1147" s="28"/>
      <c r="Q1147" s="28"/>
      <c r="R1147" s="28"/>
      <c r="S1147" s="28"/>
      <c r="T1147" s="28"/>
      <c r="U1147" s="28"/>
    </row>
    <row r="1148" spans="1:21" ht="11.25" customHeight="1" x14ac:dyDescent="0.2">
      <c r="A1148" s="28"/>
      <c r="B1148" s="28"/>
      <c r="C1148" s="28"/>
      <c r="D1148" s="31"/>
      <c r="E1148" s="28"/>
      <c r="F1148" s="28"/>
      <c r="G1148" s="28"/>
      <c r="H1148" s="28"/>
      <c r="I1148" s="28"/>
      <c r="J1148" s="28"/>
      <c r="K1148" s="28"/>
      <c r="L1148" s="28"/>
      <c r="M1148" s="28"/>
      <c r="N1148" s="28"/>
      <c r="O1148" s="28"/>
      <c r="P1148" s="28"/>
      <c r="Q1148" s="28"/>
      <c r="R1148" s="28"/>
      <c r="S1148" s="28"/>
      <c r="T1148" s="28"/>
      <c r="U1148" s="28"/>
    </row>
    <row r="1149" spans="1:21" ht="11.25" customHeight="1" x14ac:dyDescent="0.2">
      <c r="A1149" s="28"/>
      <c r="B1149" s="28"/>
      <c r="C1149" s="28"/>
      <c r="D1149" s="31"/>
      <c r="E1149" s="28"/>
      <c r="F1149" s="28"/>
      <c r="G1149" s="28"/>
      <c r="H1149" s="28"/>
      <c r="I1149" s="28"/>
      <c r="J1149" s="28"/>
      <c r="K1149" s="28"/>
      <c r="L1149" s="28"/>
      <c r="M1149" s="28"/>
      <c r="N1149" s="28"/>
      <c r="O1149" s="28"/>
      <c r="P1149" s="28"/>
      <c r="Q1149" s="28"/>
      <c r="R1149" s="28"/>
      <c r="S1149" s="28"/>
      <c r="T1149" s="28"/>
      <c r="U1149" s="28"/>
    </row>
    <row r="1150" spans="1:21" ht="11.25" customHeight="1" x14ac:dyDescent="0.2">
      <c r="A1150" s="28"/>
      <c r="B1150" s="28"/>
      <c r="C1150" s="28"/>
      <c r="D1150" s="31"/>
      <c r="E1150" s="28"/>
      <c r="F1150" s="28"/>
      <c r="G1150" s="28"/>
      <c r="H1150" s="28"/>
      <c r="I1150" s="28"/>
      <c r="J1150" s="28"/>
      <c r="K1150" s="28"/>
      <c r="L1150" s="28"/>
      <c r="M1150" s="28"/>
      <c r="N1150" s="28"/>
      <c r="O1150" s="28"/>
      <c r="P1150" s="28"/>
      <c r="Q1150" s="28"/>
      <c r="R1150" s="28"/>
      <c r="S1150" s="28"/>
      <c r="T1150" s="28"/>
      <c r="U1150" s="28"/>
    </row>
    <row r="1151" spans="1:21" ht="11.25" customHeight="1" x14ac:dyDescent="0.2">
      <c r="A1151" s="28"/>
      <c r="B1151" s="28"/>
      <c r="C1151" s="28"/>
      <c r="D1151" s="31"/>
      <c r="E1151" s="28"/>
      <c r="F1151" s="28"/>
      <c r="G1151" s="28"/>
      <c r="H1151" s="28"/>
      <c r="I1151" s="28"/>
      <c r="J1151" s="28"/>
      <c r="K1151" s="28"/>
      <c r="L1151" s="28"/>
      <c r="M1151" s="28"/>
      <c r="N1151" s="28"/>
      <c r="O1151" s="28"/>
      <c r="P1151" s="28"/>
      <c r="Q1151" s="28"/>
      <c r="R1151" s="28"/>
      <c r="S1151" s="28"/>
      <c r="T1151" s="28"/>
      <c r="U1151" s="28"/>
    </row>
    <row r="1152" spans="1:21" ht="11.25" customHeight="1" x14ac:dyDescent="0.2">
      <c r="A1152" s="28"/>
      <c r="B1152" s="28"/>
      <c r="C1152" s="28"/>
      <c r="D1152" s="31"/>
      <c r="E1152" s="28"/>
      <c r="F1152" s="28"/>
      <c r="G1152" s="28"/>
      <c r="H1152" s="28"/>
      <c r="I1152" s="28"/>
      <c r="J1152" s="28"/>
      <c r="K1152" s="28"/>
      <c r="L1152" s="28"/>
      <c r="M1152" s="28"/>
      <c r="N1152" s="28"/>
      <c r="O1152" s="28"/>
      <c r="P1152" s="28"/>
      <c r="Q1152" s="28"/>
      <c r="R1152" s="28"/>
      <c r="S1152" s="28"/>
      <c r="T1152" s="28"/>
      <c r="U1152" s="28"/>
    </row>
    <row r="1153" spans="1:21" ht="11.25" customHeight="1" x14ac:dyDescent="0.2">
      <c r="A1153" s="28"/>
      <c r="B1153" s="28"/>
      <c r="C1153" s="28"/>
      <c r="D1153" s="31"/>
      <c r="E1153" s="28"/>
      <c r="F1153" s="28"/>
      <c r="G1153" s="28"/>
      <c r="H1153" s="28"/>
      <c r="I1153" s="28"/>
      <c r="J1153" s="28"/>
      <c r="K1153" s="28"/>
      <c r="L1153" s="28"/>
      <c r="M1153" s="28"/>
      <c r="N1153" s="28"/>
      <c r="O1153" s="28"/>
      <c r="P1153" s="28"/>
      <c r="Q1153" s="28"/>
      <c r="R1153" s="28"/>
      <c r="S1153" s="28"/>
      <c r="T1153" s="28"/>
      <c r="U1153" s="28"/>
    </row>
    <row r="1154" spans="1:21" ht="11.25" customHeight="1" x14ac:dyDescent="0.2">
      <c r="A1154" s="28"/>
      <c r="B1154" s="28"/>
      <c r="C1154" s="28"/>
      <c r="D1154" s="31"/>
      <c r="E1154" s="28"/>
      <c r="F1154" s="28"/>
      <c r="G1154" s="28"/>
      <c r="H1154" s="28"/>
      <c r="I1154" s="28"/>
      <c r="J1154" s="28"/>
      <c r="K1154" s="28"/>
      <c r="L1154" s="28"/>
      <c r="M1154" s="28"/>
      <c r="N1154" s="28"/>
      <c r="O1154" s="28"/>
      <c r="P1154" s="28"/>
      <c r="Q1154" s="28"/>
      <c r="R1154" s="28"/>
      <c r="S1154" s="28"/>
      <c r="T1154" s="28"/>
      <c r="U1154" s="28"/>
    </row>
    <row r="1155" spans="1:21" ht="11.25" customHeight="1" x14ac:dyDescent="0.2">
      <c r="A1155" s="28"/>
      <c r="B1155" s="28"/>
      <c r="C1155" s="28"/>
      <c r="D1155" s="31"/>
      <c r="E1155" s="28"/>
      <c r="F1155" s="28"/>
      <c r="G1155" s="28"/>
      <c r="H1155" s="28"/>
      <c r="I1155" s="28"/>
      <c r="J1155" s="28"/>
      <c r="K1155" s="28"/>
      <c r="L1155" s="28"/>
      <c r="M1155" s="28"/>
      <c r="N1155" s="28"/>
      <c r="O1155" s="28"/>
      <c r="P1155" s="28"/>
      <c r="Q1155" s="28"/>
      <c r="R1155" s="28"/>
      <c r="S1155" s="28"/>
      <c r="T1155" s="28"/>
      <c r="U1155" s="28"/>
    </row>
    <row r="1156" spans="1:21" ht="11.25" customHeight="1" x14ac:dyDescent="0.2">
      <c r="A1156" s="28"/>
      <c r="B1156" s="28"/>
      <c r="C1156" s="28"/>
      <c r="D1156" s="31"/>
      <c r="E1156" s="28"/>
      <c r="F1156" s="28"/>
      <c r="G1156" s="28"/>
      <c r="H1156" s="28"/>
      <c r="I1156" s="28"/>
      <c r="J1156" s="28"/>
      <c r="K1156" s="28"/>
      <c r="L1156" s="28"/>
      <c r="M1156" s="28"/>
      <c r="N1156" s="28"/>
      <c r="O1156" s="28"/>
      <c r="P1156" s="28"/>
      <c r="Q1156" s="28"/>
      <c r="R1156" s="28"/>
      <c r="S1156" s="28"/>
      <c r="T1156" s="28"/>
      <c r="U1156" s="28"/>
    </row>
    <row r="1157" spans="1:21" ht="11.25" customHeight="1" x14ac:dyDescent="0.2">
      <c r="A1157" s="28"/>
      <c r="B1157" s="28"/>
      <c r="C1157" s="28"/>
      <c r="D1157" s="31"/>
      <c r="E1157" s="28"/>
      <c r="F1157" s="28"/>
      <c r="G1157" s="28"/>
      <c r="H1157" s="28"/>
      <c r="I1157" s="28"/>
      <c r="J1157" s="28"/>
      <c r="K1157" s="28"/>
      <c r="L1157" s="28"/>
      <c r="M1157" s="28"/>
      <c r="N1157" s="28"/>
      <c r="O1157" s="28"/>
      <c r="P1157" s="28"/>
      <c r="Q1157" s="28"/>
      <c r="R1157" s="28"/>
      <c r="S1157" s="28"/>
      <c r="T1157" s="28"/>
      <c r="U1157" s="28"/>
    </row>
    <row r="1158" spans="1:21" ht="11.25" customHeight="1" x14ac:dyDescent="0.2">
      <c r="A1158" s="28"/>
      <c r="B1158" s="28"/>
      <c r="C1158" s="28"/>
      <c r="D1158" s="31"/>
      <c r="E1158" s="28"/>
      <c r="F1158" s="28"/>
      <c r="G1158" s="28"/>
      <c r="H1158" s="28"/>
      <c r="I1158" s="28"/>
      <c r="J1158" s="28"/>
      <c r="K1158" s="28"/>
      <c r="L1158" s="28"/>
      <c r="M1158" s="28"/>
      <c r="N1158" s="28"/>
      <c r="O1158" s="28"/>
      <c r="P1158" s="28"/>
      <c r="Q1158" s="28"/>
      <c r="R1158" s="28"/>
      <c r="S1158" s="28"/>
      <c r="T1158" s="28"/>
      <c r="U1158" s="28"/>
    </row>
    <row r="1159" spans="1:21" ht="11.25" customHeight="1" x14ac:dyDescent="0.2">
      <c r="A1159" s="28"/>
      <c r="B1159" s="28"/>
      <c r="C1159" s="28"/>
      <c r="D1159" s="31"/>
      <c r="E1159" s="28"/>
      <c r="F1159" s="28"/>
      <c r="G1159" s="28"/>
      <c r="H1159" s="28"/>
      <c r="I1159" s="28"/>
      <c r="J1159" s="28"/>
      <c r="K1159" s="28"/>
      <c r="L1159" s="28"/>
      <c r="M1159" s="28"/>
      <c r="N1159" s="28"/>
      <c r="O1159" s="28"/>
      <c r="P1159" s="28"/>
      <c r="Q1159" s="28"/>
      <c r="R1159" s="28"/>
      <c r="S1159" s="28"/>
      <c r="T1159" s="28"/>
      <c r="U1159" s="28"/>
    </row>
    <row r="1160" spans="1:21" ht="11.25" customHeight="1" x14ac:dyDescent="0.2">
      <c r="A1160" s="28"/>
      <c r="B1160" s="28"/>
      <c r="C1160" s="28"/>
      <c r="D1160" s="31"/>
      <c r="E1160" s="28"/>
      <c r="F1160" s="28"/>
      <c r="G1160" s="28"/>
      <c r="H1160" s="28"/>
      <c r="I1160" s="28"/>
      <c r="J1160" s="28"/>
      <c r="K1160" s="28"/>
      <c r="L1160" s="28"/>
      <c r="M1160" s="28"/>
      <c r="N1160" s="28"/>
      <c r="O1160" s="28"/>
      <c r="P1160" s="28"/>
      <c r="Q1160" s="28"/>
      <c r="R1160" s="28"/>
      <c r="S1160" s="28"/>
      <c r="T1160" s="28"/>
      <c r="U1160" s="28"/>
    </row>
    <row r="1161" spans="1:21" ht="11.25" customHeight="1" x14ac:dyDescent="0.2">
      <c r="A1161" s="28"/>
      <c r="B1161" s="28"/>
      <c r="C1161" s="28"/>
      <c r="D1161" s="31"/>
      <c r="E1161" s="28"/>
      <c r="F1161" s="28"/>
      <c r="G1161" s="28"/>
      <c r="H1161" s="28"/>
      <c r="I1161" s="28"/>
      <c r="J1161" s="28"/>
      <c r="K1161" s="28"/>
      <c r="L1161" s="28"/>
      <c r="M1161" s="28"/>
      <c r="N1161" s="28"/>
      <c r="O1161" s="28"/>
      <c r="P1161" s="28"/>
      <c r="Q1161" s="28"/>
      <c r="R1161" s="28"/>
      <c r="S1161" s="28"/>
      <c r="T1161" s="28"/>
      <c r="U1161" s="28"/>
    </row>
    <row r="1162" spans="1:21" ht="11.25" customHeight="1" x14ac:dyDescent="0.2">
      <c r="A1162" s="28"/>
      <c r="B1162" s="28"/>
      <c r="C1162" s="28"/>
      <c r="D1162" s="31"/>
      <c r="E1162" s="28"/>
      <c r="F1162" s="28"/>
      <c r="G1162" s="28"/>
      <c r="H1162" s="28"/>
      <c r="I1162" s="28"/>
      <c r="J1162" s="28"/>
      <c r="K1162" s="28"/>
      <c r="L1162" s="28"/>
      <c r="M1162" s="28"/>
      <c r="N1162" s="28"/>
      <c r="O1162" s="28"/>
      <c r="P1162" s="28"/>
      <c r="Q1162" s="28"/>
      <c r="R1162" s="28"/>
      <c r="S1162" s="28"/>
      <c r="T1162" s="28"/>
      <c r="U1162" s="28"/>
    </row>
    <row r="1163" spans="1:21" ht="11.25" customHeight="1" x14ac:dyDescent="0.2">
      <c r="A1163" s="28"/>
      <c r="B1163" s="28"/>
      <c r="C1163" s="28"/>
      <c r="D1163" s="31"/>
      <c r="E1163" s="28"/>
      <c r="F1163" s="28"/>
      <c r="G1163" s="28"/>
      <c r="H1163" s="28"/>
      <c r="I1163" s="28"/>
      <c r="J1163" s="28"/>
      <c r="K1163" s="28"/>
      <c r="L1163" s="28"/>
      <c r="M1163" s="28"/>
      <c r="N1163" s="28"/>
      <c r="O1163" s="28"/>
      <c r="P1163" s="28"/>
      <c r="Q1163" s="28"/>
      <c r="R1163" s="28"/>
      <c r="S1163" s="28"/>
      <c r="T1163" s="28"/>
      <c r="U1163" s="28"/>
    </row>
    <row r="1164" spans="1:21" ht="11.25" customHeight="1" x14ac:dyDescent="0.2">
      <c r="A1164" s="28"/>
      <c r="B1164" s="28"/>
      <c r="C1164" s="28"/>
      <c r="D1164" s="31"/>
      <c r="E1164" s="28"/>
      <c r="F1164" s="28"/>
      <c r="G1164" s="28"/>
      <c r="H1164" s="28"/>
      <c r="I1164" s="28"/>
      <c r="J1164" s="28"/>
      <c r="K1164" s="28"/>
      <c r="L1164" s="28"/>
      <c r="M1164" s="28"/>
      <c r="N1164" s="28"/>
      <c r="O1164" s="28"/>
      <c r="P1164" s="28"/>
      <c r="Q1164" s="28"/>
      <c r="R1164" s="28"/>
      <c r="S1164" s="28"/>
      <c r="T1164" s="28"/>
      <c r="U1164" s="28"/>
    </row>
    <row r="1165" spans="1:21" ht="11.25" customHeight="1" x14ac:dyDescent="0.2">
      <c r="A1165" s="28"/>
      <c r="B1165" s="28"/>
      <c r="C1165" s="28"/>
      <c r="D1165" s="31"/>
      <c r="E1165" s="28"/>
      <c r="F1165" s="28"/>
      <c r="G1165" s="28"/>
      <c r="H1165" s="28"/>
      <c r="I1165" s="28"/>
      <c r="J1165" s="28"/>
      <c r="K1165" s="28"/>
      <c r="L1165" s="28"/>
      <c r="M1165" s="28"/>
      <c r="N1165" s="28"/>
      <c r="O1165" s="28"/>
      <c r="P1165" s="28"/>
      <c r="Q1165" s="28"/>
      <c r="R1165" s="28"/>
      <c r="S1165" s="28"/>
      <c r="T1165" s="28"/>
      <c r="U1165" s="28"/>
    </row>
    <row r="1166" spans="1:21" ht="11.25" customHeight="1" x14ac:dyDescent="0.2">
      <c r="A1166" s="28"/>
      <c r="B1166" s="28"/>
      <c r="C1166" s="28"/>
      <c r="D1166" s="31"/>
      <c r="E1166" s="28"/>
      <c r="F1166" s="28"/>
      <c r="G1166" s="28"/>
      <c r="H1166" s="28"/>
      <c r="I1166" s="28"/>
      <c r="J1166" s="28"/>
      <c r="K1166" s="28"/>
      <c r="L1166" s="28"/>
      <c r="M1166" s="28"/>
      <c r="N1166" s="28"/>
      <c r="O1166" s="28"/>
      <c r="P1166" s="28"/>
      <c r="Q1166" s="28"/>
      <c r="R1166" s="28"/>
      <c r="S1166" s="28"/>
      <c r="T1166" s="28"/>
      <c r="U1166" s="28"/>
    </row>
    <row r="1167" spans="1:21" ht="11.25" customHeight="1" x14ac:dyDescent="0.2">
      <c r="A1167" s="28"/>
      <c r="B1167" s="28"/>
      <c r="C1167" s="28"/>
      <c r="D1167" s="31"/>
      <c r="E1167" s="28"/>
      <c r="F1167" s="28"/>
      <c r="G1167" s="28"/>
      <c r="H1167" s="28"/>
      <c r="I1167" s="28"/>
      <c r="J1167" s="28"/>
      <c r="K1167" s="28"/>
      <c r="L1167" s="28"/>
      <c r="M1167" s="28"/>
      <c r="N1167" s="28"/>
      <c r="O1167" s="28"/>
      <c r="P1167" s="28"/>
      <c r="Q1167" s="28"/>
      <c r="R1167" s="28"/>
      <c r="S1167" s="28"/>
      <c r="T1167" s="28"/>
      <c r="U1167" s="28"/>
    </row>
    <row r="1168" spans="1:21" ht="11.25" customHeight="1" x14ac:dyDescent="0.2">
      <c r="A1168" s="28"/>
      <c r="B1168" s="28"/>
      <c r="C1168" s="28"/>
      <c r="D1168" s="31"/>
      <c r="E1168" s="28"/>
      <c r="F1168" s="28"/>
      <c r="G1168" s="28"/>
      <c r="H1168" s="28"/>
      <c r="I1168" s="28"/>
      <c r="J1168" s="28"/>
      <c r="K1168" s="28"/>
      <c r="L1168" s="28"/>
      <c r="M1168" s="28"/>
      <c r="N1168" s="28"/>
      <c r="O1168" s="28"/>
      <c r="P1168" s="28"/>
      <c r="Q1168" s="28"/>
      <c r="R1168" s="28"/>
      <c r="S1168" s="28"/>
      <c r="T1168" s="28"/>
      <c r="U1168" s="28"/>
    </row>
    <row r="1169" spans="1:21" ht="11.25" customHeight="1" x14ac:dyDescent="0.2">
      <c r="A1169" s="28"/>
      <c r="B1169" s="28"/>
      <c r="C1169" s="28"/>
      <c r="D1169" s="31"/>
      <c r="E1169" s="28"/>
      <c r="F1169" s="28"/>
      <c r="G1169" s="28"/>
      <c r="H1169" s="28"/>
      <c r="I1169" s="28"/>
      <c r="J1169" s="28"/>
      <c r="K1169" s="28"/>
      <c r="L1169" s="28"/>
      <c r="M1169" s="28"/>
      <c r="N1169" s="28"/>
      <c r="O1169" s="28"/>
      <c r="P1169" s="28"/>
      <c r="Q1169" s="28"/>
      <c r="R1169" s="28"/>
      <c r="S1169" s="28"/>
      <c r="T1169" s="28"/>
      <c r="U1169" s="28"/>
    </row>
    <row r="1170" spans="1:21" ht="11.25" customHeight="1" x14ac:dyDescent="0.2">
      <c r="A1170" s="28"/>
      <c r="B1170" s="28"/>
      <c r="C1170" s="28"/>
      <c r="D1170" s="31"/>
      <c r="E1170" s="28"/>
      <c r="F1170" s="28"/>
      <c r="G1170" s="28"/>
      <c r="H1170" s="28"/>
      <c r="I1170" s="28"/>
      <c r="J1170" s="28"/>
      <c r="K1170" s="28"/>
      <c r="L1170" s="28"/>
      <c r="M1170" s="28"/>
      <c r="N1170" s="28"/>
      <c r="O1170" s="28"/>
      <c r="P1170" s="28"/>
      <c r="Q1170" s="28"/>
      <c r="R1170" s="28"/>
      <c r="S1170" s="28"/>
      <c r="T1170" s="28"/>
      <c r="U1170" s="28"/>
    </row>
    <row r="1171" spans="1:21" ht="11.25" customHeight="1" x14ac:dyDescent="0.2">
      <c r="A1171" s="28"/>
      <c r="B1171" s="28"/>
      <c r="C1171" s="28"/>
      <c r="D1171" s="31"/>
      <c r="E1171" s="28"/>
      <c r="F1171" s="28"/>
      <c r="G1171" s="28"/>
      <c r="H1171" s="28"/>
      <c r="I1171" s="28"/>
      <c r="J1171" s="28"/>
      <c r="K1171" s="28"/>
      <c r="L1171" s="28"/>
      <c r="M1171" s="28"/>
      <c r="N1171" s="28"/>
      <c r="O1171" s="28"/>
      <c r="P1171" s="28"/>
      <c r="Q1171" s="28"/>
      <c r="R1171" s="28"/>
      <c r="S1171" s="28"/>
      <c r="T1171" s="28"/>
      <c r="U1171" s="28"/>
    </row>
    <row r="1172" spans="1:21" ht="11.25" customHeight="1" x14ac:dyDescent="0.2">
      <c r="A1172" s="28"/>
      <c r="B1172" s="28"/>
      <c r="C1172" s="28"/>
      <c r="D1172" s="31"/>
      <c r="E1172" s="28"/>
      <c r="F1172" s="28"/>
      <c r="G1172" s="28"/>
      <c r="H1172" s="28"/>
      <c r="I1172" s="28"/>
      <c r="J1172" s="28"/>
      <c r="K1172" s="28"/>
      <c r="L1172" s="28"/>
      <c r="M1172" s="28"/>
      <c r="N1172" s="28"/>
      <c r="O1172" s="28"/>
      <c r="P1172" s="28"/>
      <c r="Q1172" s="28"/>
      <c r="R1172" s="28"/>
      <c r="S1172" s="28"/>
      <c r="T1172" s="28"/>
      <c r="U1172" s="28"/>
    </row>
    <row r="1173" spans="1:21" ht="11.25" customHeight="1" x14ac:dyDescent="0.2">
      <c r="A1173" s="28"/>
      <c r="B1173" s="28"/>
      <c r="C1173" s="28"/>
      <c r="D1173" s="31"/>
      <c r="E1173" s="28"/>
      <c r="F1173" s="28"/>
      <c r="G1173" s="28"/>
      <c r="H1173" s="28"/>
      <c r="I1173" s="28"/>
      <c r="J1173" s="28"/>
      <c r="K1173" s="28"/>
      <c r="L1173" s="28"/>
      <c r="M1173" s="28"/>
      <c r="N1173" s="28"/>
      <c r="O1173" s="28"/>
      <c r="P1173" s="28"/>
      <c r="Q1173" s="28"/>
      <c r="R1173" s="28"/>
      <c r="S1173" s="28"/>
      <c r="T1173" s="28"/>
      <c r="U1173" s="28"/>
    </row>
    <row r="1174" spans="1:21" ht="11.25" customHeight="1" x14ac:dyDescent="0.2">
      <c r="A1174" s="28"/>
      <c r="B1174" s="28"/>
      <c r="C1174" s="28"/>
      <c r="D1174" s="31"/>
      <c r="E1174" s="28"/>
      <c r="F1174" s="28"/>
      <c r="G1174" s="28"/>
      <c r="H1174" s="28"/>
      <c r="I1174" s="28"/>
      <c r="J1174" s="28"/>
      <c r="K1174" s="28"/>
      <c r="L1174" s="28"/>
      <c r="M1174" s="28"/>
      <c r="N1174" s="28"/>
      <c r="O1174" s="28"/>
      <c r="P1174" s="28"/>
      <c r="Q1174" s="28"/>
      <c r="R1174" s="28"/>
      <c r="S1174" s="28"/>
      <c r="T1174" s="28"/>
      <c r="U1174" s="28"/>
    </row>
    <row r="1175" spans="1:21" ht="11.25" customHeight="1" x14ac:dyDescent="0.2">
      <c r="A1175" s="28"/>
      <c r="B1175" s="28"/>
      <c r="C1175" s="28"/>
      <c r="D1175" s="31"/>
      <c r="E1175" s="28"/>
      <c r="F1175" s="28"/>
      <c r="G1175" s="28"/>
      <c r="H1175" s="28"/>
      <c r="I1175" s="28"/>
      <c r="J1175" s="28"/>
      <c r="K1175" s="28"/>
      <c r="L1175" s="28"/>
      <c r="M1175" s="28"/>
      <c r="N1175" s="28"/>
      <c r="O1175" s="28"/>
      <c r="P1175" s="28"/>
      <c r="Q1175" s="28"/>
      <c r="R1175" s="28"/>
      <c r="S1175" s="28"/>
      <c r="T1175" s="28"/>
      <c r="U1175" s="28"/>
    </row>
    <row r="1176" spans="1:21" ht="11.25" customHeight="1" x14ac:dyDescent="0.2">
      <c r="A1176" s="28"/>
      <c r="B1176" s="28"/>
      <c r="C1176" s="28"/>
      <c r="D1176" s="31"/>
      <c r="E1176" s="28"/>
      <c r="F1176" s="28"/>
      <c r="G1176" s="28"/>
      <c r="H1176" s="28"/>
      <c r="I1176" s="28"/>
      <c r="J1176" s="28"/>
      <c r="K1176" s="28"/>
      <c r="L1176" s="28"/>
      <c r="M1176" s="28"/>
      <c r="N1176" s="28"/>
      <c r="O1176" s="28"/>
      <c r="P1176" s="28"/>
      <c r="Q1176" s="28"/>
      <c r="R1176" s="28"/>
      <c r="S1176" s="28"/>
      <c r="T1176" s="28"/>
      <c r="U1176" s="28"/>
    </row>
    <row r="1177" spans="1:21" ht="11.25" customHeight="1" x14ac:dyDescent="0.2">
      <c r="A1177" s="28"/>
      <c r="B1177" s="28"/>
      <c r="C1177" s="28"/>
      <c r="D1177" s="31"/>
      <c r="E1177" s="28"/>
      <c r="F1177" s="28"/>
      <c r="G1177" s="28"/>
      <c r="H1177" s="28"/>
      <c r="I1177" s="28"/>
      <c r="J1177" s="28"/>
      <c r="K1177" s="28"/>
      <c r="L1177" s="28"/>
      <c r="M1177" s="28"/>
      <c r="N1177" s="28"/>
      <c r="O1177" s="28"/>
      <c r="P1177" s="28"/>
      <c r="Q1177" s="28"/>
      <c r="R1177" s="28"/>
      <c r="S1177" s="28"/>
      <c r="T1177" s="28"/>
      <c r="U1177" s="28"/>
    </row>
    <row r="1178" spans="1:21" ht="11.25" customHeight="1" x14ac:dyDescent="0.2">
      <c r="A1178" s="28"/>
      <c r="B1178" s="28"/>
      <c r="C1178" s="28"/>
      <c r="D1178" s="31"/>
      <c r="E1178" s="28"/>
      <c r="F1178" s="28"/>
      <c r="G1178" s="28"/>
      <c r="H1178" s="28"/>
      <c r="I1178" s="28"/>
      <c r="J1178" s="28"/>
      <c r="K1178" s="28"/>
      <c r="L1178" s="28"/>
      <c r="M1178" s="28"/>
      <c r="N1178" s="28"/>
      <c r="O1178" s="28"/>
      <c r="P1178" s="28"/>
      <c r="Q1178" s="28"/>
      <c r="R1178" s="28"/>
      <c r="S1178" s="28"/>
      <c r="T1178" s="28"/>
      <c r="U1178" s="28"/>
    </row>
    <row r="1179" spans="1:21" ht="11.25" customHeight="1" x14ac:dyDescent="0.2">
      <c r="A1179" s="28"/>
      <c r="B1179" s="28"/>
      <c r="C1179" s="28"/>
      <c r="D1179" s="31"/>
      <c r="E1179" s="28"/>
      <c r="F1179" s="28"/>
      <c r="G1179" s="28"/>
      <c r="H1179" s="28"/>
      <c r="I1179" s="28"/>
      <c r="J1179" s="28"/>
      <c r="K1179" s="28"/>
      <c r="L1179" s="28"/>
      <c r="M1179" s="28"/>
      <c r="N1179" s="28"/>
      <c r="O1179" s="28"/>
      <c r="P1179" s="28"/>
      <c r="Q1179" s="28"/>
      <c r="R1179" s="28"/>
      <c r="S1179" s="28"/>
      <c r="T1179" s="28"/>
      <c r="U1179" s="28"/>
    </row>
    <row r="1180" spans="1:21" ht="11.25" customHeight="1" x14ac:dyDescent="0.2">
      <c r="A1180" s="28"/>
      <c r="B1180" s="28"/>
      <c r="C1180" s="28"/>
      <c r="D1180" s="31"/>
      <c r="E1180" s="28"/>
      <c r="F1180" s="28"/>
      <c r="G1180" s="28"/>
      <c r="H1180" s="28"/>
      <c r="I1180" s="28"/>
      <c r="J1180" s="28"/>
      <c r="K1180" s="28"/>
      <c r="L1180" s="28"/>
      <c r="M1180" s="28"/>
      <c r="N1180" s="28"/>
      <c r="O1180" s="28"/>
      <c r="P1180" s="28"/>
      <c r="Q1180" s="28"/>
      <c r="R1180" s="28"/>
      <c r="S1180" s="28"/>
      <c r="T1180" s="28"/>
      <c r="U1180" s="28"/>
    </row>
    <row r="1181" spans="1:21" ht="11.25" customHeight="1" x14ac:dyDescent="0.2">
      <c r="A1181" s="28"/>
      <c r="B1181" s="28"/>
      <c r="C1181" s="28"/>
      <c r="D1181" s="31"/>
      <c r="E1181" s="28"/>
      <c r="F1181" s="28"/>
      <c r="G1181" s="28"/>
      <c r="H1181" s="28"/>
      <c r="I1181" s="28"/>
      <c r="J1181" s="28"/>
      <c r="K1181" s="28"/>
      <c r="L1181" s="28"/>
      <c r="M1181" s="28"/>
      <c r="N1181" s="28"/>
      <c r="O1181" s="28"/>
      <c r="P1181" s="28"/>
      <c r="Q1181" s="28"/>
      <c r="R1181" s="28"/>
      <c r="S1181" s="28"/>
      <c r="T1181" s="28"/>
      <c r="U1181" s="28"/>
    </row>
    <row r="1182" spans="1:21" ht="11.25" customHeight="1" x14ac:dyDescent="0.2">
      <c r="A1182" s="28"/>
      <c r="B1182" s="28"/>
      <c r="C1182" s="28"/>
      <c r="D1182" s="31"/>
      <c r="E1182" s="28"/>
      <c r="F1182" s="28"/>
      <c r="G1182" s="28"/>
      <c r="H1182" s="28"/>
      <c r="I1182" s="28"/>
      <c r="J1182" s="28"/>
      <c r="K1182" s="28"/>
      <c r="L1182" s="28"/>
      <c r="M1182" s="28"/>
      <c r="N1182" s="28"/>
      <c r="O1182" s="28"/>
      <c r="P1182" s="28"/>
      <c r="Q1182" s="28"/>
      <c r="R1182" s="28"/>
      <c r="S1182" s="28"/>
      <c r="T1182" s="28"/>
      <c r="U1182" s="28"/>
    </row>
    <row r="1183" spans="1:21" ht="11.25" customHeight="1" x14ac:dyDescent="0.2">
      <c r="A1183" s="28"/>
      <c r="B1183" s="28"/>
      <c r="C1183" s="28"/>
      <c r="D1183" s="31"/>
      <c r="E1183" s="28"/>
      <c r="F1183" s="28"/>
      <c r="G1183" s="28"/>
      <c r="H1183" s="28"/>
      <c r="I1183" s="28"/>
      <c r="J1183" s="28"/>
      <c r="K1183" s="28"/>
      <c r="L1183" s="28"/>
      <c r="M1183" s="28"/>
      <c r="N1183" s="28"/>
      <c r="O1183" s="28"/>
      <c r="P1183" s="28"/>
      <c r="Q1183" s="28"/>
      <c r="R1183" s="28"/>
      <c r="S1183" s="28"/>
      <c r="T1183" s="28"/>
      <c r="U1183" s="28"/>
    </row>
    <row r="1184" spans="1:21" ht="11.25" customHeight="1" x14ac:dyDescent="0.2">
      <c r="A1184" s="28"/>
      <c r="B1184" s="28"/>
      <c r="C1184" s="28"/>
      <c r="D1184" s="31"/>
      <c r="E1184" s="28"/>
      <c r="F1184" s="28"/>
      <c r="G1184" s="28"/>
      <c r="H1184" s="28"/>
      <c r="I1184" s="28"/>
      <c r="J1184" s="28"/>
      <c r="K1184" s="28"/>
      <c r="L1184" s="28"/>
      <c r="M1184" s="28"/>
      <c r="N1184" s="28"/>
      <c r="O1184" s="28"/>
      <c r="P1184" s="28"/>
      <c r="Q1184" s="28"/>
      <c r="R1184" s="28"/>
      <c r="S1184" s="28"/>
      <c r="T1184" s="28"/>
      <c r="U1184" s="28"/>
    </row>
    <row r="1185" spans="1:21" ht="11.25" customHeight="1" x14ac:dyDescent="0.2">
      <c r="A1185" s="28"/>
      <c r="B1185" s="28"/>
      <c r="C1185" s="28"/>
      <c r="D1185" s="31"/>
      <c r="E1185" s="28"/>
      <c r="F1185" s="28"/>
      <c r="G1185" s="28"/>
      <c r="H1185" s="28"/>
      <c r="I1185" s="28"/>
      <c r="J1185" s="28"/>
      <c r="K1185" s="28"/>
      <c r="L1185" s="28"/>
      <c r="M1185" s="28"/>
      <c r="N1185" s="28"/>
      <c r="O1185" s="28"/>
      <c r="P1185" s="28"/>
      <c r="Q1185" s="28"/>
      <c r="R1185" s="28"/>
      <c r="S1185" s="28"/>
      <c r="T1185" s="28"/>
      <c r="U1185" s="28"/>
    </row>
    <row r="1186" spans="1:21" ht="11.25" customHeight="1" x14ac:dyDescent="0.2">
      <c r="A1186" s="28"/>
      <c r="B1186" s="28"/>
      <c r="C1186" s="28"/>
      <c r="D1186" s="31"/>
      <c r="E1186" s="28"/>
      <c r="F1186" s="28"/>
      <c r="G1186" s="28"/>
      <c r="H1186" s="28"/>
      <c r="I1186" s="28"/>
      <c r="J1186" s="28"/>
      <c r="K1186" s="28"/>
      <c r="L1186" s="28"/>
      <c r="M1186" s="28"/>
      <c r="N1186" s="28"/>
      <c r="O1186" s="28"/>
      <c r="P1186" s="28"/>
      <c r="Q1186" s="28"/>
      <c r="R1186" s="28"/>
      <c r="S1186" s="28"/>
      <c r="T1186" s="28"/>
      <c r="U1186" s="28"/>
    </row>
    <row r="1187" spans="1:21" ht="11.25" customHeight="1" x14ac:dyDescent="0.2">
      <c r="A1187" s="28"/>
      <c r="B1187" s="28"/>
      <c r="C1187" s="28"/>
      <c r="D1187" s="31"/>
      <c r="E1187" s="28"/>
      <c r="F1187" s="28"/>
      <c r="G1187" s="28"/>
      <c r="H1187" s="28"/>
      <c r="I1187" s="28"/>
      <c r="J1187" s="28"/>
      <c r="K1187" s="28"/>
      <c r="L1187" s="28"/>
      <c r="M1187" s="28"/>
      <c r="N1187" s="28"/>
      <c r="O1187" s="28"/>
      <c r="P1187" s="28"/>
      <c r="Q1187" s="28"/>
      <c r="R1187" s="28"/>
      <c r="S1187" s="28"/>
      <c r="T1187" s="28"/>
      <c r="U1187" s="28"/>
    </row>
    <row r="1188" spans="1:21" ht="11.25" customHeight="1" x14ac:dyDescent="0.2">
      <c r="A1188" s="28"/>
      <c r="B1188" s="28"/>
      <c r="C1188" s="28"/>
      <c r="D1188" s="31"/>
      <c r="E1188" s="28"/>
      <c r="F1188" s="28"/>
      <c r="G1188" s="28"/>
      <c r="H1188" s="28"/>
      <c r="I1188" s="28"/>
      <c r="J1188" s="28"/>
      <c r="K1188" s="28"/>
      <c r="L1188" s="28"/>
      <c r="M1188" s="28"/>
      <c r="N1188" s="28"/>
      <c r="O1188" s="28"/>
      <c r="P1188" s="28"/>
      <c r="Q1188" s="28"/>
      <c r="R1188" s="28"/>
      <c r="S1188" s="28"/>
      <c r="T1188" s="28"/>
      <c r="U1188" s="28"/>
    </row>
    <row r="1189" spans="1:21" ht="11.25" customHeight="1" x14ac:dyDescent="0.2">
      <c r="A1189" s="28"/>
      <c r="B1189" s="28"/>
      <c r="C1189" s="28"/>
      <c r="D1189" s="31"/>
      <c r="E1189" s="28"/>
      <c r="F1189" s="28"/>
      <c r="G1189" s="28"/>
      <c r="H1189" s="28"/>
      <c r="I1189" s="28"/>
      <c r="J1189" s="28"/>
      <c r="K1189" s="28"/>
      <c r="L1189" s="28"/>
      <c r="M1189" s="28"/>
      <c r="N1189" s="28"/>
      <c r="O1189" s="28"/>
      <c r="P1189" s="28"/>
      <c r="Q1189" s="28"/>
      <c r="R1189" s="28"/>
      <c r="S1189" s="28"/>
      <c r="T1189" s="28"/>
      <c r="U1189" s="28"/>
    </row>
    <row r="1190" spans="1:21" ht="11.25" customHeight="1" x14ac:dyDescent="0.2">
      <c r="A1190" s="28"/>
      <c r="B1190" s="28"/>
      <c r="C1190" s="28"/>
      <c r="D1190" s="31"/>
      <c r="E1190" s="28"/>
      <c r="F1190" s="28"/>
      <c r="G1190" s="28"/>
      <c r="H1190" s="28"/>
      <c r="I1190" s="28"/>
      <c r="J1190" s="28"/>
      <c r="K1190" s="28"/>
      <c r="L1190" s="28"/>
      <c r="M1190" s="28"/>
      <c r="N1190" s="28"/>
      <c r="O1190" s="28"/>
      <c r="P1190" s="28"/>
      <c r="Q1190" s="28"/>
      <c r="R1190" s="28"/>
      <c r="S1190" s="28"/>
      <c r="T1190" s="28"/>
      <c r="U1190" s="28"/>
    </row>
    <row r="1191" spans="1:21" ht="11.25" customHeight="1" x14ac:dyDescent="0.2">
      <c r="A1191" s="28"/>
      <c r="B1191" s="28"/>
      <c r="C1191" s="28"/>
      <c r="D1191" s="31"/>
      <c r="E1191" s="28"/>
      <c r="F1191" s="28"/>
      <c r="G1191" s="28"/>
      <c r="H1191" s="28"/>
      <c r="I1191" s="28"/>
      <c r="J1191" s="28"/>
      <c r="K1191" s="28"/>
      <c r="L1191" s="28"/>
      <c r="M1191" s="28"/>
      <c r="N1191" s="28"/>
      <c r="O1191" s="28"/>
      <c r="P1191" s="28"/>
      <c r="Q1191" s="28"/>
      <c r="R1191" s="28"/>
      <c r="S1191" s="28"/>
      <c r="T1191" s="28"/>
      <c r="U1191" s="28"/>
    </row>
    <row r="1192" spans="1:21" ht="11.25" customHeight="1" x14ac:dyDescent="0.2">
      <c r="A1192" s="28"/>
      <c r="B1192" s="28"/>
      <c r="C1192" s="28"/>
      <c r="D1192" s="31"/>
      <c r="E1192" s="28"/>
      <c r="F1192" s="28"/>
      <c r="G1192" s="28"/>
      <c r="H1192" s="28"/>
      <c r="I1192" s="28"/>
      <c r="J1192" s="28"/>
      <c r="K1192" s="28"/>
      <c r="L1192" s="28"/>
      <c r="M1192" s="28"/>
      <c r="N1192" s="28"/>
      <c r="O1192" s="28"/>
      <c r="P1192" s="28"/>
      <c r="Q1192" s="28"/>
      <c r="R1192" s="28"/>
      <c r="S1192" s="28"/>
      <c r="T1192" s="28"/>
      <c r="U1192" s="28"/>
    </row>
    <row r="1193" spans="1:21" ht="11.25" customHeight="1" x14ac:dyDescent="0.2">
      <c r="A1193" s="28"/>
      <c r="B1193" s="28"/>
      <c r="C1193" s="28"/>
      <c r="D1193" s="31"/>
      <c r="E1193" s="28"/>
      <c r="F1193" s="28"/>
      <c r="G1193" s="28"/>
      <c r="H1193" s="28"/>
      <c r="I1193" s="28"/>
      <c r="J1193" s="28"/>
      <c r="K1193" s="28"/>
      <c r="L1193" s="28"/>
      <c r="M1193" s="28"/>
      <c r="N1193" s="28"/>
      <c r="O1193" s="28"/>
      <c r="P1193" s="28"/>
      <c r="Q1193" s="28"/>
      <c r="R1193" s="28"/>
      <c r="S1193" s="28"/>
      <c r="T1193" s="28"/>
      <c r="U1193" s="28"/>
    </row>
    <row r="1194" spans="1:21" ht="11.25" customHeight="1" x14ac:dyDescent="0.2">
      <c r="A1194" s="28"/>
      <c r="B1194" s="28"/>
      <c r="C1194" s="28"/>
      <c r="D1194" s="31"/>
      <c r="E1194" s="28"/>
      <c r="F1194" s="28"/>
      <c r="G1194" s="28"/>
      <c r="H1194" s="28"/>
      <c r="I1194" s="28"/>
      <c r="J1194" s="28"/>
      <c r="K1194" s="28"/>
      <c r="L1194" s="28"/>
      <c r="M1194" s="28"/>
      <c r="N1194" s="28"/>
      <c r="O1194" s="28"/>
      <c r="P1194" s="28"/>
      <c r="Q1194" s="28"/>
      <c r="R1194" s="28"/>
      <c r="S1194" s="28"/>
      <c r="T1194" s="28"/>
      <c r="U1194" s="28"/>
    </row>
    <row r="1195" spans="1:21" ht="11.25" customHeight="1" x14ac:dyDescent="0.2">
      <c r="A1195" s="28"/>
      <c r="B1195" s="28"/>
      <c r="C1195" s="28"/>
      <c r="D1195" s="31"/>
      <c r="E1195" s="28"/>
      <c r="F1195" s="28"/>
      <c r="G1195" s="28"/>
      <c r="H1195" s="28"/>
      <c r="I1195" s="28"/>
      <c r="J1195" s="28"/>
      <c r="K1195" s="28"/>
      <c r="L1195" s="28"/>
      <c r="M1195" s="28"/>
      <c r="N1195" s="28"/>
      <c r="O1195" s="28"/>
      <c r="P1195" s="28"/>
      <c r="Q1195" s="28"/>
      <c r="R1195" s="28"/>
      <c r="S1195" s="28"/>
      <c r="T1195" s="28"/>
      <c r="U1195" s="28"/>
    </row>
    <row r="1196" spans="1:21" ht="11.25" customHeight="1" x14ac:dyDescent="0.2">
      <c r="A1196" s="28"/>
      <c r="B1196" s="28"/>
      <c r="C1196" s="28"/>
      <c r="D1196" s="31"/>
      <c r="E1196" s="28"/>
      <c r="F1196" s="28"/>
      <c r="G1196" s="28"/>
      <c r="H1196" s="28"/>
      <c r="I1196" s="28"/>
      <c r="J1196" s="28"/>
      <c r="K1196" s="28"/>
      <c r="L1196" s="28"/>
      <c r="M1196" s="28"/>
      <c r="N1196" s="28"/>
      <c r="O1196" s="28"/>
      <c r="P1196" s="28"/>
      <c r="Q1196" s="28"/>
      <c r="R1196" s="28"/>
      <c r="S1196" s="28"/>
      <c r="T1196" s="28"/>
      <c r="U1196" s="28"/>
    </row>
    <row r="1197" spans="1:21" ht="11.25" customHeight="1" x14ac:dyDescent="0.2">
      <c r="A1197" s="28"/>
      <c r="B1197" s="28"/>
      <c r="C1197" s="28"/>
      <c r="D1197" s="31"/>
      <c r="E1197" s="28"/>
      <c r="F1197" s="28"/>
      <c r="G1197" s="28"/>
      <c r="H1197" s="28"/>
      <c r="I1197" s="28"/>
      <c r="J1197" s="28"/>
      <c r="K1197" s="28"/>
      <c r="L1197" s="28"/>
      <c r="M1197" s="28"/>
      <c r="N1197" s="28"/>
      <c r="O1197" s="28"/>
      <c r="P1197" s="28"/>
      <c r="Q1197" s="28"/>
      <c r="R1197" s="28"/>
      <c r="S1197" s="28"/>
      <c r="T1197" s="28"/>
      <c r="U1197" s="28"/>
    </row>
    <row r="1198" spans="1:21" ht="11.25" customHeight="1" x14ac:dyDescent="0.2">
      <c r="A1198" s="28"/>
      <c r="B1198" s="28"/>
      <c r="C1198" s="28"/>
      <c r="D1198" s="31"/>
      <c r="E1198" s="28"/>
      <c r="F1198" s="28"/>
      <c r="G1198" s="28"/>
      <c r="H1198" s="28"/>
      <c r="I1198" s="28"/>
      <c r="J1198" s="28"/>
      <c r="K1198" s="28"/>
      <c r="L1198" s="28"/>
      <c r="M1198" s="28"/>
      <c r="N1198" s="28"/>
      <c r="O1198" s="28"/>
      <c r="P1198" s="28"/>
      <c r="Q1198" s="28"/>
      <c r="R1198" s="28"/>
      <c r="S1198" s="28"/>
      <c r="T1198" s="28"/>
      <c r="U1198" s="28"/>
    </row>
    <row r="1199" spans="1:21" ht="11.25" customHeight="1" x14ac:dyDescent="0.2">
      <c r="A1199" s="28"/>
      <c r="B1199" s="28"/>
      <c r="C1199" s="28"/>
      <c r="D1199" s="31"/>
      <c r="E1199" s="28"/>
      <c r="F1199" s="28"/>
      <c r="G1199" s="28"/>
      <c r="H1199" s="28"/>
      <c r="I1199" s="28"/>
      <c r="J1199" s="28"/>
      <c r="K1199" s="28"/>
      <c r="L1199" s="28"/>
      <c r="M1199" s="28"/>
      <c r="N1199" s="28"/>
      <c r="O1199" s="28"/>
      <c r="P1199" s="28"/>
      <c r="Q1199" s="28"/>
      <c r="R1199" s="28"/>
      <c r="S1199" s="28"/>
      <c r="T1199" s="28"/>
      <c r="U1199" s="28"/>
    </row>
    <row r="1200" spans="1:21" ht="11.25" customHeight="1" x14ac:dyDescent="0.2">
      <c r="A1200" s="28"/>
      <c r="B1200" s="28"/>
      <c r="C1200" s="28"/>
      <c r="D1200" s="31"/>
      <c r="E1200" s="28"/>
      <c r="F1200" s="28"/>
      <c r="G1200" s="28"/>
      <c r="H1200" s="28"/>
      <c r="I1200" s="28"/>
      <c r="J1200" s="28"/>
      <c r="K1200" s="28"/>
      <c r="L1200" s="28"/>
      <c r="M1200" s="28"/>
      <c r="N1200" s="28"/>
      <c r="O1200" s="28"/>
      <c r="P1200" s="28"/>
      <c r="Q1200" s="28"/>
      <c r="R1200" s="28"/>
      <c r="S1200" s="28"/>
      <c r="T1200" s="28"/>
      <c r="U1200" s="28"/>
    </row>
    <row r="1201" spans="1:21" ht="11.25" customHeight="1" x14ac:dyDescent="0.2">
      <c r="A1201" s="28"/>
      <c r="B1201" s="28"/>
      <c r="C1201" s="28"/>
      <c r="D1201" s="31"/>
      <c r="E1201" s="28"/>
      <c r="F1201" s="28"/>
      <c r="G1201" s="28"/>
      <c r="H1201" s="28"/>
      <c r="I1201" s="28"/>
      <c r="J1201" s="28"/>
      <c r="K1201" s="28"/>
      <c r="L1201" s="28"/>
      <c r="M1201" s="28"/>
      <c r="N1201" s="28"/>
      <c r="O1201" s="28"/>
      <c r="P1201" s="28"/>
      <c r="Q1201" s="28"/>
      <c r="R1201" s="28"/>
      <c r="S1201" s="28"/>
      <c r="T1201" s="28"/>
      <c r="U1201" s="28"/>
    </row>
    <row r="1202" spans="1:21" ht="11.25" customHeight="1" x14ac:dyDescent="0.2">
      <c r="A1202" s="28"/>
      <c r="B1202" s="28"/>
      <c r="C1202" s="28"/>
      <c r="D1202" s="31"/>
      <c r="E1202" s="28"/>
      <c r="F1202" s="28"/>
      <c r="G1202" s="28"/>
      <c r="H1202" s="28"/>
      <c r="I1202" s="28"/>
      <c r="J1202" s="28"/>
      <c r="K1202" s="28"/>
      <c r="L1202" s="28"/>
      <c r="M1202" s="28"/>
      <c r="N1202" s="28"/>
      <c r="O1202" s="28"/>
      <c r="P1202" s="28"/>
      <c r="Q1202" s="28"/>
      <c r="R1202" s="28"/>
      <c r="S1202" s="28"/>
      <c r="T1202" s="28"/>
      <c r="U1202" s="28"/>
    </row>
    <row r="1203" spans="1:21" ht="11.25" customHeight="1" x14ac:dyDescent="0.2">
      <c r="A1203" s="28"/>
      <c r="B1203" s="28"/>
      <c r="C1203" s="28"/>
      <c r="D1203" s="31"/>
      <c r="E1203" s="28"/>
      <c r="F1203" s="28"/>
      <c r="G1203" s="28"/>
      <c r="H1203" s="28"/>
      <c r="I1203" s="28"/>
      <c r="J1203" s="28"/>
      <c r="K1203" s="28"/>
      <c r="L1203" s="28"/>
      <c r="M1203" s="28"/>
      <c r="N1203" s="28"/>
      <c r="O1203" s="28"/>
      <c r="P1203" s="28"/>
      <c r="Q1203" s="28"/>
      <c r="R1203" s="28"/>
      <c r="S1203" s="28"/>
      <c r="T1203" s="28"/>
      <c r="U1203" s="28"/>
    </row>
    <row r="1204" spans="1:21" ht="11.25" customHeight="1" x14ac:dyDescent="0.2">
      <c r="A1204" s="28"/>
      <c r="B1204" s="28"/>
      <c r="C1204" s="28"/>
      <c r="D1204" s="31"/>
      <c r="E1204" s="28"/>
      <c r="F1204" s="28"/>
      <c r="G1204" s="28"/>
      <c r="H1204" s="28"/>
      <c r="I1204" s="28"/>
      <c r="J1204" s="28"/>
      <c r="K1204" s="28"/>
      <c r="L1204" s="28"/>
      <c r="M1204" s="28"/>
      <c r="N1204" s="28"/>
      <c r="O1204" s="28"/>
      <c r="P1204" s="28"/>
      <c r="Q1204" s="28"/>
      <c r="R1204" s="28"/>
      <c r="S1204" s="28"/>
      <c r="T1204" s="28"/>
      <c r="U1204" s="28"/>
    </row>
    <row r="1205" spans="1:21" ht="11.25" customHeight="1" x14ac:dyDescent="0.2">
      <c r="A1205" s="28"/>
      <c r="B1205" s="28"/>
      <c r="C1205" s="28"/>
      <c r="D1205" s="31"/>
      <c r="E1205" s="28"/>
      <c r="F1205" s="28"/>
      <c r="G1205" s="28"/>
      <c r="H1205" s="28"/>
      <c r="I1205" s="28"/>
      <c r="J1205" s="28"/>
      <c r="K1205" s="28"/>
      <c r="L1205" s="28"/>
      <c r="M1205" s="28"/>
      <c r="N1205" s="28"/>
      <c r="O1205" s="28"/>
      <c r="P1205" s="28"/>
      <c r="Q1205" s="28"/>
      <c r="R1205" s="28"/>
      <c r="S1205" s="28"/>
      <c r="T1205" s="28"/>
      <c r="U1205" s="28"/>
    </row>
    <row r="1206" spans="1:21" ht="11.25" customHeight="1" x14ac:dyDescent="0.2">
      <c r="A1206" s="28"/>
      <c r="B1206" s="28"/>
      <c r="C1206" s="28"/>
      <c r="D1206" s="31"/>
      <c r="E1206" s="28"/>
      <c r="F1206" s="28"/>
      <c r="G1206" s="28"/>
      <c r="H1206" s="28"/>
      <c r="I1206" s="28"/>
      <c r="J1206" s="28"/>
      <c r="K1206" s="28"/>
      <c r="L1206" s="28"/>
      <c r="M1206" s="28"/>
      <c r="N1206" s="28"/>
      <c r="O1206" s="28"/>
      <c r="P1206" s="28"/>
      <c r="Q1206" s="28"/>
      <c r="R1206" s="28"/>
      <c r="S1206" s="28"/>
      <c r="T1206" s="28"/>
      <c r="U1206" s="28"/>
    </row>
    <row r="1207" spans="1:21" ht="11.25" customHeight="1" x14ac:dyDescent="0.2">
      <c r="A1207" s="28"/>
      <c r="B1207" s="28"/>
      <c r="C1207" s="28"/>
      <c r="D1207" s="31"/>
      <c r="E1207" s="28"/>
      <c r="F1207" s="28"/>
      <c r="G1207" s="28"/>
      <c r="H1207" s="28"/>
      <c r="I1207" s="28"/>
      <c r="J1207" s="28"/>
      <c r="K1207" s="28"/>
      <c r="L1207" s="28"/>
      <c r="M1207" s="28"/>
      <c r="N1207" s="28"/>
      <c r="O1207" s="28"/>
      <c r="P1207" s="28"/>
      <c r="Q1207" s="28"/>
      <c r="R1207" s="28"/>
      <c r="S1207" s="28"/>
      <c r="T1207" s="28"/>
      <c r="U1207" s="28"/>
    </row>
    <row r="1208" spans="1:21" ht="11.25" customHeight="1" x14ac:dyDescent="0.2">
      <c r="A1208" s="28"/>
      <c r="B1208" s="28"/>
      <c r="C1208" s="28"/>
      <c r="D1208" s="31"/>
      <c r="E1208" s="28"/>
      <c r="F1208" s="28"/>
      <c r="G1208" s="28"/>
      <c r="H1208" s="28"/>
      <c r="I1208" s="28"/>
      <c r="J1208" s="28"/>
      <c r="K1208" s="28"/>
      <c r="L1208" s="28"/>
      <c r="M1208" s="28"/>
      <c r="N1208" s="28"/>
      <c r="O1208" s="28"/>
      <c r="P1208" s="28"/>
      <c r="Q1208" s="28"/>
      <c r="R1208" s="28"/>
      <c r="S1208" s="28"/>
      <c r="T1208" s="28"/>
      <c r="U1208" s="28"/>
    </row>
    <row r="1209" spans="1:21" ht="11.25" customHeight="1" x14ac:dyDescent="0.2">
      <c r="A1209" s="28"/>
      <c r="B1209" s="28"/>
      <c r="C1209" s="28"/>
      <c r="D1209" s="31"/>
      <c r="E1209" s="28"/>
      <c r="F1209" s="28"/>
      <c r="G1209" s="28"/>
      <c r="H1209" s="28"/>
      <c r="I1209" s="28"/>
      <c r="J1209" s="28"/>
      <c r="K1209" s="28"/>
      <c r="L1209" s="28"/>
      <c r="M1209" s="28"/>
      <c r="N1209" s="28"/>
      <c r="O1209" s="28"/>
      <c r="P1209" s="28"/>
      <c r="Q1209" s="28"/>
      <c r="R1209" s="28"/>
      <c r="S1209" s="28"/>
      <c r="T1209" s="28"/>
      <c r="U1209" s="28"/>
    </row>
    <row r="1210" spans="1:21" ht="11.25" customHeight="1" x14ac:dyDescent="0.2">
      <c r="A1210" s="28"/>
      <c r="B1210" s="28"/>
      <c r="C1210" s="28"/>
      <c r="D1210" s="31"/>
      <c r="E1210" s="28"/>
      <c r="F1210" s="28"/>
      <c r="G1210" s="28"/>
      <c r="H1210" s="28"/>
      <c r="I1210" s="28"/>
      <c r="J1210" s="28"/>
      <c r="K1210" s="28"/>
      <c r="L1210" s="28"/>
      <c r="M1210" s="28"/>
      <c r="N1210" s="28"/>
      <c r="O1210" s="28"/>
      <c r="P1210" s="28"/>
      <c r="Q1210" s="28"/>
      <c r="R1210" s="28"/>
      <c r="S1210" s="28"/>
      <c r="T1210" s="28"/>
      <c r="U1210" s="28"/>
    </row>
    <row r="1211" spans="1:21" ht="11.25" customHeight="1" x14ac:dyDescent="0.2">
      <c r="A1211" s="28"/>
      <c r="B1211" s="28"/>
      <c r="C1211" s="28"/>
      <c r="D1211" s="31"/>
      <c r="E1211" s="28"/>
      <c r="F1211" s="28"/>
      <c r="G1211" s="28"/>
      <c r="H1211" s="28"/>
      <c r="I1211" s="28"/>
      <c r="J1211" s="28"/>
      <c r="K1211" s="28"/>
      <c r="L1211" s="28"/>
      <c r="M1211" s="28"/>
      <c r="N1211" s="28"/>
      <c r="O1211" s="28"/>
      <c r="P1211" s="28"/>
      <c r="Q1211" s="28"/>
      <c r="R1211" s="28"/>
      <c r="S1211" s="28"/>
      <c r="T1211" s="28"/>
      <c r="U1211" s="28"/>
    </row>
    <row r="1212" spans="1:21" ht="11.25" customHeight="1" x14ac:dyDescent="0.2">
      <c r="A1212" s="28"/>
      <c r="B1212" s="28"/>
      <c r="C1212" s="28"/>
      <c r="D1212" s="31"/>
      <c r="E1212" s="28"/>
      <c r="F1212" s="28"/>
      <c r="G1212" s="28"/>
      <c r="H1212" s="28"/>
      <c r="I1212" s="28"/>
      <c r="J1212" s="28"/>
      <c r="K1212" s="28"/>
      <c r="L1212" s="28"/>
      <c r="M1212" s="28"/>
      <c r="N1212" s="28"/>
      <c r="O1212" s="28"/>
      <c r="P1212" s="28"/>
      <c r="Q1212" s="28"/>
      <c r="R1212" s="28"/>
      <c r="S1212" s="28"/>
      <c r="T1212" s="28"/>
      <c r="U1212" s="28"/>
    </row>
    <row r="1213" spans="1:21" ht="11.25" customHeight="1" x14ac:dyDescent="0.2">
      <c r="A1213" s="28"/>
      <c r="B1213" s="28"/>
      <c r="C1213" s="28"/>
      <c r="D1213" s="31"/>
      <c r="E1213" s="28"/>
      <c r="F1213" s="28"/>
      <c r="G1213" s="28"/>
      <c r="H1213" s="28"/>
      <c r="I1213" s="28"/>
      <c r="J1213" s="28"/>
      <c r="K1213" s="28"/>
      <c r="L1213" s="28"/>
      <c r="M1213" s="28"/>
      <c r="N1213" s="28"/>
      <c r="O1213" s="28"/>
      <c r="P1213" s="28"/>
      <c r="Q1213" s="28"/>
      <c r="R1213" s="28"/>
      <c r="S1213" s="28"/>
      <c r="T1213" s="28"/>
      <c r="U1213" s="28"/>
    </row>
    <row r="1214" spans="1:21" ht="11.25" customHeight="1" x14ac:dyDescent="0.2">
      <c r="A1214" s="28"/>
      <c r="B1214" s="28"/>
      <c r="C1214" s="28"/>
      <c r="D1214" s="31"/>
      <c r="E1214" s="28"/>
      <c r="F1214" s="28"/>
      <c r="G1214" s="28"/>
      <c r="H1214" s="28"/>
      <c r="I1214" s="28"/>
      <c r="J1214" s="28"/>
      <c r="K1214" s="28"/>
      <c r="L1214" s="28"/>
      <c r="M1214" s="28"/>
      <c r="N1214" s="28"/>
      <c r="O1214" s="28"/>
      <c r="P1214" s="28"/>
      <c r="Q1214" s="28"/>
      <c r="R1214" s="28"/>
      <c r="S1214" s="28"/>
      <c r="T1214" s="28"/>
      <c r="U1214" s="28"/>
    </row>
    <row r="1215" spans="1:21" ht="11.25" customHeight="1" x14ac:dyDescent="0.2">
      <c r="A1215" s="28"/>
      <c r="B1215" s="28"/>
      <c r="C1215" s="28"/>
      <c r="D1215" s="31"/>
      <c r="E1215" s="28"/>
      <c r="F1215" s="28"/>
      <c r="G1215" s="28"/>
      <c r="H1215" s="28"/>
      <c r="I1215" s="28"/>
      <c r="J1215" s="28"/>
      <c r="K1215" s="28"/>
      <c r="L1215" s="28"/>
      <c r="M1215" s="28"/>
      <c r="N1215" s="28"/>
      <c r="O1215" s="28"/>
      <c r="P1215" s="28"/>
      <c r="Q1215" s="28"/>
      <c r="R1215" s="28"/>
      <c r="S1215" s="28"/>
      <c r="T1215" s="28"/>
      <c r="U1215" s="28"/>
    </row>
    <row r="1216" spans="1:21" ht="11.25" customHeight="1" x14ac:dyDescent="0.2">
      <c r="A1216" s="28"/>
      <c r="B1216" s="28"/>
      <c r="C1216" s="28"/>
      <c r="D1216" s="31"/>
      <c r="E1216" s="28"/>
      <c r="F1216" s="28"/>
      <c r="G1216" s="28"/>
      <c r="H1216" s="28"/>
      <c r="I1216" s="28"/>
      <c r="J1216" s="28"/>
      <c r="K1216" s="28"/>
      <c r="L1216" s="28"/>
      <c r="M1216" s="28"/>
      <c r="N1216" s="28"/>
      <c r="O1216" s="28"/>
      <c r="P1216" s="28"/>
      <c r="Q1216" s="28"/>
      <c r="R1216" s="28"/>
      <c r="S1216" s="28"/>
      <c r="T1216" s="28"/>
      <c r="U1216" s="28"/>
    </row>
    <row r="1217" spans="1:21" ht="11.25" customHeight="1" x14ac:dyDescent="0.2">
      <c r="A1217" s="28"/>
      <c r="B1217" s="28"/>
      <c r="C1217" s="28"/>
      <c r="D1217" s="31"/>
      <c r="E1217" s="28"/>
      <c r="F1217" s="28"/>
      <c r="G1217" s="28"/>
      <c r="H1217" s="28"/>
      <c r="I1217" s="28"/>
      <c r="J1217" s="28"/>
      <c r="K1217" s="28"/>
      <c r="L1217" s="28"/>
      <c r="M1217" s="28"/>
      <c r="N1217" s="28"/>
      <c r="O1217" s="28"/>
      <c r="P1217" s="28"/>
      <c r="Q1217" s="28"/>
      <c r="R1217" s="28"/>
      <c r="S1217" s="28"/>
      <c r="T1217" s="28"/>
      <c r="U1217" s="28"/>
    </row>
    <row r="1218" spans="1:21" ht="11.25" customHeight="1" x14ac:dyDescent="0.2">
      <c r="A1218" s="28"/>
      <c r="B1218" s="28"/>
      <c r="C1218" s="28"/>
      <c r="D1218" s="31"/>
      <c r="E1218" s="28"/>
      <c r="F1218" s="28"/>
      <c r="G1218" s="28"/>
      <c r="H1218" s="28"/>
      <c r="I1218" s="28"/>
      <c r="J1218" s="28"/>
      <c r="K1218" s="28"/>
      <c r="L1218" s="28"/>
      <c r="M1218" s="28"/>
      <c r="N1218" s="28"/>
      <c r="O1218" s="28"/>
      <c r="P1218" s="28"/>
      <c r="Q1218" s="28"/>
      <c r="R1218" s="28"/>
      <c r="S1218" s="28"/>
      <c r="T1218" s="28"/>
      <c r="U1218" s="28"/>
    </row>
    <row r="1219" spans="1:21" ht="11.25" customHeight="1" x14ac:dyDescent="0.2">
      <c r="A1219" s="28"/>
      <c r="B1219" s="28"/>
      <c r="C1219" s="28"/>
      <c r="D1219" s="31"/>
      <c r="E1219" s="28"/>
      <c r="F1219" s="28"/>
      <c r="G1219" s="28"/>
      <c r="H1219" s="28"/>
      <c r="I1219" s="28"/>
      <c r="J1219" s="28"/>
      <c r="K1219" s="28"/>
      <c r="L1219" s="28"/>
      <c r="M1219" s="28"/>
      <c r="N1219" s="28"/>
      <c r="O1219" s="28"/>
      <c r="P1219" s="28"/>
      <c r="Q1219" s="28"/>
      <c r="R1219" s="28"/>
      <c r="S1219" s="28"/>
      <c r="T1219" s="28"/>
      <c r="U1219" s="28"/>
    </row>
    <row r="1220" spans="1:21" ht="11.25" customHeight="1" x14ac:dyDescent="0.2">
      <c r="A1220" s="28"/>
      <c r="B1220" s="28"/>
      <c r="C1220" s="28"/>
      <c r="D1220" s="31"/>
      <c r="E1220" s="28"/>
      <c r="F1220" s="28"/>
      <c r="G1220" s="28"/>
      <c r="H1220" s="28"/>
      <c r="I1220" s="28"/>
      <c r="J1220" s="28"/>
      <c r="K1220" s="28"/>
      <c r="L1220" s="28"/>
      <c r="M1220" s="28"/>
      <c r="N1220" s="28"/>
      <c r="O1220" s="28"/>
      <c r="P1220" s="28"/>
      <c r="Q1220" s="28"/>
      <c r="R1220" s="28"/>
      <c r="S1220" s="28"/>
      <c r="T1220" s="28"/>
      <c r="U1220" s="28"/>
    </row>
    <row r="1221" spans="1:21" ht="11.25" customHeight="1" x14ac:dyDescent="0.2">
      <c r="A1221" s="28"/>
      <c r="B1221" s="28"/>
      <c r="C1221" s="28"/>
      <c r="D1221" s="31"/>
      <c r="E1221" s="28"/>
      <c r="F1221" s="28"/>
      <c r="G1221" s="28"/>
      <c r="H1221" s="28"/>
      <c r="I1221" s="28"/>
      <c r="J1221" s="28"/>
      <c r="K1221" s="28"/>
      <c r="L1221" s="28"/>
      <c r="M1221" s="28"/>
      <c r="N1221" s="28"/>
      <c r="O1221" s="28"/>
      <c r="P1221" s="28"/>
      <c r="Q1221" s="28"/>
      <c r="R1221" s="28"/>
      <c r="S1221" s="28"/>
      <c r="T1221" s="28"/>
      <c r="U1221" s="28"/>
    </row>
    <row r="1222" spans="1:21" ht="11.25" customHeight="1" x14ac:dyDescent="0.2">
      <c r="A1222" s="28"/>
      <c r="B1222" s="28"/>
      <c r="C1222" s="28"/>
      <c r="D1222" s="31"/>
      <c r="E1222" s="28"/>
      <c r="F1222" s="28"/>
      <c r="G1222" s="28"/>
      <c r="H1222" s="28"/>
      <c r="I1222" s="28"/>
      <c r="J1222" s="28"/>
      <c r="K1222" s="28"/>
      <c r="L1222" s="28"/>
      <c r="M1222" s="28"/>
      <c r="N1222" s="28"/>
      <c r="O1222" s="28"/>
      <c r="P1222" s="28"/>
      <c r="Q1222" s="28"/>
      <c r="R1222" s="28"/>
      <c r="S1222" s="28"/>
      <c r="T1222" s="28"/>
      <c r="U1222" s="28"/>
    </row>
    <row r="1223" spans="1:21" ht="11.25" customHeight="1" x14ac:dyDescent="0.2">
      <c r="A1223" s="28"/>
      <c r="B1223" s="28"/>
      <c r="C1223" s="28"/>
      <c r="D1223" s="31"/>
      <c r="E1223" s="28"/>
      <c r="F1223" s="28"/>
      <c r="G1223" s="28"/>
      <c r="H1223" s="28"/>
      <c r="I1223" s="28"/>
      <c r="J1223" s="28"/>
      <c r="K1223" s="28"/>
      <c r="L1223" s="28"/>
      <c r="M1223" s="28"/>
      <c r="N1223" s="28"/>
      <c r="O1223" s="28"/>
      <c r="P1223" s="28"/>
      <c r="Q1223" s="28"/>
      <c r="R1223" s="28"/>
      <c r="S1223" s="28"/>
      <c r="T1223" s="28"/>
      <c r="U1223" s="28"/>
    </row>
    <row r="1224" spans="1:21" ht="11.25" customHeight="1" x14ac:dyDescent="0.2">
      <c r="A1224" s="28"/>
      <c r="B1224" s="28"/>
      <c r="C1224" s="28"/>
      <c r="D1224" s="31"/>
      <c r="E1224" s="28"/>
      <c r="F1224" s="28"/>
      <c r="G1224" s="28"/>
      <c r="H1224" s="28"/>
      <c r="I1224" s="28"/>
      <c r="J1224" s="28"/>
      <c r="K1224" s="28"/>
      <c r="L1224" s="28"/>
      <c r="M1224" s="28"/>
      <c r="N1224" s="28"/>
      <c r="O1224" s="28"/>
      <c r="P1224" s="28"/>
      <c r="Q1224" s="28"/>
      <c r="R1224" s="28"/>
      <c r="S1224" s="28"/>
      <c r="T1224" s="28"/>
      <c r="U1224" s="28"/>
    </row>
    <row r="1225" spans="1:21" ht="11.25" customHeight="1" x14ac:dyDescent="0.2">
      <c r="A1225" s="28"/>
      <c r="B1225" s="28"/>
      <c r="C1225" s="28"/>
      <c r="D1225" s="31"/>
      <c r="E1225" s="28"/>
      <c r="F1225" s="28"/>
      <c r="G1225" s="28"/>
      <c r="H1225" s="28"/>
      <c r="I1225" s="28"/>
      <c r="J1225" s="28"/>
      <c r="K1225" s="28"/>
      <c r="L1225" s="28"/>
      <c r="M1225" s="28"/>
      <c r="N1225" s="28"/>
      <c r="O1225" s="28"/>
      <c r="P1225" s="28"/>
      <c r="Q1225" s="28"/>
      <c r="R1225" s="28"/>
      <c r="S1225" s="28"/>
      <c r="T1225" s="28"/>
      <c r="U1225" s="28"/>
    </row>
    <row r="1226" spans="1:21" ht="11.25" customHeight="1" x14ac:dyDescent="0.2">
      <c r="A1226" s="28"/>
      <c r="B1226" s="28"/>
      <c r="C1226" s="28"/>
      <c r="D1226" s="31"/>
      <c r="E1226" s="28"/>
      <c r="F1226" s="28"/>
      <c r="G1226" s="28"/>
      <c r="H1226" s="28"/>
      <c r="I1226" s="28"/>
      <c r="J1226" s="28"/>
      <c r="K1226" s="28"/>
      <c r="L1226" s="28"/>
      <c r="M1226" s="28"/>
      <c r="N1226" s="28"/>
      <c r="O1226" s="28"/>
      <c r="P1226" s="28"/>
      <c r="Q1226" s="28"/>
      <c r="R1226" s="28"/>
      <c r="S1226" s="28"/>
      <c r="T1226" s="28"/>
      <c r="U1226" s="28"/>
    </row>
    <row r="1227" spans="1:21" ht="11.25" customHeight="1" x14ac:dyDescent="0.2">
      <c r="A1227" s="28"/>
      <c r="B1227" s="28"/>
      <c r="C1227" s="28"/>
      <c r="D1227" s="31"/>
      <c r="E1227" s="28"/>
      <c r="F1227" s="28"/>
      <c r="G1227" s="28"/>
      <c r="H1227" s="28"/>
      <c r="I1227" s="28"/>
      <c r="J1227" s="28"/>
      <c r="K1227" s="28"/>
      <c r="L1227" s="28"/>
      <c r="M1227" s="28"/>
      <c r="N1227" s="28"/>
      <c r="O1227" s="28"/>
      <c r="P1227" s="28"/>
      <c r="Q1227" s="28"/>
      <c r="R1227" s="28"/>
      <c r="S1227" s="28"/>
      <c r="T1227" s="28"/>
      <c r="U1227" s="28"/>
    </row>
    <row r="1228" spans="1:21" ht="11.25" customHeight="1" x14ac:dyDescent="0.2">
      <c r="A1228" s="28"/>
      <c r="B1228" s="28"/>
      <c r="C1228" s="28"/>
      <c r="D1228" s="31"/>
      <c r="E1228" s="28"/>
      <c r="F1228" s="28"/>
      <c r="G1228" s="28"/>
      <c r="H1228" s="28"/>
      <c r="I1228" s="28"/>
      <c r="J1228" s="28"/>
      <c r="K1228" s="28"/>
      <c r="L1228" s="28"/>
      <c r="M1228" s="28"/>
      <c r="N1228" s="28"/>
      <c r="O1228" s="28"/>
      <c r="P1228" s="28"/>
      <c r="Q1228" s="28"/>
      <c r="R1228" s="28"/>
      <c r="S1228" s="28"/>
      <c r="T1228" s="28"/>
      <c r="U1228" s="28"/>
    </row>
    <row r="1229" spans="1:21" ht="11.25" customHeight="1" x14ac:dyDescent="0.2">
      <c r="A1229" s="28"/>
      <c r="B1229" s="28"/>
      <c r="C1229" s="28"/>
      <c r="D1229" s="31"/>
      <c r="E1229" s="28"/>
      <c r="F1229" s="28"/>
      <c r="G1229" s="28"/>
      <c r="H1229" s="28"/>
      <c r="I1229" s="28"/>
      <c r="J1229" s="28"/>
      <c r="K1229" s="28"/>
      <c r="L1229" s="28"/>
      <c r="M1229" s="28"/>
      <c r="N1229" s="28"/>
      <c r="O1229" s="28"/>
      <c r="P1229" s="28"/>
      <c r="Q1229" s="28"/>
      <c r="R1229" s="28"/>
      <c r="S1229" s="28"/>
      <c r="T1229" s="28"/>
      <c r="U1229" s="28"/>
    </row>
    <row r="1230" spans="1:21" ht="11.25" customHeight="1" x14ac:dyDescent="0.2">
      <c r="A1230" s="28"/>
      <c r="B1230" s="28"/>
      <c r="C1230" s="28"/>
      <c r="D1230" s="31"/>
      <c r="E1230" s="28"/>
      <c r="F1230" s="28"/>
      <c r="G1230" s="28"/>
      <c r="H1230" s="28"/>
      <c r="I1230" s="28"/>
      <c r="J1230" s="28"/>
      <c r="K1230" s="28"/>
      <c r="L1230" s="28"/>
      <c r="M1230" s="28"/>
      <c r="N1230" s="28"/>
      <c r="O1230" s="28"/>
      <c r="P1230" s="28"/>
      <c r="Q1230" s="28"/>
      <c r="R1230" s="28"/>
      <c r="S1230" s="28"/>
      <c r="T1230" s="28"/>
      <c r="U1230" s="28"/>
    </row>
    <row r="1231" spans="1:21" ht="11.25" customHeight="1" x14ac:dyDescent="0.2">
      <c r="A1231" s="28"/>
      <c r="B1231" s="28"/>
      <c r="C1231" s="28"/>
      <c r="D1231" s="31"/>
      <c r="E1231" s="28"/>
      <c r="F1231" s="28"/>
      <c r="G1231" s="28"/>
      <c r="H1231" s="28"/>
      <c r="I1231" s="28"/>
      <c r="J1231" s="28"/>
      <c r="K1231" s="28"/>
      <c r="L1231" s="28"/>
      <c r="M1231" s="28"/>
      <c r="N1231" s="28"/>
      <c r="O1231" s="28"/>
      <c r="P1231" s="28"/>
      <c r="Q1231" s="28"/>
      <c r="R1231" s="28"/>
      <c r="S1231" s="28"/>
      <c r="T1231" s="28"/>
      <c r="U1231" s="28"/>
    </row>
    <row r="1232" spans="1:21" ht="11.25" customHeight="1" x14ac:dyDescent="0.2">
      <c r="A1232" s="28"/>
      <c r="B1232" s="28"/>
      <c r="C1232" s="28"/>
      <c r="D1232" s="31"/>
      <c r="E1232" s="28"/>
      <c r="F1232" s="28"/>
      <c r="G1232" s="28"/>
      <c r="H1232" s="28"/>
      <c r="I1232" s="28"/>
      <c r="J1232" s="28"/>
      <c r="K1232" s="28"/>
      <c r="L1232" s="28"/>
      <c r="M1232" s="28"/>
      <c r="N1232" s="28"/>
      <c r="O1232" s="28"/>
      <c r="P1232" s="28"/>
      <c r="Q1232" s="28"/>
      <c r="R1232" s="28"/>
      <c r="S1232" s="28"/>
      <c r="T1232" s="28"/>
      <c r="U1232" s="28"/>
    </row>
    <row r="1233" spans="1:21" ht="11.25" customHeight="1" x14ac:dyDescent="0.2">
      <c r="A1233" s="28"/>
      <c r="B1233" s="28"/>
      <c r="C1233" s="28"/>
      <c r="D1233" s="31"/>
      <c r="E1233" s="28"/>
      <c r="F1233" s="28"/>
      <c r="G1233" s="28"/>
      <c r="H1233" s="28"/>
      <c r="I1233" s="28"/>
      <c r="J1233" s="28"/>
      <c r="K1233" s="28"/>
      <c r="L1233" s="28"/>
      <c r="M1233" s="28"/>
      <c r="N1233" s="28"/>
      <c r="O1233" s="28"/>
      <c r="P1233" s="28"/>
      <c r="Q1233" s="28"/>
      <c r="R1233" s="28"/>
      <c r="S1233" s="28"/>
      <c r="T1233" s="28"/>
      <c r="U1233" s="28"/>
    </row>
    <row r="1234" spans="1:21" ht="11.25" customHeight="1" x14ac:dyDescent="0.2">
      <c r="A1234" s="28"/>
      <c r="B1234" s="28"/>
      <c r="C1234" s="28"/>
      <c r="D1234" s="31"/>
      <c r="E1234" s="28"/>
      <c r="F1234" s="28"/>
      <c r="G1234" s="28"/>
      <c r="H1234" s="28"/>
      <c r="I1234" s="28"/>
      <c r="J1234" s="28"/>
      <c r="K1234" s="28"/>
      <c r="L1234" s="28"/>
      <c r="M1234" s="28"/>
      <c r="N1234" s="28"/>
      <c r="O1234" s="28"/>
      <c r="P1234" s="28"/>
      <c r="Q1234" s="28"/>
      <c r="R1234" s="28"/>
      <c r="S1234" s="28"/>
      <c r="T1234" s="28"/>
      <c r="U1234" s="28"/>
    </row>
    <row r="1235" spans="1:21" ht="11.25" customHeight="1" x14ac:dyDescent="0.2">
      <c r="A1235" s="28"/>
      <c r="B1235" s="28"/>
      <c r="C1235" s="28"/>
      <c r="D1235" s="31"/>
      <c r="E1235" s="28"/>
      <c r="F1235" s="28"/>
      <c r="G1235" s="28"/>
      <c r="H1235" s="28"/>
      <c r="I1235" s="28"/>
      <c r="J1235" s="28"/>
      <c r="K1235" s="28"/>
      <c r="L1235" s="28"/>
      <c r="M1235" s="28"/>
      <c r="N1235" s="28"/>
      <c r="O1235" s="28"/>
      <c r="P1235" s="28"/>
      <c r="Q1235" s="28"/>
      <c r="R1235" s="28"/>
      <c r="S1235" s="28"/>
      <c r="T1235" s="28"/>
      <c r="U1235" s="28"/>
    </row>
    <row r="1236" spans="1:21" ht="11.25" customHeight="1" x14ac:dyDescent="0.2">
      <c r="A1236" s="28"/>
      <c r="B1236" s="28"/>
      <c r="C1236" s="28"/>
      <c r="D1236" s="31"/>
      <c r="E1236" s="28"/>
      <c r="F1236" s="28"/>
      <c r="G1236" s="28"/>
      <c r="H1236" s="28"/>
      <c r="I1236" s="28"/>
      <c r="J1236" s="28"/>
      <c r="K1236" s="28"/>
      <c r="L1236" s="28"/>
      <c r="M1236" s="28"/>
      <c r="N1236" s="28"/>
      <c r="O1236" s="28"/>
      <c r="P1236" s="28"/>
      <c r="Q1236" s="28"/>
      <c r="R1236" s="28"/>
      <c r="S1236" s="28"/>
      <c r="T1236" s="28"/>
      <c r="U1236" s="28"/>
    </row>
    <row r="1237" spans="1:21" ht="11.25" customHeight="1" x14ac:dyDescent="0.2">
      <c r="A1237" s="28"/>
      <c r="B1237" s="28"/>
      <c r="C1237" s="28"/>
      <c r="D1237" s="31"/>
      <c r="E1237" s="28"/>
      <c r="F1237" s="28"/>
      <c r="G1237" s="28"/>
      <c r="H1237" s="28"/>
      <c r="I1237" s="28"/>
      <c r="J1237" s="28"/>
      <c r="K1237" s="28"/>
      <c r="L1237" s="28"/>
      <c r="M1237" s="28"/>
      <c r="N1237" s="28"/>
      <c r="O1237" s="28"/>
      <c r="P1237" s="28"/>
      <c r="Q1237" s="28"/>
      <c r="R1237" s="28"/>
      <c r="S1237" s="28"/>
      <c r="T1237" s="28"/>
      <c r="U1237" s="28"/>
    </row>
    <row r="1238" spans="1:21" ht="11.25" customHeight="1" x14ac:dyDescent="0.2">
      <c r="A1238" s="28"/>
      <c r="B1238" s="28"/>
      <c r="C1238" s="28"/>
      <c r="D1238" s="31"/>
      <c r="E1238" s="28"/>
      <c r="F1238" s="28"/>
      <c r="G1238" s="28"/>
      <c r="H1238" s="28"/>
      <c r="I1238" s="28"/>
      <c r="J1238" s="28"/>
      <c r="K1238" s="28"/>
      <c r="L1238" s="28"/>
      <c r="M1238" s="28"/>
      <c r="N1238" s="28"/>
      <c r="O1238" s="28"/>
      <c r="P1238" s="28"/>
      <c r="Q1238" s="28"/>
      <c r="R1238" s="28"/>
      <c r="S1238" s="28"/>
      <c r="T1238" s="28"/>
      <c r="U1238" s="28"/>
    </row>
    <row r="1239" spans="1:21" ht="11.25" customHeight="1" x14ac:dyDescent="0.2">
      <c r="A1239" s="28"/>
      <c r="B1239" s="28"/>
      <c r="C1239" s="28"/>
      <c r="D1239" s="31"/>
      <c r="E1239" s="28"/>
      <c r="F1239" s="28"/>
      <c r="G1239" s="28"/>
      <c r="H1239" s="28"/>
      <c r="I1239" s="28"/>
      <c r="J1239" s="28"/>
      <c r="K1239" s="28"/>
      <c r="L1239" s="28"/>
      <c r="M1239" s="28"/>
      <c r="N1239" s="28"/>
      <c r="O1239" s="28"/>
      <c r="P1239" s="28"/>
      <c r="Q1239" s="28"/>
      <c r="R1239" s="28"/>
      <c r="S1239" s="28"/>
      <c r="T1239" s="28"/>
      <c r="U1239" s="28"/>
    </row>
    <row r="1240" spans="1:21" ht="11.25" customHeight="1" x14ac:dyDescent="0.2">
      <c r="A1240" s="28"/>
      <c r="B1240" s="28"/>
      <c r="C1240" s="28"/>
      <c r="D1240" s="31"/>
      <c r="E1240" s="28"/>
      <c r="F1240" s="28"/>
      <c r="G1240" s="28"/>
      <c r="H1240" s="28"/>
      <c r="I1240" s="28"/>
      <c r="J1240" s="28"/>
      <c r="K1240" s="28"/>
      <c r="L1240" s="28"/>
      <c r="M1240" s="28"/>
      <c r="N1240" s="28"/>
      <c r="O1240" s="28"/>
      <c r="P1240" s="28"/>
      <c r="Q1240" s="28"/>
      <c r="R1240" s="28"/>
      <c r="S1240" s="28"/>
      <c r="T1240" s="28"/>
      <c r="U1240" s="28"/>
    </row>
    <row r="1241" spans="1:21" ht="11.25" customHeight="1" x14ac:dyDescent="0.2">
      <c r="A1241" s="28"/>
      <c r="B1241" s="28"/>
      <c r="C1241" s="28"/>
      <c r="D1241" s="31"/>
      <c r="E1241" s="28"/>
      <c r="F1241" s="28"/>
      <c r="G1241" s="28"/>
      <c r="H1241" s="28"/>
      <c r="I1241" s="28"/>
      <c r="J1241" s="28"/>
      <c r="K1241" s="28"/>
      <c r="L1241" s="28"/>
      <c r="M1241" s="28"/>
      <c r="N1241" s="28"/>
      <c r="O1241" s="28"/>
      <c r="P1241" s="28"/>
      <c r="Q1241" s="28"/>
      <c r="R1241" s="28"/>
      <c r="S1241" s="28"/>
      <c r="T1241" s="28"/>
      <c r="U1241" s="28"/>
    </row>
    <row r="1242" spans="1:21" ht="11.25" customHeight="1" x14ac:dyDescent="0.2">
      <c r="A1242" s="28"/>
      <c r="B1242" s="28"/>
      <c r="C1242" s="28"/>
      <c r="D1242" s="31"/>
      <c r="E1242" s="28"/>
      <c r="F1242" s="28"/>
      <c r="G1242" s="28"/>
      <c r="H1242" s="28"/>
      <c r="I1242" s="28"/>
      <c r="J1242" s="28"/>
      <c r="K1242" s="28"/>
      <c r="L1242" s="28"/>
      <c r="M1242" s="28"/>
      <c r="N1242" s="28"/>
      <c r="O1242" s="28"/>
      <c r="P1242" s="28"/>
      <c r="Q1242" s="28"/>
      <c r="R1242" s="28"/>
      <c r="S1242" s="28"/>
      <c r="T1242" s="28"/>
      <c r="U1242" s="28"/>
    </row>
    <row r="1243" spans="1:21" ht="11.25" customHeight="1" x14ac:dyDescent="0.2">
      <c r="A1243" s="28"/>
      <c r="B1243" s="28"/>
      <c r="C1243" s="28"/>
      <c r="D1243" s="31"/>
      <c r="E1243" s="28"/>
      <c r="F1243" s="28"/>
      <c r="G1243" s="28"/>
      <c r="H1243" s="28"/>
      <c r="I1243" s="28"/>
      <c r="J1243" s="28"/>
      <c r="K1243" s="28"/>
      <c r="L1243" s="28"/>
      <c r="M1243" s="28"/>
      <c r="N1243" s="28"/>
      <c r="O1243" s="28"/>
      <c r="P1243" s="28"/>
      <c r="Q1243" s="28"/>
      <c r="R1243" s="28"/>
      <c r="S1243" s="28"/>
      <c r="T1243" s="28"/>
      <c r="U1243" s="28"/>
    </row>
    <row r="1244" spans="1:21" ht="11.25" customHeight="1" x14ac:dyDescent="0.2">
      <c r="A1244" s="28"/>
      <c r="B1244" s="28"/>
      <c r="C1244" s="28"/>
      <c r="D1244" s="31"/>
      <c r="E1244" s="28"/>
      <c r="F1244" s="28"/>
      <c r="G1244" s="28"/>
      <c r="H1244" s="28"/>
      <c r="I1244" s="28"/>
      <c r="J1244" s="28"/>
      <c r="K1244" s="28"/>
      <c r="L1244" s="28"/>
      <c r="M1244" s="28"/>
      <c r="N1244" s="28"/>
      <c r="O1244" s="28"/>
      <c r="P1244" s="28"/>
      <c r="Q1244" s="28"/>
      <c r="R1244" s="28"/>
      <c r="S1244" s="28"/>
      <c r="T1244" s="28"/>
      <c r="U1244" s="28"/>
    </row>
    <row r="1245" spans="1:21" ht="11.25" customHeight="1" x14ac:dyDescent="0.2">
      <c r="A1245" s="28"/>
      <c r="B1245" s="28"/>
      <c r="C1245" s="28"/>
      <c r="D1245" s="31"/>
      <c r="E1245" s="28"/>
      <c r="F1245" s="28"/>
      <c r="G1245" s="28"/>
      <c r="H1245" s="28"/>
      <c r="I1245" s="28"/>
      <c r="J1245" s="28"/>
      <c r="K1245" s="28"/>
      <c r="L1245" s="28"/>
      <c r="M1245" s="28"/>
      <c r="N1245" s="28"/>
      <c r="O1245" s="28"/>
      <c r="P1245" s="28"/>
      <c r="Q1245" s="28"/>
      <c r="R1245" s="28"/>
      <c r="S1245" s="28"/>
      <c r="T1245" s="28"/>
      <c r="U1245" s="28"/>
    </row>
    <row r="1246" spans="1:21" ht="11.25" customHeight="1" x14ac:dyDescent="0.2">
      <c r="A1246" s="28"/>
      <c r="B1246" s="28"/>
      <c r="C1246" s="28"/>
      <c r="D1246" s="31"/>
      <c r="E1246" s="28"/>
      <c r="F1246" s="28"/>
      <c r="G1246" s="28"/>
      <c r="H1246" s="28"/>
      <c r="I1246" s="28"/>
      <c r="J1246" s="28"/>
      <c r="K1246" s="28"/>
      <c r="L1246" s="28"/>
      <c r="M1246" s="28"/>
      <c r="N1246" s="28"/>
      <c r="O1246" s="28"/>
      <c r="P1246" s="28"/>
      <c r="Q1246" s="28"/>
      <c r="R1246" s="28"/>
      <c r="S1246" s="28"/>
      <c r="T1246" s="28"/>
      <c r="U1246" s="28"/>
    </row>
    <row r="1247" spans="1:21" ht="11.25" customHeight="1" x14ac:dyDescent="0.2">
      <c r="A1247" s="28"/>
      <c r="B1247" s="28"/>
      <c r="C1247" s="28"/>
      <c r="D1247" s="31"/>
      <c r="E1247" s="28"/>
      <c r="F1247" s="28"/>
      <c r="G1247" s="28"/>
      <c r="H1247" s="28"/>
      <c r="I1247" s="28"/>
      <c r="J1247" s="28"/>
      <c r="K1247" s="28"/>
      <c r="L1247" s="28"/>
      <c r="M1247" s="28"/>
      <c r="N1247" s="28"/>
      <c r="O1247" s="28"/>
      <c r="P1247" s="28"/>
      <c r="Q1247" s="28"/>
      <c r="R1247" s="28"/>
      <c r="S1247" s="28"/>
      <c r="T1247" s="28"/>
      <c r="U1247" s="28"/>
    </row>
    <row r="1248" spans="1:21" ht="11.25" customHeight="1" x14ac:dyDescent="0.2">
      <c r="A1248" s="28"/>
      <c r="B1248" s="28"/>
      <c r="C1248" s="28"/>
      <c r="D1248" s="31"/>
      <c r="E1248" s="28"/>
      <c r="F1248" s="28"/>
      <c r="G1248" s="28"/>
      <c r="H1248" s="28"/>
      <c r="I1248" s="28"/>
      <c r="J1248" s="28"/>
      <c r="K1248" s="28"/>
      <c r="L1248" s="28"/>
      <c r="M1248" s="28"/>
      <c r="N1248" s="28"/>
      <c r="O1248" s="28"/>
      <c r="P1248" s="28"/>
      <c r="Q1248" s="28"/>
      <c r="R1248" s="28"/>
      <c r="S1248" s="28"/>
      <c r="T1248" s="28"/>
      <c r="U1248" s="28"/>
    </row>
    <row r="1249" spans="1:21" ht="11.25" customHeight="1" x14ac:dyDescent="0.2">
      <c r="A1249" s="28"/>
      <c r="B1249" s="28"/>
      <c r="C1249" s="28"/>
      <c r="D1249" s="31"/>
      <c r="E1249" s="28"/>
      <c r="F1249" s="28"/>
      <c r="G1249" s="28"/>
      <c r="H1249" s="28"/>
      <c r="I1249" s="28"/>
      <c r="J1249" s="28"/>
      <c r="K1249" s="28"/>
      <c r="L1249" s="28"/>
      <c r="M1249" s="28"/>
      <c r="N1249" s="28"/>
      <c r="O1249" s="28"/>
      <c r="P1249" s="28"/>
      <c r="Q1249" s="28"/>
      <c r="R1249" s="28"/>
      <c r="S1249" s="28"/>
      <c r="T1249" s="28"/>
      <c r="U1249" s="28"/>
    </row>
    <row r="1250" spans="1:21" ht="11.25" customHeight="1" x14ac:dyDescent="0.2">
      <c r="A1250" s="28"/>
      <c r="B1250" s="28"/>
      <c r="C1250" s="28"/>
      <c r="D1250" s="31"/>
      <c r="E1250" s="28"/>
      <c r="F1250" s="28"/>
      <c r="G1250" s="28"/>
      <c r="H1250" s="28"/>
      <c r="I1250" s="28"/>
      <c r="J1250" s="28"/>
      <c r="K1250" s="28"/>
      <c r="L1250" s="28"/>
      <c r="M1250" s="28"/>
      <c r="N1250" s="28"/>
      <c r="O1250" s="28"/>
      <c r="P1250" s="28"/>
      <c r="Q1250" s="28"/>
      <c r="R1250" s="28"/>
      <c r="S1250" s="28"/>
      <c r="T1250" s="28"/>
      <c r="U1250" s="28"/>
    </row>
    <row r="1251" spans="1:21" ht="11.25" customHeight="1" x14ac:dyDescent="0.2">
      <c r="A1251" s="28"/>
      <c r="B1251" s="28"/>
      <c r="C1251" s="28"/>
      <c r="D1251" s="31"/>
      <c r="E1251" s="28"/>
      <c r="F1251" s="28"/>
      <c r="G1251" s="28"/>
      <c r="H1251" s="28"/>
      <c r="I1251" s="28"/>
      <c r="J1251" s="28"/>
      <c r="K1251" s="28"/>
      <c r="L1251" s="28"/>
      <c r="M1251" s="28"/>
      <c r="N1251" s="28"/>
      <c r="O1251" s="28"/>
      <c r="P1251" s="28"/>
      <c r="Q1251" s="28"/>
      <c r="R1251" s="28"/>
      <c r="S1251" s="28"/>
      <c r="T1251" s="28"/>
      <c r="U1251" s="28"/>
    </row>
    <row r="1252" spans="1:21" ht="11.25" customHeight="1" x14ac:dyDescent="0.2">
      <c r="A1252" s="28"/>
      <c r="B1252" s="28"/>
      <c r="C1252" s="28"/>
      <c r="D1252" s="31"/>
      <c r="E1252" s="28"/>
      <c r="F1252" s="28"/>
      <c r="G1252" s="28"/>
      <c r="H1252" s="28"/>
      <c r="I1252" s="28"/>
      <c r="J1252" s="28"/>
      <c r="K1252" s="28"/>
      <c r="L1252" s="28"/>
      <c r="M1252" s="28"/>
      <c r="N1252" s="28"/>
      <c r="O1252" s="28"/>
      <c r="P1252" s="28"/>
      <c r="Q1252" s="28"/>
      <c r="R1252" s="28"/>
      <c r="S1252" s="28"/>
      <c r="T1252" s="28"/>
      <c r="U1252" s="28"/>
    </row>
    <row r="1253" spans="1:21" ht="11.25" customHeight="1" x14ac:dyDescent="0.2">
      <c r="A1253" s="28"/>
      <c r="B1253" s="28"/>
      <c r="C1253" s="28"/>
      <c r="D1253" s="31"/>
      <c r="E1253" s="28"/>
      <c r="F1253" s="28"/>
      <c r="G1253" s="28"/>
      <c r="H1253" s="28"/>
      <c r="I1253" s="28"/>
      <c r="J1253" s="28"/>
      <c r="K1253" s="28"/>
      <c r="L1253" s="28"/>
      <c r="M1253" s="28"/>
      <c r="N1253" s="28"/>
      <c r="O1253" s="28"/>
      <c r="P1253" s="28"/>
      <c r="Q1253" s="28"/>
      <c r="R1253" s="28"/>
      <c r="S1253" s="28"/>
      <c r="T1253" s="28"/>
      <c r="U1253" s="28"/>
    </row>
    <row r="1254" spans="1:21" ht="11.25" customHeight="1" x14ac:dyDescent="0.2">
      <c r="A1254" s="28"/>
      <c r="B1254" s="28"/>
      <c r="C1254" s="28"/>
      <c r="D1254" s="31"/>
      <c r="E1254" s="28"/>
      <c r="F1254" s="28"/>
      <c r="G1254" s="28"/>
      <c r="H1254" s="28"/>
      <c r="I1254" s="28"/>
      <c r="J1254" s="28"/>
      <c r="K1254" s="28"/>
      <c r="L1254" s="28"/>
      <c r="M1254" s="28"/>
      <c r="N1254" s="28"/>
      <c r="O1254" s="28"/>
      <c r="P1254" s="28"/>
      <c r="Q1254" s="28"/>
      <c r="R1254" s="28"/>
      <c r="S1254" s="28"/>
      <c r="T1254" s="28"/>
      <c r="U1254" s="28"/>
    </row>
    <row r="1255" spans="1:21" ht="11.25" customHeight="1" x14ac:dyDescent="0.2">
      <c r="A1255" s="28"/>
      <c r="B1255" s="28"/>
      <c r="C1255" s="28"/>
      <c r="D1255" s="31"/>
      <c r="E1255" s="28"/>
      <c r="F1255" s="28"/>
      <c r="G1255" s="28"/>
      <c r="H1255" s="28"/>
      <c r="I1255" s="28"/>
      <c r="J1255" s="28"/>
      <c r="K1255" s="28"/>
      <c r="L1255" s="28"/>
      <c r="M1255" s="28"/>
      <c r="N1255" s="28"/>
      <c r="O1255" s="28"/>
      <c r="P1255" s="28"/>
      <c r="Q1255" s="28"/>
      <c r="R1255" s="28"/>
      <c r="S1255" s="28"/>
      <c r="T1255" s="28"/>
      <c r="U1255" s="28"/>
    </row>
    <row r="1256" spans="1:21" ht="11.25" customHeight="1" x14ac:dyDescent="0.2">
      <c r="A1256" s="28"/>
      <c r="B1256" s="28"/>
      <c r="C1256" s="28"/>
      <c r="D1256" s="31"/>
      <c r="E1256" s="28"/>
      <c r="F1256" s="28"/>
      <c r="G1256" s="28"/>
      <c r="H1256" s="28"/>
      <c r="I1256" s="28"/>
      <c r="J1256" s="28"/>
      <c r="K1256" s="28"/>
      <c r="L1256" s="28"/>
      <c r="M1256" s="28"/>
      <c r="N1256" s="28"/>
      <c r="O1256" s="28"/>
      <c r="P1256" s="28"/>
      <c r="Q1256" s="28"/>
      <c r="R1256" s="28"/>
      <c r="S1256" s="28"/>
      <c r="T1256" s="28"/>
      <c r="U1256" s="28"/>
    </row>
    <row r="1257" spans="1:21" ht="11.25" customHeight="1" x14ac:dyDescent="0.2">
      <c r="A1257" s="28"/>
      <c r="B1257" s="28"/>
      <c r="C1257" s="28"/>
      <c r="D1257" s="31"/>
      <c r="E1257" s="28"/>
      <c r="F1257" s="28"/>
      <c r="G1257" s="28"/>
      <c r="H1257" s="28"/>
      <c r="I1257" s="28"/>
      <c r="J1257" s="28"/>
      <c r="K1257" s="28"/>
      <c r="L1257" s="28"/>
      <c r="M1257" s="28"/>
      <c r="N1257" s="28"/>
      <c r="O1257" s="28"/>
      <c r="P1257" s="28"/>
      <c r="Q1257" s="28"/>
      <c r="R1257" s="28"/>
      <c r="S1257" s="28"/>
      <c r="T1257" s="28"/>
      <c r="U1257" s="28"/>
    </row>
    <row r="1258" spans="1:21" ht="11.25" customHeight="1" x14ac:dyDescent="0.2">
      <c r="A1258" s="28"/>
      <c r="B1258" s="28"/>
      <c r="C1258" s="28"/>
      <c r="D1258" s="31"/>
      <c r="E1258" s="28"/>
      <c r="F1258" s="28"/>
      <c r="G1258" s="28"/>
      <c r="H1258" s="28"/>
      <c r="I1258" s="28"/>
      <c r="J1258" s="28"/>
      <c r="K1258" s="28"/>
      <c r="L1258" s="28"/>
      <c r="M1258" s="28"/>
      <c r="N1258" s="28"/>
      <c r="O1258" s="28"/>
      <c r="P1258" s="28"/>
      <c r="Q1258" s="28"/>
      <c r="R1258" s="28"/>
      <c r="S1258" s="28"/>
      <c r="T1258" s="28"/>
      <c r="U1258" s="28"/>
    </row>
    <row r="1259" spans="1:21" ht="11.25" customHeight="1" x14ac:dyDescent="0.2">
      <c r="A1259" s="28"/>
      <c r="B1259" s="28"/>
      <c r="C1259" s="28"/>
      <c r="D1259" s="31"/>
      <c r="E1259" s="28"/>
      <c r="F1259" s="28"/>
      <c r="G1259" s="28"/>
      <c r="H1259" s="28"/>
      <c r="I1259" s="28"/>
      <c r="J1259" s="28"/>
      <c r="K1259" s="28"/>
      <c r="L1259" s="28"/>
      <c r="M1259" s="28"/>
      <c r="N1259" s="28"/>
      <c r="O1259" s="28"/>
      <c r="P1259" s="28"/>
      <c r="Q1259" s="28"/>
      <c r="R1259" s="28"/>
      <c r="S1259" s="28"/>
      <c r="T1259" s="28"/>
      <c r="U1259" s="28"/>
    </row>
    <row r="1260" spans="1:21" ht="11.25" customHeight="1" x14ac:dyDescent="0.2">
      <c r="A1260" s="28"/>
      <c r="B1260" s="28"/>
      <c r="C1260" s="28"/>
      <c r="D1260" s="31"/>
      <c r="E1260" s="28"/>
      <c r="F1260" s="28"/>
      <c r="G1260" s="28"/>
      <c r="H1260" s="28"/>
      <c r="I1260" s="28"/>
      <c r="J1260" s="28"/>
      <c r="K1260" s="28"/>
      <c r="L1260" s="28"/>
      <c r="M1260" s="28"/>
      <c r="N1260" s="28"/>
      <c r="O1260" s="28"/>
      <c r="P1260" s="28"/>
      <c r="Q1260" s="28"/>
      <c r="R1260" s="28"/>
      <c r="S1260" s="28"/>
      <c r="T1260" s="28"/>
      <c r="U1260" s="28"/>
    </row>
    <row r="1261" spans="1:21" ht="11.25" customHeight="1" x14ac:dyDescent="0.2">
      <c r="A1261" s="28"/>
      <c r="B1261" s="28"/>
      <c r="C1261" s="28"/>
      <c r="D1261" s="31"/>
      <c r="E1261" s="28"/>
      <c r="F1261" s="28"/>
      <c r="G1261" s="28"/>
      <c r="H1261" s="28"/>
      <c r="I1261" s="28"/>
      <c r="J1261" s="28"/>
      <c r="K1261" s="28"/>
      <c r="L1261" s="28"/>
      <c r="M1261" s="28"/>
      <c r="N1261" s="28"/>
      <c r="O1261" s="28"/>
      <c r="P1261" s="28"/>
      <c r="Q1261" s="28"/>
      <c r="R1261" s="28"/>
      <c r="S1261" s="28"/>
      <c r="T1261" s="28"/>
      <c r="U1261" s="28"/>
    </row>
    <row r="1262" spans="1:21" ht="11.25" customHeight="1" x14ac:dyDescent="0.2">
      <c r="A1262" s="28"/>
      <c r="B1262" s="28"/>
      <c r="C1262" s="28"/>
      <c r="D1262" s="31"/>
      <c r="E1262" s="28"/>
      <c r="F1262" s="28"/>
      <c r="G1262" s="28"/>
      <c r="H1262" s="28"/>
      <c r="I1262" s="28"/>
      <c r="J1262" s="28"/>
      <c r="K1262" s="28"/>
      <c r="L1262" s="28"/>
      <c r="M1262" s="28"/>
      <c r="N1262" s="28"/>
      <c r="O1262" s="28"/>
      <c r="P1262" s="28"/>
      <c r="Q1262" s="28"/>
      <c r="R1262" s="28"/>
      <c r="S1262" s="28"/>
      <c r="T1262" s="28"/>
      <c r="U1262" s="28"/>
    </row>
    <row r="1263" spans="1:21" ht="11.25" customHeight="1" x14ac:dyDescent="0.2">
      <c r="A1263" s="28"/>
      <c r="B1263" s="28"/>
      <c r="C1263" s="28"/>
      <c r="D1263" s="31"/>
      <c r="E1263" s="28"/>
      <c r="F1263" s="28"/>
      <c r="G1263" s="28"/>
      <c r="H1263" s="28"/>
      <c r="I1263" s="28"/>
      <c r="J1263" s="28"/>
      <c r="K1263" s="28"/>
      <c r="L1263" s="28"/>
      <c r="M1263" s="28"/>
      <c r="N1263" s="28"/>
      <c r="O1263" s="28"/>
      <c r="P1263" s="28"/>
      <c r="Q1263" s="28"/>
      <c r="R1263" s="28"/>
      <c r="S1263" s="28"/>
      <c r="T1263" s="28"/>
      <c r="U1263" s="28"/>
    </row>
    <row r="1264" spans="1:21" ht="11.25" customHeight="1" x14ac:dyDescent="0.2">
      <c r="A1264" s="28"/>
      <c r="B1264" s="28"/>
      <c r="C1264" s="28"/>
      <c r="D1264" s="31"/>
      <c r="E1264" s="28"/>
      <c r="F1264" s="28"/>
      <c r="G1264" s="28"/>
      <c r="H1264" s="28"/>
      <c r="I1264" s="28"/>
      <c r="J1264" s="28"/>
      <c r="K1264" s="28"/>
      <c r="L1264" s="28"/>
      <c r="M1264" s="28"/>
      <c r="N1264" s="28"/>
      <c r="O1264" s="28"/>
      <c r="P1264" s="28"/>
      <c r="Q1264" s="28"/>
      <c r="R1264" s="28"/>
      <c r="S1264" s="28"/>
      <c r="T1264" s="28"/>
      <c r="U1264" s="28"/>
    </row>
    <row r="1265" spans="1:21" ht="11.25" customHeight="1" x14ac:dyDescent="0.2">
      <c r="A1265" s="28"/>
      <c r="B1265" s="28"/>
      <c r="C1265" s="28"/>
      <c r="D1265" s="31"/>
      <c r="E1265" s="28"/>
      <c r="F1265" s="28"/>
      <c r="G1265" s="28"/>
      <c r="H1265" s="28"/>
      <c r="I1265" s="28"/>
      <c r="J1265" s="28"/>
      <c r="K1265" s="28"/>
      <c r="L1265" s="28"/>
      <c r="M1265" s="28"/>
      <c r="N1265" s="28"/>
      <c r="O1265" s="28"/>
      <c r="P1265" s="28"/>
      <c r="Q1265" s="28"/>
      <c r="R1265" s="28"/>
      <c r="S1265" s="28"/>
      <c r="T1265" s="28"/>
      <c r="U1265" s="28"/>
    </row>
    <row r="1266" spans="1:21" ht="11.25" customHeight="1" x14ac:dyDescent="0.2">
      <c r="A1266" s="28"/>
      <c r="B1266" s="28"/>
      <c r="C1266" s="28"/>
      <c r="D1266" s="31"/>
      <c r="E1266" s="28"/>
      <c r="F1266" s="28"/>
      <c r="G1266" s="28"/>
      <c r="H1266" s="28"/>
      <c r="I1266" s="28"/>
      <c r="J1266" s="28"/>
      <c r="K1266" s="28"/>
      <c r="L1266" s="28"/>
      <c r="M1266" s="28"/>
      <c r="N1266" s="28"/>
      <c r="O1266" s="28"/>
      <c r="P1266" s="28"/>
      <c r="Q1266" s="28"/>
      <c r="R1266" s="28"/>
      <c r="S1266" s="28"/>
      <c r="T1266" s="28"/>
      <c r="U1266" s="28"/>
    </row>
    <row r="1267" spans="1:21" ht="11.25" customHeight="1" x14ac:dyDescent="0.2">
      <c r="A1267" s="28"/>
      <c r="B1267" s="28"/>
      <c r="C1267" s="28"/>
      <c r="D1267" s="31"/>
      <c r="E1267" s="28"/>
      <c r="F1267" s="28"/>
      <c r="G1267" s="28"/>
      <c r="H1267" s="28"/>
      <c r="I1267" s="28"/>
      <c r="J1267" s="28"/>
      <c r="K1267" s="28"/>
      <c r="L1267" s="28"/>
      <c r="M1267" s="28"/>
      <c r="N1267" s="28"/>
      <c r="O1267" s="28"/>
      <c r="P1267" s="28"/>
      <c r="Q1267" s="28"/>
      <c r="R1267" s="28"/>
      <c r="S1267" s="28"/>
      <c r="T1267" s="28"/>
      <c r="U1267" s="28"/>
    </row>
    <row r="1268" spans="1:21" ht="11.25" customHeight="1" x14ac:dyDescent="0.2">
      <c r="A1268" s="28"/>
      <c r="B1268" s="28"/>
      <c r="C1268" s="28"/>
      <c r="D1268" s="31"/>
      <c r="E1268" s="28"/>
      <c r="F1268" s="28"/>
      <c r="G1268" s="28"/>
      <c r="H1268" s="28"/>
      <c r="I1268" s="28"/>
      <c r="J1268" s="28"/>
      <c r="K1268" s="28"/>
      <c r="L1268" s="28"/>
      <c r="M1268" s="28"/>
      <c r="N1268" s="28"/>
      <c r="O1268" s="28"/>
      <c r="P1268" s="28"/>
      <c r="Q1268" s="28"/>
      <c r="R1268" s="28"/>
      <c r="S1268" s="28"/>
      <c r="T1268" s="28"/>
      <c r="U1268" s="28"/>
    </row>
    <row r="1269" spans="1:21" ht="11.25" customHeight="1" x14ac:dyDescent="0.2">
      <c r="A1269" s="28"/>
      <c r="B1269" s="28"/>
      <c r="C1269" s="28"/>
      <c r="D1269" s="31"/>
      <c r="E1269" s="28"/>
      <c r="F1269" s="28"/>
      <c r="G1269" s="28"/>
      <c r="H1269" s="28"/>
      <c r="I1269" s="28"/>
      <c r="J1269" s="28"/>
      <c r="K1269" s="28"/>
      <c r="L1269" s="28"/>
      <c r="M1269" s="28"/>
      <c r="N1269" s="28"/>
      <c r="O1269" s="28"/>
      <c r="P1269" s="28"/>
      <c r="Q1269" s="28"/>
      <c r="R1269" s="28"/>
      <c r="S1269" s="28"/>
      <c r="T1269" s="28"/>
      <c r="U1269" s="28"/>
    </row>
    <row r="1270" spans="1:21" ht="11.25" customHeight="1" x14ac:dyDescent="0.2">
      <c r="A1270" s="28"/>
      <c r="B1270" s="28"/>
      <c r="C1270" s="28"/>
      <c r="D1270" s="31"/>
      <c r="E1270" s="28"/>
      <c r="F1270" s="28"/>
      <c r="G1270" s="28"/>
      <c r="H1270" s="28"/>
      <c r="I1270" s="28"/>
      <c r="J1270" s="28"/>
      <c r="K1270" s="28"/>
      <c r="L1270" s="28"/>
      <c r="M1270" s="28"/>
      <c r="N1270" s="28"/>
      <c r="O1270" s="28"/>
      <c r="P1270" s="28"/>
      <c r="Q1270" s="28"/>
      <c r="R1270" s="28"/>
      <c r="S1270" s="28"/>
      <c r="T1270" s="28"/>
      <c r="U1270" s="28"/>
    </row>
    <row r="1271" spans="1:21" ht="11.25" customHeight="1" x14ac:dyDescent="0.2">
      <c r="A1271" s="28"/>
      <c r="B1271" s="28"/>
      <c r="C1271" s="28"/>
      <c r="D1271" s="31"/>
      <c r="E1271" s="28"/>
      <c r="F1271" s="28"/>
      <c r="G1271" s="28"/>
      <c r="H1271" s="28"/>
      <c r="I1271" s="28"/>
      <c r="J1271" s="28"/>
      <c r="K1271" s="28"/>
      <c r="L1271" s="28"/>
      <c r="M1271" s="28"/>
      <c r="N1271" s="28"/>
      <c r="O1271" s="28"/>
      <c r="P1271" s="28"/>
      <c r="Q1271" s="28"/>
      <c r="R1271" s="28"/>
      <c r="S1271" s="28"/>
      <c r="T1271" s="28"/>
      <c r="U1271" s="28"/>
    </row>
    <row r="1272" spans="1:21" ht="11.25" customHeight="1" x14ac:dyDescent="0.2">
      <c r="A1272" s="28"/>
      <c r="B1272" s="28"/>
      <c r="C1272" s="28"/>
      <c r="D1272" s="31"/>
      <c r="E1272" s="28"/>
      <c r="F1272" s="28"/>
      <c r="G1272" s="28"/>
      <c r="H1272" s="28"/>
      <c r="I1272" s="28"/>
      <c r="J1272" s="28"/>
      <c r="K1272" s="28"/>
      <c r="L1272" s="28"/>
      <c r="M1272" s="28"/>
      <c r="N1272" s="28"/>
      <c r="O1272" s="28"/>
      <c r="P1272" s="28"/>
      <c r="Q1272" s="28"/>
      <c r="R1272" s="28"/>
      <c r="S1272" s="28"/>
      <c r="T1272" s="28"/>
      <c r="U1272" s="28"/>
    </row>
    <row r="1273" spans="1:21" ht="11.25" customHeight="1" x14ac:dyDescent="0.2">
      <c r="A1273" s="28"/>
      <c r="B1273" s="28"/>
      <c r="C1273" s="28"/>
      <c r="D1273" s="31"/>
      <c r="E1273" s="28"/>
      <c r="F1273" s="28"/>
      <c r="G1273" s="28"/>
      <c r="H1273" s="28"/>
      <c r="I1273" s="28"/>
      <c r="J1273" s="28"/>
      <c r="K1273" s="28"/>
      <c r="L1273" s="28"/>
      <c r="M1273" s="28"/>
      <c r="N1273" s="28"/>
      <c r="O1273" s="28"/>
      <c r="P1273" s="28"/>
      <c r="Q1273" s="28"/>
      <c r="R1273" s="28"/>
      <c r="S1273" s="28"/>
      <c r="T1273" s="28"/>
      <c r="U1273" s="28"/>
    </row>
    <row r="1274" spans="1:21" ht="11.25" customHeight="1" x14ac:dyDescent="0.2">
      <c r="A1274" s="28"/>
      <c r="B1274" s="28"/>
      <c r="C1274" s="28"/>
      <c r="D1274" s="31"/>
      <c r="E1274" s="28"/>
      <c r="F1274" s="28"/>
      <c r="G1274" s="28"/>
      <c r="H1274" s="28"/>
      <c r="I1274" s="28"/>
      <c r="J1274" s="28"/>
      <c r="K1274" s="28"/>
      <c r="L1274" s="28"/>
      <c r="M1274" s="28"/>
      <c r="N1274" s="28"/>
      <c r="O1274" s="28"/>
      <c r="P1274" s="28"/>
      <c r="Q1274" s="28"/>
      <c r="R1274" s="28"/>
      <c r="S1274" s="28"/>
      <c r="T1274" s="28"/>
      <c r="U1274" s="28"/>
    </row>
    <row r="1275" spans="1:21" ht="11.25" customHeight="1" x14ac:dyDescent="0.2">
      <c r="A1275" s="28"/>
      <c r="B1275" s="28"/>
      <c r="C1275" s="28"/>
      <c r="D1275" s="31"/>
      <c r="E1275" s="28"/>
      <c r="F1275" s="28"/>
      <c r="G1275" s="28"/>
      <c r="H1275" s="28"/>
      <c r="I1275" s="28"/>
      <c r="J1275" s="28"/>
      <c r="K1275" s="28"/>
      <c r="L1275" s="28"/>
      <c r="M1275" s="28"/>
      <c r="N1275" s="28"/>
      <c r="O1275" s="28"/>
      <c r="P1275" s="28"/>
      <c r="Q1275" s="28"/>
      <c r="R1275" s="28"/>
      <c r="S1275" s="28"/>
      <c r="T1275" s="28"/>
      <c r="U1275" s="28"/>
    </row>
    <row r="1276" spans="1:21" ht="11.25" customHeight="1" x14ac:dyDescent="0.2">
      <c r="A1276" s="28"/>
      <c r="B1276" s="28"/>
      <c r="C1276" s="28"/>
      <c r="D1276" s="31"/>
      <c r="E1276" s="28"/>
      <c r="F1276" s="28"/>
      <c r="G1276" s="28"/>
      <c r="H1276" s="28"/>
      <c r="I1276" s="28"/>
      <c r="J1276" s="28"/>
      <c r="K1276" s="28"/>
      <c r="L1276" s="28"/>
      <c r="M1276" s="28"/>
      <c r="N1276" s="28"/>
      <c r="O1276" s="28"/>
      <c r="P1276" s="28"/>
      <c r="Q1276" s="28"/>
      <c r="R1276" s="28"/>
      <c r="S1276" s="28"/>
      <c r="T1276" s="28"/>
      <c r="U1276" s="28"/>
    </row>
    <row r="1277" spans="1:21" ht="11.25" customHeight="1" x14ac:dyDescent="0.2">
      <c r="A1277" s="28"/>
      <c r="B1277" s="28"/>
      <c r="C1277" s="28"/>
      <c r="D1277" s="31"/>
      <c r="E1277" s="28"/>
      <c r="F1277" s="28"/>
      <c r="G1277" s="28"/>
      <c r="H1277" s="28"/>
      <c r="I1277" s="28"/>
      <c r="J1277" s="28"/>
      <c r="K1277" s="28"/>
      <c r="L1277" s="28"/>
      <c r="M1277" s="28"/>
      <c r="N1277" s="28"/>
      <c r="O1277" s="28"/>
      <c r="P1277" s="28"/>
      <c r="Q1277" s="28"/>
      <c r="R1277" s="28"/>
      <c r="S1277" s="28"/>
      <c r="T1277" s="28"/>
      <c r="U1277" s="28"/>
    </row>
    <row r="1278" spans="1:21" ht="11.25" customHeight="1" x14ac:dyDescent="0.2">
      <c r="A1278" s="28"/>
      <c r="B1278" s="28"/>
      <c r="C1278" s="28"/>
      <c r="D1278" s="31"/>
      <c r="E1278" s="28"/>
      <c r="F1278" s="28"/>
      <c r="G1278" s="28"/>
      <c r="H1278" s="28"/>
      <c r="I1278" s="28"/>
      <c r="J1278" s="28"/>
      <c r="K1278" s="28"/>
      <c r="L1278" s="28"/>
      <c r="M1278" s="28"/>
      <c r="N1278" s="28"/>
      <c r="O1278" s="28"/>
      <c r="P1278" s="28"/>
      <c r="Q1278" s="28"/>
      <c r="R1278" s="28"/>
      <c r="S1278" s="28"/>
      <c r="T1278" s="28"/>
      <c r="U1278" s="28"/>
    </row>
    <row r="1279" spans="1:21" ht="11.25" customHeight="1" x14ac:dyDescent="0.2">
      <c r="A1279" s="28"/>
      <c r="B1279" s="28"/>
      <c r="C1279" s="28"/>
      <c r="D1279" s="31"/>
      <c r="E1279" s="28"/>
      <c r="F1279" s="28"/>
      <c r="G1279" s="28"/>
      <c r="H1279" s="28"/>
      <c r="I1279" s="28"/>
      <c r="J1279" s="28"/>
      <c r="K1279" s="28"/>
      <c r="L1279" s="28"/>
      <c r="M1279" s="28"/>
      <c r="N1279" s="28"/>
      <c r="O1279" s="28"/>
      <c r="P1279" s="28"/>
      <c r="Q1279" s="28"/>
      <c r="R1279" s="28"/>
      <c r="S1279" s="28"/>
      <c r="T1279" s="28"/>
      <c r="U1279" s="28"/>
    </row>
    <row r="1280" spans="1:21" ht="11.25" customHeight="1" x14ac:dyDescent="0.2">
      <c r="A1280" s="28"/>
      <c r="B1280" s="28"/>
      <c r="C1280" s="28"/>
      <c r="D1280" s="31"/>
      <c r="E1280" s="28"/>
      <c r="F1280" s="28"/>
      <c r="G1280" s="28"/>
      <c r="H1280" s="28"/>
      <c r="I1280" s="28"/>
      <c r="J1280" s="28"/>
      <c r="K1280" s="28"/>
      <c r="L1280" s="28"/>
      <c r="M1280" s="28"/>
      <c r="N1280" s="28"/>
      <c r="O1280" s="28"/>
      <c r="P1280" s="28"/>
      <c r="Q1280" s="28"/>
      <c r="R1280" s="28"/>
      <c r="S1280" s="28"/>
      <c r="T1280" s="28"/>
      <c r="U1280" s="28"/>
    </row>
    <row r="1281" spans="1:21" ht="11.25" customHeight="1" x14ac:dyDescent="0.2">
      <c r="A1281" s="28"/>
      <c r="B1281" s="28"/>
      <c r="C1281" s="28"/>
      <c r="D1281" s="31"/>
      <c r="E1281" s="28"/>
      <c r="F1281" s="28"/>
      <c r="G1281" s="28"/>
      <c r="H1281" s="28"/>
      <c r="I1281" s="28"/>
      <c r="J1281" s="28"/>
      <c r="K1281" s="28"/>
      <c r="L1281" s="28"/>
      <c r="M1281" s="28"/>
      <c r="N1281" s="28"/>
      <c r="O1281" s="28"/>
      <c r="P1281" s="28"/>
      <c r="Q1281" s="28"/>
      <c r="R1281" s="28"/>
      <c r="S1281" s="28"/>
      <c r="T1281" s="28"/>
      <c r="U1281" s="28"/>
    </row>
    <row r="1282" spans="1:21" ht="11.25" customHeight="1" x14ac:dyDescent="0.2">
      <c r="A1282" s="28"/>
      <c r="B1282" s="28"/>
      <c r="C1282" s="28"/>
      <c r="D1282" s="31"/>
      <c r="E1282" s="28"/>
      <c r="F1282" s="28"/>
      <c r="G1282" s="28"/>
      <c r="H1282" s="28"/>
      <c r="I1282" s="28"/>
      <c r="J1282" s="28"/>
      <c r="K1282" s="28"/>
      <c r="L1282" s="28"/>
      <c r="M1282" s="28"/>
      <c r="N1282" s="28"/>
      <c r="O1282" s="28"/>
      <c r="P1282" s="28"/>
      <c r="Q1282" s="28"/>
      <c r="R1282" s="28"/>
      <c r="S1282" s="28"/>
      <c r="T1282" s="28"/>
      <c r="U1282" s="28"/>
    </row>
    <row r="1283" spans="1:21" ht="11.25" customHeight="1" x14ac:dyDescent="0.2">
      <c r="A1283" s="28"/>
      <c r="B1283" s="28"/>
      <c r="C1283" s="28"/>
      <c r="D1283" s="31"/>
      <c r="E1283" s="28"/>
      <c r="F1283" s="28"/>
      <c r="G1283" s="28"/>
      <c r="H1283" s="28"/>
      <c r="I1283" s="28"/>
      <c r="J1283" s="28"/>
      <c r="K1283" s="28"/>
      <c r="L1283" s="28"/>
      <c r="M1283" s="28"/>
      <c r="N1283" s="28"/>
      <c r="O1283" s="28"/>
      <c r="P1283" s="28"/>
      <c r="Q1283" s="28"/>
      <c r="R1283" s="28"/>
      <c r="S1283" s="28"/>
      <c r="T1283" s="28"/>
      <c r="U1283" s="28"/>
    </row>
    <row r="1284" spans="1:21" ht="11.25" customHeight="1" x14ac:dyDescent="0.2">
      <c r="A1284" s="28"/>
      <c r="B1284" s="28"/>
      <c r="C1284" s="28"/>
      <c r="D1284" s="31"/>
      <c r="E1284" s="28"/>
      <c r="F1284" s="28"/>
      <c r="G1284" s="28"/>
      <c r="H1284" s="28"/>
      <c r="I1284" s="28"/>
      <c r="J1284" s="28"/>
      <c r="K1284" s="28"/>
      <c r="L1284" s="28"/>
      <c r="M1284" s="28"/>
      <c r="N1284" s="28"/>
      <c r="O1284" s="28"/>
      <c r="P1284" s="28"/>
      <c r="Q1284" s="28"/>
      <c r="R1284" s="28"/>
      <c r="S1284" s="28"/>
      <c r="T1284" s="28"/>
      <c r="U1284" s="28"/>
    </row>
    <row r="1285" spans="1:21" ht="11.25" customHeight="1" x14ac:dyDescent="0.2">
      <c r="A1285" s="28"/>
      <c r="B1285" s="28"/>
      <c r="C1285" s="28"/>
      <c r="D1285" s="31"/>
      <c r="E1285" s="28"/>
      <c r="F1285" s="28"/>
      <c r="G1285" s="28"/>
      <c r="H1285" s="28"/>
      <c r="I1285" s="28"/>
      <c r="J1285" s="28"/>
      <c r="K1285" s="28"/>
      <c r="L1285" s="28"/>
      <c r="M1285" s="28"/>
      <c r="N1285" s="28"/>
      <c r="O1285" s="28"/>
      <c r="P1285" s="28"/>
      <c r="Q1285" s="28"/>
      <c r="R1285" s="28"/>
      <c r="S1285" s="28"/>
      <c r="T1285" s="28"/>
      <c r="U1285" s="28"/>
    </row>
    <row r="1286" spans="1:21" ht="11.25" customHeight="1" x14ac:dyDescent="0.2">
      <c r="A1286" s="28"/>
      <c r="B1286" s="28"/>
      <c r="C1286" s="28"/>
      <c r="D1286" s="31"/>
      <c r="E1286" s="28"/>
      <c r="F1286" s="28"/>
      <c r="G1286" s="28"/>
      <c r="H1286" s="28"/>
      <c r="I1286" s="28"/>
      <c r="J1286" s="28"/>
      <c r="K1286" s="28"/>
      <c r="L1286" s="28"/>
      <c r="M1286" s="28"/>
      <c r="N1286" s="28"/>
      <c r="O1286" s="28"/>
      <c r="P1286" s="28"/>
      <c r="Q1286" s="28"/>
      <c r="R1286" s="28"/>
      <c r="S1286" s="28"/>
      <c r="T1286" s="28"/>
      <c r="U1286" s="28"/>
    </row>
    <row r="1287" spans="1:21" ht="11.25" customHeight="1" x14ac:dyDescent="0.2">
      <c r="A1287" s="28"/>
      <c r="B1287" s="28"/>
      <c r="C1287" s="28"/>
      <c r="D1287" s="31"/>
      <c r="E1287" s="28"/>
      <c r="F1287" s="28"/>
      <c r="G1287" s="28"/>
      <c r="H1287" s="28"/>
      <c r="I1287" s="28"/>
      <c r="J1287" s="28"/>
      <c r="K1287" s="28"/>
      <c r="L1287" s="28"/>
      <c r="M1287" s="28"/>
      <c r="N1287" s="28"/>
      <c r="O1287" s="28"/>
      <c r="P1287" s="28"/>
      <c r="Q1287" s="28"/>
      <c r="R1287" s="28"/>
      <c r="S1287" s="28"/>
      <c r="T1287" s="28"/>
      <c r="U1287" s="28"/>
    </row>
    <row r="1288" spans="1:21" ht="11.25" customHeight="1" x14ac:dyDescent="0.2">
      <c r="A1288" s="28"/>
      <c r="B1288" s="28"/>
      <c r="C1288" s="28"/>
      <c r="D1288" s="31"/>
      <c r="E1288" s="28"/>
      <c r="F1288" s="28"/>
      <c r="G1288" s="28"/>
      <c r="H1288" s="28"/>
      <c r="I1288" s="28"/>
      <c r="J1288" s="28"/>
      <c r="K1288" s="28"/>
      <c r="L1288" s="28"/>
      <c r="M1288" s="28"/>
      <c r="N1288" s="28"/>
      <c r="O1288" s="28"/>
      <c r="P1288" s="28"/>
      <c r="Q1288" s="28"/>
      <c r="R1288" s="28"/>
      <c r="S1288" s="28"/>
      <c r="T1288" s="28"/>
      <c r="U1288" s="28"/>
    </row>
    <row r="1289" spans="1:21" ht="11.25" customHeight="1" x14ac:dyDescent="0.2">
      <c r="A1289" s="28"/>
      <c r="B1289" s="28"/>
      <c r="C1289" s="28"/>
      <c r="D1289" s="31"/>
      <c r="E1289" s="28"/>
      <c r="F1289" s="28"/>
      <c r="G1289" s="28"/>
      <c r="H1289" s="28"/>
      <c r="I1289" s="28"/>
      <c r="J1289" s="28"/>
      <c r="K1289" s="28"/>
      <c r="L1289" s="28"/>
      <c r="M1289" s="28"/>
      <c r="N1289" s="28"/>
      <c r="O1289" s="28"/>
      <c r="P1289" s="28"/>
      <c r="Q1289" s="28"/>
      <c r="R1289" s="28"/>
      <c r="S1289" s="28"/>
      <c r="T1289" s="28"/>
      <c r="U1289" s="28"/>
    </row>
    <row r="1290" spans="1:21" ht="11.25" customHeight="1" x14ac:dyDescent="0.2">
      <c r="A1290" s="28"/>
      <c r="B1290" s="28"/>
      <c r="C1290" s="28"/>
      <c r="D1290" s="31"/>
      <c r="E1290" s="28"/>
      <c r="F1290" s="28"/>
      <c r="G1290" s="28"/>
      <c r="H1290" s="28"/>
      <c r="I1290" s="28"/>
      <c r="J1290" s="28"/>
      <c r="K1290" s="28"/>
      <c r="L1290" s="28"/>
      <c r="M1290" s="28"/>
      <c r="N1290" s="28"/>
      <c r="O1290" s="28"/>
      <c r="P1290" s="28"/>
      <c r="Q1290" s="28"/>
      <c r="R1290" s="28"/>
      <c r="S1290" s="28"/>
      <c r="T1290" s="28"/>
      <c r="U1290" s="28"/>
    </row>
    <row r="1291" spans="1:21" ht="11.25" customHeight="1" x14ac:dyDescent="0.2">
      <c r="A1291" s="28"/>
      <c r="B1291" s="28"/>
      <c r="C1291" s="28"/>
      <c r="D1291" s="31"/>
      <c r="E1291" s="28"/>
      <c r="F1291" s="28"/>
      <c r="G1291" s="28"/>
      <c r="H1291" s="28"/>
      <c r="I1291" s="28"/>
      <c r="J1291" s="28"/>
      <c r="K1291" s="28"/>
      <c r="L1291" s="28"/>
      <c r="M1291" s="28"/>
      <c r="N1291" s="28"/>
      <c r="O1291" s="28"/>
      <c r="P1291" s="28"/>
      <c r="Q1291" s="28"/>
      <c r="R1291" s="28"/>
      <c r="S1291" s="28"/>
      <c r="T1291" s="28"/>
      <c r="U1291" s="28"/>
    </row>
    <row r="1292" spans="1:21" ht="11.25" customHeight="1" x14ac:dyDescent="0.2">
      <c r="A1292" s="28"/>
      <c r="B1292" s="28"/>
      <c r="C1292" s="28"/>
      <c r="D1292" s="31"/>
      <c r="E1292" s="28"/>
      <c r="F1292" s="28"/>
      <c r="G1292" s="28"/>
      <c r="H1292" s="28"/>
      <c r="I1292" s="28"/>
      <c r="J1292" s="28"/>
      <c r="K1292" s="28"/>
      <c r="L1292" s="28"/>
      <c r="M1292" s="28"/>
      <c r="N1292" s="28"/>
      <c r="O1292" s="28"/>
      <c r="P1292" s="28"/>
      <c r="Q1292" s="28"/>
      <c r="R1292" s="28"/>
      <c r="S1292" s="28"/>
      <c r="T1292" s="28"/>
      <c r="U1292" s="28"/>
    </row>
    <row r="1293" spans="1:21" ht="11.25" customHeight="1" x14ac:dyDescent="0.2">
      <c r="A1293" s="28"/>
      <c r="B1293" s="28"/>
      <c r="C1293" s="28"/>
      <c r="D1293" s="31"/>
      <c r="E1293" s="28"/>
      <c r="F1293" s="28"/>
      <c r="G1293" s="28"/>
      <c r="H1293" s="28"/>
      <c r="I1293" s="28"/>
      <c r="J1293" s="28"/>
      <c r="K1293" s="28"/>
      <c r="L1293" s="28"/>
      <c r="M1293" s="28"/>
      <c r="N1293" s="28"/>
      <c r="O1293" s="28"/>
      <c r="P1293" s="28"/>
      <c r="Q1293" s="28"/>
      <c r="R1293" s="28"/>
      <c r="S1293" s="28"/>
      <c r="T1293" s="28"/>
      <c r="U1293" s="28"/>
    </row>
    <row r="1294" spans="1:21" ht="11.25" customHeight="1" x14ac:dyDescent="0.2">
      <c r="A1294" s="28"/>
      <c r="B1294" s="28"/>
      <c r="C1294" s="28"/>
      <c r="D1294" s="31"/>
      <c r="E1294" s="28"/>
      <c r="F1294" s="28"/>
      <c r="G1294" s="28"/>
      <c r="H1294" s="28"/>
      <c r="I1294" s="28"/>
      <c r="J1294" s="28"/>
      <c r="K1294" s="28"/>
      <c r="L1294" s="28"/>
      <c r="M1294" s="28"/>
      <c r="N1294" s="28"/>
      <c r="O1294" s="28"/>
      <c r="P1294" s="28"/>
      <c r="Q1294" s="28"/>
      <c r="R1294" s="28"/>
      <c r="S1294" s="28"/>
      <c r="T1294" s="28"/>
      <c r="U1294" s="28"/>
    </row>
    <row r="1295" spans="1:21" ht="11.25" customHeight="1" x14ac:dyDescent="0.2">
      <c r="A1295" s="28"/>
      <c r="B1295" s="28"/>
      <c r="C1295" s="28"/>
      <c r="D1295" s="31"/>
      <c r="E1295" s="28"/>
      <c r="F1295" s="28"/>
      <c r="G1295" s="28"/>
      <c r="H1295" s="28"/>
      <c r="I1295" s="28"/>
      <c r="J1295" s="28"/>
      <c r="K1295" s="28"/>
      <c r="L1295" s="28"/>
      <c r="M1295" s="28"/>
      <c r="N1295" s="28"/>
      <c r="O1295" s="28"/>
      <c r="P1295" s="28"/>
      <c r="Q1295" s="28"/>
      <c r="R1295" s="28"/>
      <c r="S1295" s="28"/>
      <c r="T1295" s="28"/>
      <c r="U1295" s="28"/>
    </row>
    <row r="1296" spans="1:21" ht="11.25" customHeight="1" x14ac:dyDescent="0.2">
      <c r="A1296" s="28"/>
      <c r="B1296" s="28"/>
      <c r="C1296" s="28"/>
      <c r="D1296" s="31"/>
      <c r="E1296" s="28"/>
      <c r="F1296" s="28"/>
      <c r="G1296" s="28"/>
      <c r="H1296" s="28"/>
      <c r="I1296" s="28"/>
      <c r="J1296" s="28"/>
      <c r="K1296" s="28"/>
      <c r="L1296" s="28"/>
      <c r="M1296" s="28"/>
      <c r="N1296" s="28"/>
      <c r="O1296" s="28"/>
      <c r="P1296" s="28"/>
      <c r="Q1296" s="28"/>
      <c r="R1296" s="28"/>
      <c r="S1296" s="28"/>
      <c r="T1296" s="28"/>
      <c r="U1296" s="28"/>
    </row>
    <row r="1297" spans="1:21" ht="11.25" customHeight="1" x14ac:dyDescent="0.2">
      <c r="A1297" s="28"/>
      <c r="B1297" s="28"/>
      <c r="C1297" s="28"/>
      <c r="D1297" s="31"/>
      <c r="E1297" s="28"/>
      <c r="F1297" s="28"/>
      <c r="G1297" s="28"/>
      <c r="H1297" s="28"/>
      <c r="I1297" s="28"/>
      <c r="J1297" s="28"/>
      <c r="K1297" s="28"/>
      <c r="L1297" s="28"/>
      <c r="M1297" s="28"/>
      <c r="N1297" s="28"/>
      <c r="O1297" s="28"/>
      <c r="P1297" s="28"/>
      <c r="Q1297" s="28"/>
      <c r="R1297" s="28"/>
      <c r="S1297" s="28"/>
      <c r="T1297" s="28"/>
      <c r="U1297" s="28"/>
    </row>
    <row r="1298" spans="1:21" ht="11.25" customHeight="1" x14ac:dyDescent="0.2">
      <c r="A1298" s="28"/>
      <c r="B1298" s="28"/>
      <c r="C1298" s="28"/>
      <c r="D1298" s="31"/>
      <c r="E1298" s="28"/>
      <c r="F1298" s="28"/>
      <c r="G1298" s="28"/>
      <c r="H1298" s="28"/>
      <c r="I1298" s="28"/>
      <c r="J1298" s="28"/>
      <c r="K1298" s="28"/>
      <c r="L1298" s="28"/>
      <c r="M1298" s="28"/>
      <c r="N1298" s="28"/>
      <c r="O1298" s="28"/>
      <c r="P1298" s="28"/>
      <c r="Q1298" s="28"/>
      <c r="R1298" s="28"/>
      <c r="S1298" s="28"/>
      <c r="T1298" s="28"/>
      <c r="U1298" s="28"/>
    </row>
    <row r="1299" spans="1:21" ht="11.25" customHeight="1" x14ac:dyDescent="0.2">
      <c r="A1299" s="28"/>
      <c r="B1299" s="28"/>
      <c r="C1299" s="28"/>
      <c r="D1299" s="31"/>
      <c r="E1299" s="28"/>
      <c r="F1299" s="28"/>
      <c r="G1299" s="28"/>
      <c r="H1299" s="28"/>
      <c r="I1299" s="28"/>
      <c r="J1299" s="28"/>
      <c r="K1299" s="28"/>
      <c r="L1299" s="28"/>
      <c r="M1299" s="28"/>
      <c r="N1299" s="28"/>
      <c r="O1299" s="28"/>
      <c r="P1299" s="28"/>
      <c r="Q1299" s="28"/>
      <c r="R1299" s="28"/>
      <c r="S1299" s="28"/>
      <c r="T1299" s="28"/>
      <c r="U1299" s="28"/>
    </row>
    <row r="1300" spans="1:21" ht="11.25" customHeight="1" x14ac:dyDescent="0.2">
      <c r="A1300" s="28"/>
      <c r="B1300" s="28"/>
      <c r="C1300" s="28"/>
      <c r="D1300" s="31"/>
      <c r="E1300" s="28"/>
      <c r="F1300" s="28"/>
      <c r="G1300" s="28"/>
      <c r="H1300" s="28"/>
      <c r="I1300" s="28"/>
      <c r="J1300" s="28"/>
      <c r="K1300" s="28"/>
      <c r="L1300" s="28"/>
      <c r="M1300" s="28"/>
      <c r="N1300" s="28"/>
      <c r="O1300" s="28"/>
      <c r="P1300" s="28"/>
      <c r="Q1300" s="28"/>
      <c r="R1300" s="28"/>
      <c r="S1300" s="28"/>
      <c r="T1300" s="28"/>
      <c r="U1300" s="28"/>
    </row>
    <row r="1301" spans="1:21" ht="11.25" customHeight="1" x14ac:dyDescent="0.2">
      <c r="A1301" s="28"/>
      <c r="B1301" s="28"/>
      <c r="C1301" s="28"/>
      <c r="D1301" s="31"/>
      <c r="E1301" s="28"/>
      <c r="F1301" s="28"/>
      <c r="G1301" s="28"/>
      <c r="H1301" s="28"/>
      <c r="I1301" s="28"/>
      <c r="J1301" s="28"/>
      <c r="K1301" s="28"/>
      <c r="L1301" s="28"/>
      <c r="M1301" s="28"/>
      <c r="N1301" s="28"/>
      <c r="O1301" s="28"/>
      <c r="P1301" s="28"/>
      <c r="Q1301" s="28"/>
      <c r="R1301" s="28"/>
      <c r="S1301" s="28"/>
      <c r="T1301" s="28"/>
      <c r="U1301" s="28"/>
    </row>
    <row r="1302" spans="1:21" ht="11.25" customHeight="1" x14ac:dyDescent="0.2">
      <c r="A1302" s="28"/>
      <c r="B1302" s="28"/>
      <c r="C1302" s="28"/>
      <c r="D1302" s="31"/>
      <c r="E1302" s="28"/>
      <c r="F1302" s="28"/>
      <c r="G1302" s="28"/>
      <c r="H1302" s="28"/>
      <c r="I1302" s="28"/>
      <c r="J1302" s="28"/>
      <c r="K1302" s="28"/>
      <c r="L1302" s="28"/>
      <c r="M1302" s="28"/>
      <c r="N1302" s="28"/>
      <c r="O1302" s="28"/>
      <c r="P1302" s="28"/>
      <c r="Q1302" s="28"/>
      <c r="R1302" s="28"/>
      <c r="S1302" s="28"/>
      <c r="T1302" s="28"/>
      <c r="U1302" s="28"/>
    </row>
    <row r="1303" spans="1:21" ht="11.25" customHeight="1" x14ac:dyDescent="0.2">
      <c r="A1303" s="28"/>
      <c r="B1303" s="28"/>
      <c r="C1303" s="28"/>
      <c r="D1303" s="31"/>
      <c r="E1303" s="28"/>
      <c r="F1303" s="28"/>
      <c r="G1303" s="28"/>
      <c r="H1303" s="28"/>
      <c r="I1303" s="28"/>
      <c r="J1303" s="28"/>
      <c r="K1303" s="28"/>
      <c r="L1303" s="28"/>
      <c r="M1303" s="28"/>
      <c r="N1303" s="28"/>
      <c r="O1303" s="28"/>
      <c r="P1303" s="28"/>
      <c r="Q1303" s="28"/>
      <c r="R1303" s="28"/>
      <c r="S1303" s="28"/>
      <c r="T1303" s="28"/>
      <c r="U1303" s="28"/>
    </row>
    <row r="1304" spans="1:21" ht="11.25" customHeight="1" x14ac:dyDescent="0.2">
      <c r="A1304" s="28"/>
      <c r="B1304" s="28"/>
      <c r="C1304" s="28"/>
      <c r="D1304" s="31"/>
      <c r="E1304" s="28"/>
      <c r="F1304" s="28"/>
      <c r="G1304" s="28"/>
      <c r="H1304" s="28"/>
      <c r="I1304" s="28"/>
      <c r="J1304" s="28"/>
      <c r="K1304" s="28"/>
      <c r="L1304" s="28"/>
      <c r="M1304" s="28"/>
      <c r="N1304" s="28"/>
      <c r="O1304" s="28"/>
      <c r="P1304" s="28"/>
      <c r="Q1304" s="28"/>
      <c r="R1304" s="28"/>
      <c r="S1304" s="28"/>
      <c r="T1304" s="28"/>
      <c r="U1304" s="28"/>
    </row>
    <row r="1305" spans="1:21" ht="11.25" customHeight="1" x14ac:dyDescent="0.2">
      <c r="A1305" s="28"/>
      <c r="B1305" s="28"/>
      <c r="C1305" s="28"/>
      <c r="D1305" s="31"/>
      <c r="E1305" s="28"/>
      <c r="F1305" s="28"/>
      <c r="G1305" s="28"/>
      <c r="H1305" s="28"/>
      <c r="I1305" s="28"/>
      <c r="J1305" s="28"/>
      <c r="K1305" s="28"/>
      <c r="L1305" s="28"/>
      <c r="M1305" s="28"/>
      <c r="N1305" s="28"/>
      <c r="O1305" s="28"/>
      <c r="P1305" s="28"/>
      <c r="Q1305" s="28"/>
      <c r="R1305" s="28"/>
      <c r="S1305" s="28"/>
      <c r="T1305" s="28"/>
      <c r="U1305" s="28"/>
    </row>
    <row r="1306" spans="1:21" ht="11.25" customHeight="1" x14ac:dyDescent="0.2">
      <c r="A1306" s="28"/>
      <c r="B1306" s="28"/>
      <c r="C1306" s="28"/>
      <c r="D1306" s="31"/>
      <c r="E1306" s="28"/>
      <c r="F1306" s="28"/>
      <c r="G1306" s="28"/>
      <c r="H1306" s="28"/>
      <c r="I1306" s="28"/>
      <c r="J1306" s="28"/>
      <c r="K1306" s="28"/>
      <c r="L1306" s="28"/>
      <c r="M1306" s="28"/>
      <c r="N1306" s="28"/>
      <c r="O1306" s="28"/>
      <c r="P1306" s="28"/>
      <c r="Q1306" s="28"/>
      <c r="R1306" s="28"/>
      <c r="S1306" s="28"/>
      <c r="T1306" s="28"/>
      <c r="U1306" s="28"/>
    </row>
    <row r="1307" spans="1:21" ht="11.25" customHeight="1" x14ac:dyDescent="0.2">
      <c r="A1307" s="28"/>
      <c r="B1307" s="28"/>
      <c r="C1307" s="28"/>
      <c r="D1307" s="31"/>
      <c r="E1307" s="28"/>
      <c r="F1307" s="28"/>
      <c r="G1307" s="28"/>
      <c r="H1307" s="28"/>
      <c r="I1307" s="28"/>
      <c r="J1307" s="28"/>
      <c r="K1307" s="28"/>
      <c r="L1307" s="28"/>
      <c r="M1307" s="28"/>
      <c r="N1307" s="28"/>
      <c r="O1307" s="28"/>
      <c r="P1307" s="28"/>
      <c r="Q1307" s="28"/>
      <c r="R1307" s="28"/>
      <c r="S1307" s="28"/>
      <c r="T1307" s="28"/>
      <c r="U1307" s="28"/>
    </row>
    <row r="1308" spans="1:21" ht="11.25" customHeight="1" x14ac:dyDescent="0.2">
      <c r="A1308" s="28"/>
      <c r="B1308" s="28"/>
      <c r="C1308" s="28"/>
      <c r="D1308" s="31"/>
      <c r="E1308" s="28"/>
      <c r="F1308" s="28"/>
      <c r="G1308" s="28"/>
      <c r="H1308" s="28"/>
      <c r="I1308" s="28"/>
      <c r="J1308" s="28"/>
      <c r="K1308" s="28"/>
      <c r="L1308" s="28"/>
      <c r="M1308" s="28"/>
      <c r="N1308" s="28"/>
      <c r="O1308" s="28"/>
      <c r="P1308" s="28"/>
      <c r="Q1308" s="28"/>
      <c r="R1308" s="28"/>
      <c r="S1308" s="28"/>
      <c r="T1308" s="28"/>
      <c r="U1308" s="28"/>
    </row>
    <row r="1309" spans="1:21" ht="11.25" customHeight="1" x14ac:dyDescent="0.2">
      <c r="A1309" s="28"/>
      <c r="B1309" s="28"/>
      <c r="C1309" s="28"/>
      <c r="D1309" s="31"/>
      <c r="E1309" s="28"/>
      <c r="F1309" s="28"/>
      <c r="G1309" s="28"/>
      <c r="H1309" s="28"/>
      <c r="I1309" s="28"/>
      <c r="J1309" s="28"/>
      <c r="K1309" s="28"/>
      <c r="L1309" s="28"/>
      <c r="M1309" s="28"/>
      <c r="N1309" s="28"/>
      <c r="O1309" s="28"/>
      <c r="P1309" s="28"/>
      <c r="Q1309" s="28"/>
      <c r="R1309" s="28"/>
      <c r="S1309" s="28"/>
      <c r="T1309" s="28"/>
      <c r="U1309" s="28"/>
    </row>
    <row r="1310" spans="1:21" ht="11.25" customHeight="1" x14ac:dyDescent="0.2">
      <c r="A1310" s="28"/>
      <c r="B1310" s="28"/>
      <c r="C1310" s="28"/>
      <c r="D1310" s="31"/>
      <c r="E1310" s="28"/>
      <c r="F1310" s="28"/>
      <c r="G1310" s="28"/>
      <c r="H1310" s="28"/>
      <c r="I1310" s="28"/>
      <c r="J1310" s="28"/>
      <c r="K1310" s="28"/>
      <c r="L1310" s="28"/>
      <c r="M1310" s="28"/>
      <c r="N1310" s="28"/>
      <c r="O1310" s="28"/>
      <c r="P1310" s="28"/>
      <c r="Q1310" s="28"/>
      <c r="R1310" s="28"/>
      <c r="S1310" s="28"/>
      <c r="T1310" s="28"/>
      <c r="U1310" s="28"/>
    </row>
  </sheetData>
  <sortState ref="A11:BN44">
    <sortCondition ref="A11:A44"/>
  </sortState>
  <mergeCells count="108">
    <mergeCell ref="BJ9:BJ10"/>
    <mergeCell ref="B10:B11"/>
    <mergeCell ref="C10:C11"/>
    <mergeCell ref="D10:D11"/>
    <mergeCell ref="E10:E11"/>
    <mergeCell ref="AN10:AN11"/>
    <mergeCell ref="AV10:AV11"/>
    <mergeCell ref="AY9:AZ9"/>
    <mergeCell ref="BA9:BA11"/>
    <mergeCell ref="BB9:BF9"/>
    <mergeCell ref="BG9:BH9"/>
    <mergeCell ref="BI9:BI11"/>
    <mergeCell ref="AF9:AG9"/>
    <mergeCell ref="AH9:AH11"/>
    <mergeCell ref="AI9:AN9"/>
    <mergeCell ref="AO9:AV9"/>
    <mergeCell ref="AW9:AX9"/>
    <mergeCell ref="B9:E9"/>
    <mergeCell ref="G9:H9"/>
    <mergeCell ref="Y9:Z9"/>
    <mergeCell ref="AA9:AC9"/>
    <mergeCell ref="AD9:AE9"/>
    <mergeCell ref="B8:E8"/>
    <mergeCell ref="G8:H8"/>
    <mergeCell ref="I8:L8"/>
    <mergeCell ref="AI8:AO8"/>
    <mergeCell ref="BB8:BI8"/>
    <mergeCell ref="BJ109:BJ110"/>
    <mergeCell ref="B110:B111"/>
    <mergeCell ref="C110:C111"/>
    <mergeCell ref="D110:D111"/>
    <mergeCell ref="E110:E111"/>
    <mergeCell ref="AN110:AN111"/>
    <mergeCell ref="AV110:AV111"/>
    <mergeCell ref="AY109:AZ109"/>
    <mergeCell ref="BA109:BA111"/>
    <mergeCell ref="BB109:BF109"/>
    <mergeCell ref="BG109:BH109"/>
    <mergeCell ref="BI109:BI111"/>
    <mergeCell ref="AF109:AG109"/>
    <mergeCell ref="AH109:AH111"/>
    <mergeCell ref="AI109:AN109"/>
    <mergeCell ref="AO109:AV109"/>
    <mergeCell ref="AW109:AX109"/>
    <mergeCell ref="B109:E109"/>
    <mergeCell ref="G109:H109"/>
    <mergeCell ref="Y109:Z109"/>
    <mergeCell ref="AA109:AC109"/>
    <mergeCell ref="AD109:AE109"/>
    <mergeCell ref="B108:E108"/>
    <mergeCell ref="G108:H108"/>
    <mergeCell ref="I108:L108"/>
    <mergeCell ref="AI108:AO108"/>
    <mergeCell ref="BB108:BI108"/>
    <mergeCell ref="BJ309:BJ310"/>
    <mergeCell ref="B310:B311"/>
    <mergeCell ref="C310:C311"/>
    <mergeCell ref="D310:D311"/>
    <mergeCell ref="E310:E311"/>
    <mergeCell ref="AN310:AN311"/>
    <mergeCell ref="AV310:AV311"/>
    <mergeCell ref="AY309:AZ309"/>
    <mergeCell ref="BA309:BA311"/>
    <mergeCell ref="BB309:BF309"/>
    <mergeCell ref="BG309:BH309"/>
    <mergeCell ref="BI309:BI311"/>
    <mergeCell ref="AF309:AG309"/>
    <mergeCell ref="AH309:AH311"/>
    <mergeCell ref="AI309:AN309"/>
    <mergeCell ref="AO309:AV309"/>
    <mergeCell ref="AW309:AX309"/>
    <mergeCell ref="B309:E309"/>
    <mergeCell ref="G309:H309"/>
    <mergeCell ref="Y309:Z309"/>
    <mergeCell ref="AA309:AC309"/>
    <mergeCell ref="AD309:AE309"/>
    <mergeCell ref="B308:E308"/>
    <mergeCell ref="G308:H308"/>
    <mergeCell ref="I308:L308"/>
    <mergeCell ref="AI308:AO308"/>
    <mergeCell ref="BB308:BI308"/>
    <mergeCell ref="I208:L208"/>
    <mergeCell ref="AW209:AX209"/>
    <mergeCell ref="Y209:Z209"/>
    <mergeCell ref="AD209:AE209"/>
    <mergeCell ref="AF209:AG209"/>
    <mergeCell ref="AA209:AC209"/>
    <mergeCell ref="AH209:AH211"/>
    <mergeCell ref="AI208:AO208"/>
    <mergeCell ref="E210:E211"/>
    <mergeCell ref="G209:H209"/>
    <mergeCell ref="B209:E209"/>
    <mergeCell ref="G208:H208"/>
    <mergeCell ref="B208:E208"/>
    <mergeCell ref="B210:B211"/>
    <mergeCell ref="C210:C211"/>
    <mergeCell ref="D210:D211"/>
    <mergeCell ref="BJ209:BJ210"/>
    <mergeCell ref="BG209:BH209"/>
    <mergeCell ref="BB208:BI208"/>
    <mergeCell ref="BI209:BI211"/>
    <mergeCell ref="BB209:BF209"/>
    <mergeCell ref="AY209:AZ209"/>
    <mergeCell ref="BA209:BA211"/>
    <mergeCell ref="AN210:AN211"/>
    <mergeCell ref="AI209:AN209"/>
    <mergeCell ref="AV210:AV211"/>
    <mergeCell ref="AO209:AV209"/>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AY365"/>
  <sheetViews>
    <sheetView showGridLines="0" zoomScaleNormal="100" workbookViewId="0">
      <selection activeCell="A8" sqref="A8"/>
    </sheetView>
  </sheetViews>
  <sheetFormatPr defaultColWidth="14.42578125" defaultRowHeight="15.75" customHeight="1" x14ac:dyDescent="0.2"/>
  <cols>
    <col min="1" max="1" width="18.7109375" style="23" customWidth="1"/>
    <col min="2" max="2" width="10.7109375" style="23" customWidth="1"/>
    <col min="3" max="6" width="10.7109375" style="23" hidden="1" customWidth="1"/>
    <col min="7" max="10" width="17.5703125" style="23" customWidth="1"/>
    <col min="11" max="11" width="19.28515625" style="23" customWidth="1"/>
    <col min="12" max="13" width="17.5703125" style="23" customWidth="1"/>
    <col min="14" max="15" width="17.7109375" style="23" customWidth="1"/>
    <col min="16" max="16" width="14.42578125" style="23"/>
    <col min="17" max="17" width="14.42578125" style="82"/>
    <col min="18" max="16384" width="14.42578125" style="23"/>
  </cols>
  <sheetData>
    <row r="1" spans="1:51" ht="63" customHeight="1" x14ac:dyDescent="0.2">
      <c r="A1" s="22"/>
      <c r="B1" s="27"/>
      <c r="C1" s="27"/>
      <c r="D1" s="27"/>
      <c r="E1" s="27"/>
      <c r="F1" s="27"/>
      <c r="G1" s="27"/>
      <c r="J1" s="30"/>
    </row>
    <row r="2" spans="1:51" ht="9" customHeight="1" x14ac:dyDescent="0.2">
      <c r="A2" s="22"/>
      <c r="B2" s="27"/>
      <c r="C2" s="27"/>
      <c r="D2" s="27"/>
      <c r="E2" s="27"/>
      <c r="F2" s="27"/>
      <c r="G2" s="27"/>
    </row>
    <row r="3" spans="1:51" ht="4.5" hidden="1" customHeight="1" x14ac:dyDescent="0.2">
      <c r="A3" s="22"/>
      <c r="B3" s="27"/>
      <c r="C3" s="27"/>
      <c r="D3" s="27"/>
      <c r="E3" s="27"/>
      <c r="F3" s="27"/>
      <c r="G3" s="27"/>
    </row>
    <row r="4" spans="1:51" ht="4.5" hidden="1" customHeight="1" x14ac:dyDescent="0.2">
      <c r="A4" s="22"/>
      <c r="B4" s="27"/>
      <c r="C4" s="27"/>
      <c r="D4" s="27"/>
      <c r="E4" s="27"/>
      <c r="F4" s="27"/>
      <c r="G4" s="27"/>
    </row>
    <row r="5" spans="1:51" ht="4.5" hidden="1" customHeight="1" x14ac:dyDescent="0.2">
      <c r="A5" s="22"/>
    </row>
    <row r="6" spans="1:51" ht="15" customHeight="1" x14ac:dyDescent="0.2">
      <c r="A6" s="26" t="s">
        <v>647</v>
      </c>
    </row>
    <row r="7" spans="1:51" s="29" customFormat="1" ht="12.75" x14ac:dyDescent="0.2">
      <c r="A7" s="33" t="s">
        <v>751</v>
      </c>
      <c r="G7" s="28"/>
      <c r="H7" s="31"/>
      <c r="I7" s="28"/>
      <c r="J7" s="28"/>
      <c r="K7" s="34"/>
      <c r="L7" s="34"/>
      <c r="M7" s="28"/>
      <c r="N7" s="28"/>
      <c r="O7" s="28"/>
      <c r="P7" s="28"/>
      <c r="Q7" s="28"/>
      <c r="R7" s="28"/>
      <c r="S7" s="28"/>
      <c r="T7" s="28"/>
      <c r="U7" s="28"/>
      <c r="V7" s="28"/>
      <c r="W7" s="28"/>
      <c r="X7" s="28"/>
      <c r="Y7" s="28"/>
      <c r="AY7" s="81"/>
    </row>
    <row r="8" spans="1:51" s="29" customFormat="1" ht="12.75" x14ac:dyDescent="0.2">
      <c r="A8" s="33"/>
      <c r="G8" s="28"/>
      <c r="H8" s="31"/>
      <c r="I8" s="28"/>
      <c r="J8" s="28"/>
      <c r="K8" s="34"/>
      <c r="L8" s="34"/>
      <c r="M8" s="28"/>
      <c r="N8" s="28"/>
      <c r="O8" s="28"/>
      <c r="P8" s="28"/>
      <c r="Q8" s="28"/>
      <c r="R8" s="28"/>
      <c r="S8" s="28"/>
      <c r="T8" s="28"/>
      <c r="U8" s="28"/>
      <c r="V8" s="28"/>
      <c r="W8" s="28"/>
      <c r="X8" s="28"/>
      <c r="Y8" s="28"/>
      <c r="AY8" s="81"/>
    </row>
    <row r="9" spans="1:51" s="29" customFormat="1" ht="12.75" x14ac:dyDescent="0.2">
      <c r="A9" s="33"/>
      <c r="G9" s="28"/>
      <c r="H9" s="31"/>
      <c r="I9" s="28"/>
      <c r="J9" s="28"/>
      <c r="K9" s="34"/>
      <c r="L9" s="34"/>
      <c r="M9" s="28"/>
      <c r="N9" s="28"/>
      <c r="O9" s="28"/>
      <c r="P9" s="28"/>
      <c r="Q9" s="28"/>
      <c r="R9" s="28"/>
      <c r="S9" s="28"/>
      <c r="T9" s="28"/>
      <c r="U9" s="28"/>
      <c r="V9" s="28"/>
      <c r="W9" s="28"/>
      <c r="X9" s="28"/>
      <c r="Y9" s="28"/>
      <c r="AY9" s="81"/>
    </row>
    <row r="10" spans="1:51" s="36" customFormat="1" ht="69" customHeight="1" x14ac:dyDescent="0.25">
      <c r="A10" s="351" t="s">
        <v>2694</v>
      </c>
      <c r="B10" s="94" t="s">
        <v>245</v>
      </c>
      <c r="C10" s="94"/>
      <c r="D10" s="94"/>
      <c r="E10" s="94"/>
      <c r="F10" s="94"/>
      <c r="G10" s="145" t="s">
        <v>419</v>
      </c>
      <c r="H10" s="443" t="s">
        <v>420</v>
      </c>
      <c r="I10" s="445"/>
      <c r="J10" s="448"/>
      <c r="K10" s="116" t="s">
        <v>421</v>
      </c>
      <c r="L10" s="449" t="s">
        <v>314</v>
      </c>
      <c r="M10" s="450"/>
      <c r="N10" s="449" t="s">
        <v>308</v>
      </c>
      <c r="O10" s="450"/>
      <c r="P10" s="449" t="s">
        <v>422</v>
      </c>
      <c r="Q10" s="451"/>
      <c r="R10" s="451"/>
      <c r="S10" s="451"/>
      <c r="T10" s="450"/>
      <c r="U10" s="449" t="s">
        <v>423</v>
      </c>
      <c r="V10" s="451"/>
      <c r="W10" s="451"/>
      <c r="X10" s="450"/>
      <c r="Y10" s="116" t="s">
        <v>321</v>
      </c>
    </row>
    <row r="11" spans="1:51" s="37" customFormat="1" ht="52.5" x14ac:dyDescent="0.25">
      <c r="A11" s="175" t="s">
        <v>236</v>
      </c>
      <c r="B11" s="104" t="s">
        <v>151</v>
      </c>
      <c r="C11" s="344"/>
      <c r="D11" s="344"/>
      <c r="E11" s="344"/>
      <c r="F11" s="344"/>
      <c r="G11" s="106" t="s">
        <v>418</v>
      </c>
      <c r="H11" s="106" t="s">
        <v>300</v>
      </c>
      <c r="I11" s="106" t="s">
        <v>301</v>
      </c>
      <c r="J11" s="106" t="s">
        <v>302</v>
      </c>
      <c r="K11" s="117" t="s">
        <v>303</v>
      </c>
      <c r="L11" s="117" t="s">
        <v>312</v>
      </c>
      <c r="M11" s="117" t="s">
        <v>315</v>
      </c>
      <c r="N11" s="117" t="s">
        <v>307</v>
      </c>
      <c r="O11" s="117" t="s">
        <v>309</v>
      </c>
      <c r="P11" s="117" t="s">
        <v>340</v>
      </c>
      <c r="Q11" s="117" t="s">
        <v>330</v>
      </c>
      <c r="R11" s="117" t="s">
        <v>122</v>
      </c>
      <c r="S11" s="117" t="s">
        <v>333</v>
      </c>
      <c r="T11" s="117" t="s">
        <v>332</v>
      </c>
      <c r="U11" s="117" t="s">
        <v>316</v>
      </c>
      <c r="V11" s="117" t="s">
        <v>317</v>
      </c>
      <c r="W11" s="117" t="s">
        <v>318</v>
      </c>
      <c r="X11" s="117" t="s">
        <v>319</v>
      </c>
      <c r="Y11" s="117" t="s">
        <v>320</v>
      </c>
    </row>
    <row r="12" spans="1:51" s="38" customFormat="1" ht="12.75" x14ac:dyDescent="0.25">
      <c r="A12" s="176"/>
      <c r="B12" s="113" t="s">
        <v>126</v>
      </c>
      <c r="C12" s="113"/>
      <c r="D12" s="113"/>
      <c r="E12" s="113"/>
      <c r="F12" s="113"/>
      <c r="G12" s="114" t="s">
        <v>127</v>
      </c>
      <c r="H12" s="114" t="s">
        <v>304</v>
      </c>
      <c r="I12" s="114" t="s">
        <v>304</v>
      </c>
      <c r="J12" s="114" t="s">
        <v>304</v>
      </c>
      <c r="K12" s="114" t="s">
        <v>304</v>
      </c>
      <c r="L12" s="114" t="s">
        <v>313</v>
      </c>
      <c r="M12" s="114" t="s">
        <v>313</v>
      </c>
      <c r="N12" s="114" t="s">
        <v>305</v>
      </c>
      <c r="O12" s="114" t="s">
        <v>306</v>
      </c>
      <c r="P12" s="114" t="s">
        <v>310</v>
      </c>
      <c r="Q12" s="114" t="s">
        <v>329</v>
      </c>
      <c r="R12" s="114" t="s">
        <v>310</v>
      </c>
      <c r="S12" s="114" t="s">
        <v>311</v>
      </c>
      <c r="T12" s="114" t="s">
        <v>331</v>
      </c>
      <c r="U12" s="114" t="s">
        <v>152</v>
      </c>
      <c r="V12" s="114" t="s">
        <v>152</v>
      </c>
      <c r="W12" s="114" t="s">
        <v>152</v>
      </c>
      <c r="X12" s="114" t="s">
        <v>152</v>
      </c>
      <c r="Y12" s="114" t="s">
        <v>252</v>
      </c>
    </row>
    <row r="13" spans="1:51" s="29" customFormat="1" ht="11.25" customHeight="1" x14ac:dyDescent="0.2">
      <c r="A13" s="59"/>
      <c r="B13" s="40"/>
      <c r="C13" s="40"/>
      <c r="D13" s="40"/>
      <c r="E13" s="40"/>
      <c r="F13" s="40"/>
      <c r="G13" s="143"/>
      <c r="H13" s="39"/>
      <c r="I13" s="25"/>
      <c r="J13" s="25"/>
      <c r="K13" s="61"/>
      <c r="L13" s="61"/>
      <c r="M13" s="61"/>
      <c r="N13" s="61"/>
      <c r="O13" s="61"/>
      <c r="P13" s="61"/>
      <c r="Q13" s="83"/>
      <c r="R13" s="61"/>
      <c r="S13" s="61"/>
      <c r="T13" s="61"/>
      <c r="U13" s="61"/>
      <c r="V13" s="61"/>
      <c r="W13" s="61"/>
      <c r="X13" s="61"/>
      <c r="Y13" s="61"/>
    </row>
    <row r="14" spans="1:51" s="51" customFormat="1" ht="11.25" customHeight="1" x14ac:dyDescent="0.15">
      <c r="A14" s="333" t="s">
        <v>346</v>
      </c>
      <c r="B14" s="46"/>
      <c r="C14" s="46"/>
      <c r="D14" s="46"/>
      <c r="E14" s="46"/>
      <c r="F14" s="46"/>
      <c r="G14" s="146">
        <f>'2. Collected Data'!G13*'2. Collected Data'!AA13</f>
        <v>29273</v>
      </c>
      <c r="H14" s="45">
        <f>'2. Collected Data'!I13/'3. Calculated Stats'!$G14*1000</f>
        <v>3.5869231032009021</v>
      </c>
      <c r="I14" s="45">
        <f>'2. Collected Data'!J13/'3. Calculated Stats'!$G14*1000</f>
        <v>1.1273186895774263</v>
      </c>
      <c r="J14" s="45">
        <f>'2. Collected Data'!K13/'3. Calculated Stats'!$G14*1000</f>
        <v>0</v>
      </c>
      <c r="K14" s="66">
        <f>('2. Collected Data'!Y13+'2. Collected Data'!Z13)/G14*1000</f>
        <v>27.841355515321286</v>
      </c>
      <c r="L14" s="73">
        <f>IF(SUM('2. Collected Data'!Y13:Z13)&gt;0,(ROUND('2. Collected Data'!Y13/SUM('2. Collected Data'!Y13:Z13),2)),"")</f>
        <v>1</v>
      </c>
      <c r="M14" s="73">
        <f>IF(SUM('2. Collected Data'!Y13:Z13)&gt;0,1-L14,"")</f>
        <v>0</v>
      </c>
      <c r="N14" s="66">
        <f>IF('2. Collected Data'!AD13&gt;0,'2. Collected Data'!AE13/'2. Collected Data'!AD13,"")</f>
        <v>666.66666666666663</v>
      </c>
      <c r="O14" s="66">
        <f>IF('2. Collected Data'!AF13&gt;0,'2. Collected Data'!AG13/'2. Collected Data'!AF13,"")</f>
        <v>32273.91304347826</v>
      </c>
      <c r="P14" s="66">
        <f>SUM('2. Collected Data'!AI13:AK13)/'2. Collected Data'!G13</f>
        <v>0.89707238752433982</v>
      </c>
      <c r="Q14" s="50" t="str">
        <f>IF(MAX('2. Collected Data'!AI13:AK13)='2. Collected Data'!AI13,"NaCl",IF(MAX('2. Collected Data'!AJ13:AK13)='2. Collected Data'!AJ13,"CaCl2","MgCl2"))</f>
        <v>CaCl2</v>
      </c>
      <c r="R14" s="66">
        <f>'2. Collected Data'!AL13/'2. Collected Data'!G13</f>
        <v>1.8788644826290439E-2</v>
      </c>
      <c r="S14" s="66">
        <f>SUM('2. Collected Data'!AO13:AU13)/'2. Collected Data'!G13</f>
        <v>13.100809619786151</v>
      </c>
      <c r="T14" s="50" t="str">
        <f>IF(MAX('2. Collected Data'!AO13:AT13)='2. Collected Data'!AO13,"NaCl",IF(MAX('2. Collected Data'!AP13:AT13)='2. Collected Data'!AP13,"CaCl2",IF(MAX('2. Collected Data'!AQ13:AT13)='2. Collected Data'!AQ13,"MgCl2",IF(MAX('2. Collected Data'!AR13:AT13)='2. Collected Data'!AR13,"Potassium Acetate",IF('2. Collected Data'!AS13&gt;'2. Collected Data'!AT13,"Enhanced Brine","Ag Byproduct")))))</f>
        <v>NaCl</v>
      </c>
      <c r="U14" s="72">
        <f>IF('2. Collected Data'!BC13&gt;0,'2. Collected Data'!BC13/'2. Collected Data'!$G13,"")</f>
        <v>59.589860964028283</v>
      </c>
      <c r="V14" s="72">
        <f>IF('2. Collected Data'!BD13&gt;0,'2. Collected Data'!BD13/'2. Collected Data'!$G13,"")</f>
        <v>32.058928022409731</v>
      </c>
      <c r="W14" s="72">
        <f>IF('2. Collected Data'!BE13&gt;0,'2. Collected Data'!BE13/'2. Collected Data'!$G13,"")</f>
        <v>41.120452293922725</v>
      </c>
      <c r="X14" s="72">
        <f>IF('2. Collected Data'!BF13&gt;0,'2. Collected Data'!BF13/'2. Collected Data'!$G13,"")</f>
        <v>136.97981074710484</v>
      </c>
      <c r="Y14" s="74" t="str">
        <f>IF(AND('2. Collected Data'!BB13&gt;0,'2. Collected Data'!BH13&gt;0),('2. Collected Data'!BH13-'2. Collected Data'!BB13)/'2. Collected Data'!BH13,"")</f>
        <v/>
      </c>
    </row>
    <row r="15" spans="1:51" s="51" customFormat="1" ht="11.25" customHeight="1" x14ac:dyDescent="0.15">
      <c r="A15" s="333" t="s">
        <v>345</v>
      </c>
      <c r="B15" s="46"/>
      <c r="C15" s="46"/>
      <c r="D15" s="46"/>
      <c r="E15" s="46"/>
      <c r="F15" s="46"/>
      <c r="G15" s="146">
        <f>'2. Collected Data'!G14*'2. Collected Data'!AA14</f>
        <v>11766</v>
      </c>
      <c r="H15" s="45">
        <f>'2. Collected Data'!I14/'3. Calculated Stats'!$G15*1000</f>
        <v>25.412204657487678</v>
      </c>
      <c r="I15" s="45">
        <f>'2. Collected Data'!J14/'3. Calculated Stats'!$G15*1000</f>
        <v>23.9673635900051</v>
      </c>
      <c r="J15" s="45">
        <f>'2. Collected Data'!K14/'3. Calculated Stats'!$G15*1000</f>
        <v>7.0542240353561105</v>
      </c>
      <c r="K15" s="66">
        <f>('2. Collected Data'!Y14+'2. Collected Data'!Z14)/G15*1000</f>
        <v>50.144484106748259</v>
      </c>
      <c r="L15" s="73">
        <f>IF(SUM('2. Collected Data'!Y14:Z14)&gt;0,(ROUND('2. Collected Data'!Y14/SUM('2. Collected Data'!Y14:Z14),2)),"")</f>
        <v>0.93</v>
      </c>
      <c r="M15" s="73">
        <f>IF(SUM('2. Collected Data'!Y14:Z14)&gt;0,1-L15,"")</f>
        <v>6.9999999999999951E-2</v>
      </c>
      <c r="N15" s="66">
        <f>IF('2. Collected Data'!AD14&gt;0,'2. Collected Data'!AE14/'2. Collected Data'!AD14,"")</f>
        <v>600</v>
      </c>
      <c r="O15" s="66">
        <f>IF('2. Collected Data'!AF14&gt;0,'2. Collected Data'!AG14/'2. Collected Data'!AF14,"")</f>
        <v>13437.5</v>
      </c>
      <c r="P15" s="66">
        <f>SUM('2. Collected Data'!AI14:AK14)/'2. Collected Data'!G14</f>
        <v>0.52719700832908378</v>
      </c>
      <c r="Q15" s="50" t="str">
        <f>IF(MAX('2. Collected Data'!AI14:AK14)='2. Collected Data'!AI14,"NaCl",IF(MAX('2. Collected Data'!AJ14:AK14)='2. Collected Data'!AJ14,"CaCl2","MgCl2"))</f>
        <v>NaCl</v>
      </c>
      <c r="R15" s="66">
        <f>'2. Collected Data'!AL14/'2. Collected Data'!G14</f>
        <v>9.7314295427502966</v>
      </c>
      <c r="S15" s="66">
        <f>SUM('2. Collected Data'!AO14:AU14)/'2. Collected Data'!G14</f>
        <v>103.6036036036036</v>
      </c>
      <c r="T15" s="50" t="str">
        <f>IF(MAX('2. Collected Data'!AO14:AT14)='2. Collected Data'!AO14,"NaCl",IF(MAX('2. Collected Data'!AP14:AT14)='2. Collected Data'!AP14,"CaCl2",IF(MAX('2. Collected Data'!AQ14:AT14)='2. Collected Data'!AQ14,"MgCl2",IF(MAX('2. Collected Data'!AR14:AT14)='2. Collected Data'!AR14,"Potassium Acetate",IF('2. Collected Data'!AS14&gt;'2. Collected Data'!AT14,"Enhanced Brine","Ag Byproduct")))))</f>
        <v>NaCl</v>
      </c>
      <c r="U15" s="72" t="str">
        <f>IF('2. Collected Data'!BC14&gt;0,'2. Collected Data'!BC14/'2. Collected Data'!$G14,"")</f>
        <v/>
      </c>
      <c r="V15" s="72" t="str">
        <f>IF('2. Collected Data'!BD14&gt;0,'2. Collected Data'!BD14/'2. Collected Data'!$G14,"")</f>
        <v/>
      </c>
      <c r="W15" s="72">
        <f>IF('2. Collected Data'!BE14&gt;0,'2. Collected Data'!BE14/'2. Collected Data'!$G14,"")</f>
        <v>228.2068672446031</v>
      </c>
      <c r="X15" s="72" t="str">
        <f>IF('2. Collected Data'!BF14&gt;0,'2. Collected Data'!BF14/'2. Collected Data'!$G14,"")</f>
        <v/>
      </c>
      <c r="Y15" s="74" t="str">
        <f>IF(AND('2. Collected Data'!BB14&gt;0,'2. Collected Data'!BH14&gt;0),('2. Collected Data'!BH14-'2. Collected Data'!BB14)/'2. Collected Data'!BH14,"")</f>
        <v/>
      </c>
    </row>
    <row r="16" spans="1:51" s="51" customFormat="1" ht="11.25" customHeight="1" x14ac:dyDescent="0.15">
      <c r="A16" s="333" t="s">
        <v>153</v>
      </c>
      <c r="B16" s="46"/>
      <c r="C16" s="46"/>
      <c r="D16" s="46"/>
      <c r="E16" s="46"/>
      <c r="F16" s="46"/>
      <c r="G16" s="146">
        <f>'2. Collected Data'!G15*'2. Collected Data'!AA15</f>
        <v>14000</v>
      </c>
      <c r="H16" s="45">
        <f>'2. Collected Data'!I15/'3. Calculated Stats'!$G16*1000</f>
        <v>13.785714285714286</v>
      </c>
      <c r="I16" s="45">
        <f>'2. Collected Data'!J15/'3. Calculated Stats'!$G16*1000</f>
        <v>0.42857142857142855</v>
      </c>
      <c r="J16" s="45">
        <f>'2. Collected Data'!K15/'3. Calculated Stats'!$G16*1000</f>
        <v>0.14285714285714288</v>
      </c>
      <c r="K16" s="66">
        <f>('2. Collected Data'!Y15+'2. Collected Data'!Z15)/G16*1000</f>
        <v>39.142857142857146</v>
      </c>
      <c r="L16" s="73">
        <f>IF(SUM('2. Collected Data'!Y15:Z15)&gt;0,(ROUND('2. Collected Data'!Y15/SUM('2. Collected Data'!Y15:Z15),2)),"")</f>
        <v>1</v>
      </c>
      <c r="M16" s="73">
        <f>IF(SUM('2. Collected Data'!Y15:Z15)&gt;0,1-L16,"")</f>
        <v>0</v>
      </c>
      <c r="N16" s="66">
        <f>IF('2. Collected Data'!AD15&gt;0,'2. Collected Data'!AE15/'2. Collected Data'!AD15,"")</f>
        <v>1957.3170731707316</v>
      </c>
      <c r="O16" s="66">
        <f>IF('2. Collected Data'!AF15&gt;0,'2. Collected Data'!AG15/'2. Collected Data'!AF15,"")</f>
        <v>10567.567567567568</v>
      </c>
      <c r="P16" s="66">
        <f>SUM('2. Collected Data'!AI15:AK15)/'2. Collected Data'!G15</f>
        <v>1.3577142857142857</v>
      </c>
      <c r="Q16" s="50" t="str">
        <f>IF(MAX('2. Collected Data'!AI15:AK15)='2. Collected Data'!AI15,"NaCl",IF(MAX('2. Collected Data'!AJ15:AK15)='2. Collected Data'!AJ15,"CaCl2","MgCl2"))</f>
        <v>NaCl</v>
      </c>
      <c r="R16" s="66">
        <f>'2. Collected Data'!AL15/'2. Collected Data'!G15</f>
        <v>1.9285714285714286E-3</v>
      </c>
      <c r="S16" s="66">
        <f>SUM('2. Collected Data'!AO15:AU15)/'2. Collected Data'!G15</f>
        <v>14.211142857142857</v>
      </c>
      <c r="T16" s="50" t="str">
        <f>IF(MAX('2. Collected Data'!AO15:AT15)='2. Collected Data'!AO15,"NaCl",IF(MAX('2. Collected Data'!AP15:AT15)='2. Collected Data'!AP15,"CaCl2",IF(MAX('2. Collected Data'!AQ15:AT15)='2. Collected Data'!AQ15,"MgCl2",IF(MAX('2. Collected Data'!AR15:AT15)='2. Collected Data'!AR15,"Potassium Acetate",IF('2. Collected Data'!AS15&gt;'2. Collected Data'!AT15,"Enhanced Brine","Ag Byproduct")))))</f>
        <v>NaCl</v>
      </c>
      <c r="U16" s="72">
        <f>IF('2. Collected Data'!BC15&gt;0,'2. Collected Data'!BC15/'2. Collected Data'!$G15,"")</f>
        <v>73.609928571428568</v>
      </c>
      <c r="V16" s="72">
        <f>IF('2. Collected Data'!BD15&gt;0,'2. Collected Data'!BD15/'2. Collected Data'!$G15,"")</f>
        <v>122.90835714285714</v>
      </c>
      <c r="W16" s="72">
        <f>IF('2. Collected Data'!BE15&gt;0,'2. Collected Data'!BE15/'2. Collected Data'!$G15,"")</f>
        <v>101.47464285714285</v>
      </c>
      <c r="X16" s="72">
        <f>IF('2. Collected Data'!BF15&gt;0,'2. Collected Data'!BF15/'2. Collected Data'!$G15,"")</f>
        <v>297.99299999999999</v>
      </c>
      <c r="Y16" s="74">
        <f>IF(AND('2. Collected Data'!BB15&gt;0,'2. Collected Data'!BH15&gt;0),('2. Collected Data'!BH15-'2. Collected Data'!BB15)/'2. Collected Data'!BH15,"")</f>
        <v>0</v>
      </c>
    </row>
    <row r="17" spans="1:25" s="51" customFormat="1" ht="11.25" customHeight="1" x14ac:dyDescent="0.15">
      <c r="A17" s="334" t="s">
        <v>154</v>
      </c>
      <c r="B17" s="46"/>
      <c r="C17" s="46"/>
      <c r="D17" s="46"/>
      <c r="E17" s="46"/>
      <c r="F17" s="46"/>
      <c r="G17" s="146"/>
      <c r="H17" s="45"/>
      <c r="I17" s="45"/>
      <c r="J17" s="45"/>
      <c r="K17" s="66"/>
      <c r="L17" s="73"/>
      <c r="M17" s="73"/>
      <c r="N17" s="66"/>
      <c r="O17" s="66"/>
      <c r="P17" s="66"/>
      <c r="Q17" s="50"/>
      <c r="R17" s="66"/>
      <c r="S17" s="66"/>
      <c r="T17" s="50"/>
      <c r="U17" s="72"/>
      <c r="V17" s="72"/>
      <c r="W17" s="72"/>
      <c r="X17" s="72"/>
      <c r="Y17" s="74"/>
    </row>
    <row r="18" spans="1:25" s="51" customFormat="1" ht="11.25" customHeight="1" x14ac:dyDescent="0.15">
      <c r="A18" s="333" t="s">
        <v>131</v>
      </c>
      <c r="B18" s="46"/>
      <c r="C18" s="46"/>
      <c r="D18" s="46"/>
      <c r="E18" s="46"/>
      <c r="F18" s="46"/>
      <c r="G18" s="146">
        <f>'2. Collected Data'!G17*'2. Collected Data'!AA17</f>
        <v>50679</v>
      </c>
      <c r="H18" s="45">
        <f>'2. Collected Data'!I17/'3. Calculated Stats'!$G18*1000</f>
        <v>21.330334063418775</v>
      </c>
      <c r="I18" s="45">
        <f>'2. Collected Data'!J17/'3. Calculated Stats'!$G18*1000</f>
        <v>3.8082835099350816</v>
      </c>
      <c r="J18" s="45">
        <f>'2. Collected Data'!K17/'3. Calculated Stats'!$G18*1000</f>
        <v>1.5193669961917164</v>
      </c>
      <c r="K18" s="66">
        <f>('2. Collected Data'!Y17+'2. Collected Data'!Z17)/G18*1000</f>
        <v>130.50770536119495</v>
      </c>
      <c r="L18" s="73">
        <f>IF(SUM('2. Collected Data'!Y17:Z17)&gt;0,(ROUND('2. Collected Data'!Y17/SUM('2. Collected Data'!Y17:Z17),2)),"")</f>
        <v>0.91</v>
      </c>
      <c r="M18" s="73">
        <f>IF(SUM('2. Collected Data'!Y17:Z17)&gt;0,1-L18,"")</f>
        <v>8.9999999999999969E-2</v>
      </c>
      <c r="N18" s="66">
        <f>IF('2. Collected Data'!AD17&gt;0,'2. Collected Data'!AE17/'2. Collected Data'!AD17,"")</f>
        <v>50</v>
      </c>
      <c r="O18" s="66">
        <f>IF('2. Collected Data'!AF17&gt;0,'2. Collected Data'!AG17/'2. Collected Data'!AF17,"")</f>
        <v>5000</v>
      </c>
      <c r="P18" s="66">
        <f>SUM('2. Collected Data'!AI17:AK17)/'2. Collected Data'!G17</f>
        <v>0.69062136190532564</v>
      </c>
      <c r="Q18" s="50" t="str">
        <f>IF(MAX('2. Collected Data'!AI17:AK17)='2. Collected Data'!AI17,"NaCl",IF(MAX('2. Collected Data'!AJ17:AK17)='2. Collected Data'!AJ17,"CaCl2","MgCl2"))</f>
        <v>NaCl</v>
      </c>
      <c r="R18" s="66">
        <f>'2. Collected Data'!AL17/'2. Collected Data'!G17</f>
        <v>2.2099883580970423</v>
      </c>
      <c r="S18" s="66">
        <f>SUM('2. Collected Data'!AO17:AU17)/'2. Collected Data'!G17</f>
        <v>26.638252530633991</v>
      </c>
      <c r="T18" s="50" t="str">
        <f>IF(MAX('2. Collected Data'!AO17:AT17)='2. Collected Data'!AO17,"NaCl",IF(MAX('2. Collected Data'!AP17:AT17)='2. Collected Data'!AP17,"CaCl2",IF(MAX('2. Collected Data'!AQ17:AT17)='2. Collected Data'!AQ17,"MgCl2",IF(MAX('2. Collected Data'!AR17:AT17)='2. Collected Data'!AR17,"Potassium Acetate",IF('2. Collected Data'!AS17&gt;'2. Collected Data'!AT17,"Enhanced Brine","Ag Byproduct")))))</f>
        <v>NaCl</v>
      </c>
      <c r="U18" s="72">
        <f>IF('2. Collected Data'!BC17&gt;0,'2. Collected Data'!BC17/'2. Collected Data'!$G17,"")</f>
        <v>972.70658458138485</v>
      </c>
      <c r="V18" s="72">
        <f>IF('2. Collected Data'!BD17&gt;0,'2. Collected Data'!BD17/'2. Collected Data'!$G17,"")</f>
        <v>164.81187474101699</v>
      </c>
      <c r="W18" s="72">
        <f>IF('2. Collected Data'!BE17&gt;0,'2. Collected Data'!BE17/'2. Collected Data'!$G17,"")</f>
        <v>123.11598492472227</v>
      </c>
      <c r="X18" s="72">
        <f>IF('2. Collected Data'!BF17&gt;0,'2. Collected Data'!BF17/'2. Collected Data'!$G17,"")</f>
        <v>658.54774166814661</v>
      </c>
      <c r="Y18" s="74" t="str">
        <f>IF(AND('2. Collected Data'!BB17&gt;0,'2. Collected Data'!BH17&gt;0),('2. Collected Data'!BH17-'2. Collected Data'!BB17)/'2. Collected Data'!BH17,"")</f>
        <v/>
      </c>
    </row>
    <row r="19" spans="1:25" s="51" customFormat="1" ht="11.25" customHeight="1" x14ac:dyDescent="0.15">
      <c r="A19" s="333" t="s">
        <v>132</v>
      </c>
      <c r="B19" s="46"/>
      <c r="C19" s="46"/>
      <c r="D19" s="46"/>
      <c r="E19" s="46"/>
      <c r="F19" s="46"/>
      <c r="G19" s="146">
        <f>'2. Collected Data'!G18*'2. Collected Data'!AA18</f>
        <v>22540</v>
      </c>
      <c r="H19" s="45">
        <f>'2. Collected Data'!I18/'3. Calculated Stats'!$G19*1000</f>
        <v>36.246672582076314</v>
      </c>
      <c r="I19" s="45">
        <f>'2. Collected Data'!J18/'3. Calculated Stats'!$G19*1000</f>
        <v>3.9485359361135761</v>
      </c>
      <c r="J19" s="45">
        <f>'2. Collected Data'!K18/'3. Calculated Stats'!$G19*1000</f>
        <v>1.7746228926353151</v>
      </c>
      <c r="K19" s="66">
        <f>('2. Collected Data'!Y18+'2. Collected Data'!Z18)/G19*1000</f>
        <v>67.213842058562548</v>
      </c>
      <c r="L19" s="73">
        <f>IF(SUM('2. Collected Data'!Y18:Z18)&gt;0,(ROUND('2. Collected Data'!Y18/SUM('2. Collected Data'!Y18:Z18),2)),"")</f>
        <v>0.91</v>
      </c>
      <c r="M19" s="73">
        <f>IF(SUM('2. Collected Data'!Y18:Z18)&gt;0,1-L19,"")</f>
        <v>8.9999999999999969E-2</v>
      </c>
      <c r="N19" s="66">
        <f>IF('2. Collected Data'!AD18&gt;0,'2. Collected Data'!AE18/'2. Collected Data'!AD18,"")</f>
        <v>1076.9230769230769</v>
      </c>
      <c r="O19" s="66">
        <f>IF('2. Collected Data'!AF18&gt;0,'2. Collected Data'!AG18/'2. Collected Data'!AF18,"")</f>
        <v>14150.943396226416</v>
      </c>
      <c r="P19" s="66">
        <f>SUM('2. Collected Data'!AI18:AK18)/'2. Collected Data'!G18</f>
        <v>7.5323043478260869</v>
      </c>
      <c r="Q19" s="50" t="str">
        <f>IF(MAX('2. Collected Data'!AI18:AK18)='2. Collected Data'!AI18,"NaCl",IF(MAX('2. Collected Data'!AJ18:AK18)='2. Collected Data'!AJ18,"CaCl2","MgCl2"))</f>
        <v>NaCl</v>
      </c>
      <c r="R19" s="66">
        <f>'2. Collected Data'!AL18/'2. Collected Data'!G18</f>
        <v>1.4695652173913044E-2</v>
      </c>
      <c r="S19" s="66">
        <f>SUM('2. Collected Data'!AO18:AU18)/'2. Collected Data'!G18</f>
        <v>498.73243478260872</v>
      </c>
      <c r="T19" s="50" t="str">
        <f>IF(MAX('2. Collected Data'!AO18:AT18)='2. Collected Data'!AO18,"NaCl",IF(MAX('2. Collected Data'!AP18:AT18)='2. Collected Data'!AP18,"CaCl2",IF(MAX('2. Collected Data'!AQ18:AT18)='2. Collected Data'!AQ18,"MgCl2",IF(MAX('2. Collected Data'!AR18:AT18)='2. Collected Data'!AR18,"Potassium Acetate",IF('2. Collected Data'!AS18&gt;'2. Collected Data'!AT18,"Enhanced Brine","Ag Byproduct")))))</f>
        <v>MgCl2</v>
      </c>
      <c r="U19" s="72">
        <f>IF('2. Collected Data'!BC18&gt;0,'2. Collected Data'!BC18/'2. Collected Data'!$G18,"")</f>
        <v>672.4957391304348</v>
      </c>
      <c r="V19" s="72">
        <f>IF('2. Collected Data'!BD18&gt;0,'2. Collected Data'!BD18/'2. Collected Data'!$G18,"")</f>
        <v>492.15230434782609</v>
      </c>
      <c r="W19" s="72">
        <f>IF('2. Collected Data'!BE18&gt;0,'2. Collected Data'!BE18/'2. Collected Data'!$G18,"")</f>
        <v>1569.5518260869565</v>
      </c>
      <c r="X19" s="72">
        <f>IF('2. Collected Data'!BF18&gt;0,'2. Collected Data'!BF18/'2. Collected Data'!$G18,"")</f>
        <v>2734.1999130434783</v>
      </c>
      <c r="Y19" s="74">
        <f>IF(AND('2. Collected Data'!BB18&gt;0,'2. Collected Data'!BH18&gt;0),('2. Collected Data'!BH18-'2. Collected Data'!BB18)/'2. Collected Data'!BH18,"")</f>
        <v>-8.9994410285075432E-2</v>
      </c>
    </row>
    <row r="20" spans="1:25" s="51" customFormat="1" ht="11.25" customHeight="1" x14ac:dyDescent="0.15">
      <c r="A20" s="333" t="s">
        <v>133</v>
      </c>
      <c r="B20" s="46"/>
      <c r="C20" s="46"/>
      <c r="D20" s="46"/>
      <c r="E20" s="46"/>
      <c r="F20" s="46"/>
      <c r="G20" s="146">
        <f>'2. Collected Data'!G19*'2. Collected Data'!AA19</f>
        <v>10870</v>
      </c>
      <c r="H20" s="45">
        <f>'2. Collected Data'!I19/'3. Calculated Stats'!$G20*1000</f>
        <v>58.32566697332107</v>
      </c>
      <c r="I20" s="45">
        <f>'2. Collected Data'!J19/'3. Calculated Stats'!$G20*1000</f>
        <v>0.18399264029438822</v>
      </c>
      <c r="J20" s="45">
        <f>'2. Collected Data'!K19/'3. Calculated Stats'!$G20*1000</f>
        <v>1.5639374425022998</v>
      </c>
      <c r="K20" s="66">
        <f>('2. Collected Data'!Y19+'2. Collected Data'!Z19)/G20*1000</f>
        <v>117.75528978840846</v>
      </c>
      <c r="L20" s="73">
        <f>IF(SUM('2. Collected Data'!Y19:Z19)&gt;0,(ROUND('2. Collected Data'!Y19/SUM('2. Collected Data'!Y19:Z19),2)),"")</f>
        <v>1</v>
      </c>
      <c r="M20" s="73">
        <f>IF(SUM('2. Collected Data'!Y19:Z19)&gt;0,1-L20,"")</f>
        <v>0</v>
      </c>
      <c r="N20" s="66">
        <f>IF('2. Collected Data'!AD19&gt;0,'2. Collected Data'!AE19/'2. Collected Data'!AD19,"")</f>
        <v>1515.1515151515152</v>
      </c>
      <c r="O20" s="66">
        <f>IF('2. Collected Data'!AF19&gt;0,'2. Collected Data'!AG19/'2. Collected Data'!AF19,"")</f>
        <v>6761.363636363636</v>
      </c>
      <c r="P20" s="66">
        <f>SUM('2. Collected Data'!AI19:AK19)/'2. Collected Data'!G19</f>
        <v>20.372585096596136</v>
      </c>
      <c r="Q20" s="50" t="str">
        <f>IF(MAX('2. Collected Data'!AI19:AK19)='2. Collected Data'!AI19,"NaCl",IF(MAX('2. Collected Data'!AJ19:AK19)='2. Collected Data'!AJ19,"CaCl2","MgCl2"))</f>
        <v>NaCl</v>
      </c>
      <c r="R20" s="66">
        <f>'2. Collected Data'!AL19/'2. Collected Data'!G19</f>
        <v>0</v>
      </c>
      <c r="S20" s="66">
        <f>SUM('2. Collected Data'!AO19:AU19)/'2. Collected Data'!G19</f>
        <v>141.12695492180313</v>
      </c>
      <c r="T20" s="50" t="str">
        <f>IF(MAX('2. Collected Data'!AO19:AT19)='2. Collected Data'!AO19,"NaCl",IF(MAX('2. Collected Data'!AP19:AT19)='2. Collected Data'!AP19,"CaCl2",IF(MAX('2. Collected Data'!AQ19:AT19)='2. Collected Data'!AQ19,"MgCl2",IF(MAX('2. Collected Data'!AR19:AT19)='2. Collected Data'!AR19,"Potassium Acetate",IF('2. Collected Data'!AS19&gt;'2. Collected Data'!AT19,"Enhanced Brine","Ag Byproduct")))))</f>
        <v>MgCl2</v>
      </c>
      <c r="U20" s="72">
        <f>IF('2. Collected Data'!BC19&gt;0,'2. Collected Data'!BC19/'2. Collected Data'!$G19,"")</f>
        <v>2104.1214351425942</v>
      </c>
      <c r="V20" s="72">
        <f>IF('2. Collected Data'!BD19&gt;0,'2. Collected Data'!BD19/'2. Collected Data'!$G19,"")</f>
        <v>229.18123275068999</v>
      </c>
      <c r="W20" s="72">
        <f>IF('2. Collected Data'!BE19&gt;0,'2. Collected Data'!BE19/'2. Collected Data'!$G19,"")</f>
        <v>1282.9806807727691</v>
      </c>
      <c r="X20" s="72">
        <f>IF('2. Collected Data'!BF19&gt;0,'2. Collected Data'!BF19/'2. Collected Data'!$G19,"")</f>
        <v>3616.2833486660534</v>
      </c>
      <c r="Y20" s="74">
        <f>IF(AND('2. Collected Data'!BB19&gt;0,'2. Collected Data'!BH19&gt;0),('2. Collected Data'!BH19-'2. Collected Data'!BB19)/'2. Collected Data'!BH19,"")</f>
        <v>0</v>
      </c>
    </row>
    <row r="21" spans="1:25" s="51" customFormat="1" ht="11.25" customHeight="1" x14ac:dyDescent="0.15">
      <c r="A21" s="333" t="s">
        <v>134</v>
      </c>
      <c r="B21" s="46"/>
      <c r="C21" s="46"/>
      <c r="D21" s="46"/>
      <c r="E21" s="46"/>
      <c r="F21" s="46"/>
      <c r="G21" s="146">
        <f>'2. Collected Data'!G20*'2. Collected Data'!AA20</f>
        <v>13472</v>
      </c>
      <c r="H21" s="45">
        <f>'2. Collected Data'!I20/'3. Calculated Stats'!$G21*1000</f>
        <v>25.682897862232778</v>
      </c>
      <c r="I21" s="45">
        <f>'2. Collected Data'!J20/'3. Calculated Stats'!$G21*1000</f>
        <v>0.8165083135391924</v>
      </c>
      <c r="J21" s="45">
        <f>'2. Collected Data'!K20/'3. Calculated Stats'!$G21*1000</f>
        <v>0</v>
      </c>
      <c r="K21" s="66">
        <f>('2. Collected Data'!Y20+'2. Collected Data'!Z20)/G21*1000</f>
        <v>0</v>
      </c>
      <c r="L21" s="73" t="str">
        <f>IF(SUM('2. Collected Data'!Y20:Z20)&gt;0,(ROUND('2. Collected Data'!Y20/SUM('2. Collected Data'!Y20:Z20),2)),"")</f>
        <v/>
      </c>
      <c r="M21" s="73" t="str">
        <f>IF(SUM('2. Collected Data'!Y20:Z20)&gt;0,1-L21,"")</f>
        <v/>
      </c>
      <c r="N21" s="66">
        <f>IF('2. Collected Data'!AD20&gt;0,'2. Collected Data'!AE20/'2. Collected Data'!AD20,"")</f>
        <v>2300</v>
      </c>
      <c r="O21" s="66">
        <f>IF('2. Collected Data'!AF20&gt;0,'2. Collected Data'!AG20/'2. Collected Data'!AF20,"")</f>
        <v>23000</v>
      </c>
      <c r="P21" s="66">
        <f>SUM('2. Collected Data'!AI20:AK20)/'2. Collected Data'!G20</f>
        <v>8.0166270783847988</v>
      </c>
      <c r="Q21" s="50" t="str">
        <f>IF(MAX('2. Collected Data'!AI20:AK20)='2. Collected Data'!AI20,"NaCl",IF(MAX('2. Collected Data'!AJ20:AK20)='2. Collected Data'!AJ20,"CaCl2","MgCl2"))</f>
        <v>NaCl</v>
      </c>
      <c r="R21" s="66">
        <f>'2. Collected Data'!AL20/'2. Collected Data'!G20</f>
        <v>0</v>
      </c>
      <c r="S21" s="66">
        <f>SUM('2. Collected Data'!AO20:AU20)/'2. Collected Data'!G20</f>
        <v>188.46496437054631</v>
      </c>
      <c r="T21" s="50" t="str">
        <f>IF(MAX('2. Collected Data'!AO20:AT20)='2. Collected Data'!AO20,"NaCl",IF(MAX('2. Collected Data'!AP20:AT20)='2. Collected Data'!AP20,"CaCl2",IF(MAX('2. Collected Data'!AQ20:AT20)='2. Collected Data'!AQ20,"MgCl2",IF(MAX('2. Collected Data'!AR20:AT20)='2. Collected Data'!AR20,"Potassium Acetate",IF('2. Collected Data'!AS20&gt;'2. Collected Data'!AT20,"Enhanced Brine","Ag Byproduct")))))</f>
        <v>NaCl</v>
      </c>
      <c r="U21" s="72">
        <f>IF('2. Collected Data'!BC20&gt;0,'2. Collected Data'!BC20/'2. Collected Data'!$G20,"")</f>
        <v>337.41478622327793</v>
      </c>
      <c r="V21" s="72">
        <f>IF('2. Collected Data'!BD20&gt;0,'2. Collected Data'!BD20/'2. Collected Data'!$G20,"")</f>
        <v>396.58098277909738</v>
      </c>
      <c r="W21" s="72">
        <f>IF('2. Collected Data'!BE20&gt;0,'2. Collected Data'!BE20/'2. Collected Data'!$G20,"")</f>
        <v>276.05270190023754</v>
      </c>
      <c r="X21" s="72">
        <f>IF('2. Collected Data'!BF20&gt;0,'2. Collected Data'!BF20/'2. Collected Data'!$G20,"")</f>
        <v>1074.1419239904988</v>
      </c>
      <c r="Y21" s="74">
        <f>IF(AND('2. Collected Data'!BB20&gt;0,'2. Collected Data'!BH20&gt;0),('2. Collected Data'!BH20-'2. Collected Data'!BB20)/'2. Collected Data'!BH20,"")</f>
        <v>0</v>
      </c>
    </row>
    <row r="22" spans="1:25" s="51" customFormat="1" ht="11.25" customHeight="1" x14ac:dyDescent="0.15">
      <c r="A22" s="334" t="s">
        <v>347</v>
      </c>
      <c r="B22" s="46"/>
      <c r="C22" s="46"/>
      <c r="D22" s="46"/>
      <c r="E22" s="46"/>
      <c r="F22" s="46"/>
      <c r="G22" s="146"/>
      <c r="H22" s="45"/>
      <c r="I22" s="45"/>
      <c r="J22" s="45"/>
      <c r="K22" s="66"/>
      <c r="L22" s="73"/>
      <c r="M22" s="73"/>
      <c r="N22" s="66"/>
      <c r="O22" s="66"/>
      <c r="P22" s="66"/>
      <c r="Q22" s="50"/>
      <c r="R22" s="66"/>
      <c r="S22" s="66"/>
      <c r="T22" s="50"/>
      <c r="U22" s="72"/>
      <c r="V22" s="72"/>
      <c r="W22" s="72"/>
      <c r="X22" s="72"/>
      <c r="Y22" s="74"/>
    </row>
    <row r="23" spans="1:25" s="51" customFormat="1" ht="11.25" customHeight="1" x14ac:dyDescent="0.15">
      <c r="A23" s="334" t="s">
        <v>348</v>
      </c>
      <c r="B23" s="46"/>
      <c r="C23" s="46"/>
      <c r="D23" s="46"/>
      <c r="E23" s="46"/>
      <c r="F23" s="46"/>
      <c r="G23" s="146"/>
      <c r="H23" s="45"/>
      <c r="I23" s="45"/>
      <c r="J23" s="45"/>
      <c r="K23" s="66"/>
      <c r="L23" s="73"/>
      <c r="M23" s="73"/>
      <c r="N23" s="66"/>
      <c r="O23" s="66"/>
      <c r="P23" s="66"/>
      <c r="Q23" s="50"/>
      <c r="R23" s="66"/>
      <c r="S23" s="66"/>
      <c r="T23" s="50"/>
      <c r="U23" s="72"/>
      <c r="V23" s="72"/>
      <c r="W23" s="72"/>
      <c r="X23" s="72"/>
      <c r="Y23" s="74"/>
    </row>
    <row r="24" spans="1:25" s="51" customFormat="1" ht="11.25" customHeight="1" x14ac:dyDescent="0.15">
      <c r="A24" s="336" t="s">
        <v>349</v>
      </c>
      <c r="B24" s="46"/>
      <c r="C24" s="46"/>
      <c r="D24" s="46"/>
      <c r="E24" s="46"/>
      <c r="F24" s="46"/>
      <c r="G24" s="146">
        <f>'2. Collected Data'!G23*'2. Collected Data'!AA23</f>
        <v>39919</v>
      </c>
      <c r="H24" s="45">
        <f>'2. Collected Data'!I23/'3. Calculated Stats'!$G24*1000</f>
        <v>9.6695809013251832</v>
      </c>
      <c r="I24" s="45">
        <f>'2. Collected Data'!J23/'3. Calculated Stats'!$G24*1000</f>
        <v>2.3297176782985547</v>
      </c>
      <c r="J24" s="45">
        <f>'2. Collected Data'!K23/'3. Calculated Stats'!$G24*1000</f>
        <v>0</v>
      </c>
      <c r="K24" s="66">
        <f>('2. Collected Data'!Y23+'2. Collected Data'!Z23)/G24*1000</f>
        <v>48.548310328415042</v>
      </c>
      <c r="L24" s="73">
        <f>IF(SUM('2. Collected Data'!Y23:Z23)&gt;0,(ROUND('2. Collected Data'!Y23/SUM('2. Collected Data'!Y23:Z23),2)),"")</f>
        <v>1</v>
      </c>
      <c r="M24" s="73">
        <f>IF(SUM('2. Collected Data'!Y23:Z23)&gt;0,1-L24,"")</f>
        <v>0</v>
      </c>
      <c r="N24" s="66">
        <f>IF('2. Collected Data'!AD23&gt;0,'2. Collected Data'!AE23/'2. Collected Data'!AD23,"")</f>
        <v>436.50793650793651</v>
      </c>
      <c r="O24" s="66">
        <f>IF('2. Collected Data'!AF23&gt;0,'2. Collected Data'!AG23/'2. Collected Data'!AF23,"")</f>
        <v>7638.8888888888887</v>
      </c>
      <c r="P24" s="66">
        <f>SUM('2. Collected Data'!AI23:AK23)/'2. Collected Data'!G23</f>
        <v>0.52263333249830912</v>
      </c>
      <c r="Q24" s="50" t="str">
        <f>IF(MAX('2. Collected Data'!AI23:AK23)='2. Collected Data'!AI23,"NaCl",IF(MAX('2. Collected Data'!AJ23:AK23)='2. Collected Data'!AJ23,"CaCl2","MgCl2"))</f>
        <v>NaCl</v>
      </c>
      <c r="R24" s="66">
        <f>'2. Collected Data'!AL23/'2. Collected Data'!G23</f>
        <v>1.5030436634184223</v>
      </c>
      <c r="S24" s="66">
        <f>SUM('2. Collected Data'!AO23:AU23)/'2. Collected Data'!G23</f>
        <v>20.040582178912299</v>
      </c>
      <c r="T24" s="50" t="str">
        <f>IF(MAX('2. Collected Data'!AO23:AT23)='2. Collected Data'!AO23,"NaCl",IF(MAX('2. Collected Data'!AP23:AT23)='2. Collected Data'!AP23,"CaCl2",IF(MAX('2. Collected Data'!AQ23:AT23)='2. Collected Data'!AQ23,"MgCl2",IF(MAX('2. Collected Data'!AR23:AT23)='2. Collected Data'!AR23,"Potassium Acetate",IF('2. Collected Data'!AS23&gt;'2. Collected Data'!AT23,"Enhanced Brine","Ag Byproduct")))))</f>
        <v>NaCl</v>
      </c>
      <c r="U24" s="72">
        <f>IF('2. Collected Data'!BC23&gt;0,'2. Collected Data'!BC23/'2. Collected Data'!$G23,"")</f>
        <v>72.566371903103786</v>
      </c>
      <c r="V24" s="72">
        <f>IF('2. Collected Data'!BD23&gt;0,'2. Collected Data'!BD23/'2. Collected Data'!$G23,"")</f>
        <v>71.595430747263208</v>
      </c>
      <c r="W24" s="72">
        <f>IF('2. Collected Data'!BE23&gt;0,'2. Collected Data'!BE23/'2. Collected Data'!$G23,"")</f>
        <v>70.513214258874214</v>
      </c>
      <c r="X24" s="72">
        <f>IF('2. Collected Data'!BF23&gt;0,'2. Collected Data'!BF23/'2. Collected Data'!$G23,"")</f>
        <v>214.67504195996895</v>
      </c>
      <c r="Y24" s="74" t="str">
        <f>IF(AND('2. Collected Data'!BB23&gt;0,'2. Collected Data'!BH23&gt;0),('2. Collected Data'!BH23-'2. Collected Data'!BB23)/'2. Collected Data'!BH23,"")</f>
        <v/>
      </c>
    </row>
    <row r="25" spans="1:25" s="51" customFormat="1" ht="11.25" customHeight="1" x14ac:dyDescent="0.15">
      <c r="A25" s="334" t="s">
        <v>350</v>
      </c>
      <c r="B25" s="46"/>
      <c r="C25" s="46"/>
      <c r="D25" s="46"/>
      <c r="E25" s="46"/>
      <c r="F25" s="46"/>
      <c r="G25" s="146"/>
      <c r="H25" s="45"/>
      <c r="I25" s="45"/>
      <c r="J25" s="45"/>
      <c r="K25" s="66"/>
      <c r="L25" s="73"/>
      <c r="M25" s="73"/>
      <c r="N25" s="66"/>
      <c r="O25" s="66"/>
      <c r="P25" s="66"/>
      <c r="Q25" s="50"/>
      <c r="R25" s="66"/>
      <c r="S25" s="66"/>
      <c r="T25" s="50"/>
      <c r="U25" s="72"/>
      <c r="V25" s="72"/>
      <c r="W25" s="72"/>
      <c r="X25" s="72"/>
      <c r="Y25" s="74"/>
    </row>
    <row r="26" spans="1:25" s="51" customFormat="1" ht="11.25" customHeight="1" x14ac:dyDescent="0.15">
      <c r="A26" s="336" t="s">
        <v>351</v>
      </c>
      <c r="B26" s="46"/>
      <c r="C26" s="46"/>
      <c r="D26" s="46"/>
      <c r="E26" s="46"/>
      <c r="F26" s="46"/>
      <c r="G26" s="146">
        <f>'2. Collected Data'!G25*'2. Collected Data'!AA25</f>
        <v>12320</v>
      </c>
      <c r="H26" s="45">
        <f>'2. Collected Data'!I25/'3. Calculated Stats'!$G26*1000</f>
        <v>32.873376623376622</v>
      </c>
      <c r="I26" s="45">
        <f>'2. Collected Data'!J25/'3. Calculated Stats'!$G26*1000</f>
        <v>2.8409090909090908</v>
      </c>
      <c r="J26" s="45">
        <f>'2. Collected Data'!K25/'3. Calculated Stats'!$G26*1000</f>
        <v>1.8668831168831168</v>
      </c>
      <c r="K26" s="66">
        <f>('2. Collected Data'!Y25+'2. Collected Data'!Z25)/G26*1000</f>
        <v>40.259740259740262</v>
      </c>
      <c r="L26" s="73">
        <f>IF(SUM('2. Collected Data'!Y25:Z25)&gt;0,(ROUND('2. Collected Data'!Y25/SUM('2. Collected Data'!Y25:Z25),2)),"")</f>
        <v>0.98</v>
      </c>
      <c r="M26" s="73">
        <f>IF(SUM('2. Collected Data'!Y25:Z25)&gt;0,1-L26,"")</f>
        <v>2.0000000000000018E-2</v>
      </c>
      <c r="N26" s="66">
        <f>IF('2. Collected Data'!AD25&gt;0,'2. Collected Data'!AE25/'2. Collected Data'!AD25,"")</f>
        <v>1550.3875968992247</v>
      </c>
      <c r="O26" s="66">
        <f>IF('2. Collected Data'!AF25&gt;0,'2. Collected Data'!AG25/'2. Collected Data'!AF25,"")</f>
        <v>15000</v>
      </c>
      <c r="P26" s="66">
        <f>SUM('2. Collected Data'!AI25:AK25)/'2. Collected Data'!G25</f>
        <v>9.4827922077922082</v>
      </c>
      <c r="Q26" s="50" t="str">
        <f>IF(MAX('2. Collected Data'!AI25:AK25)='2. Collected Data'!AI25,"NaCl",IF(MAX('2. Collected Data'!AJ25:AK25)='2. Collected Data'!AJ25,"CaCl2","MgCl2"))</f>
        <v>NaCl</v>
      </c>
      <c r="R26" s="66">
        <f>'2. Collected Data'!AL25/'2. Collected Data'!G25</f>
        <v>0.17702922077922079</v>
      </c>
      <c r="S26" s="66">
        <f>SUM('2. Collected Data'!AO25:AU25)/'2. Collected Data'!G25</f>
        <v>758.59139610389616</v>
      </c>
      <c r="T26" s="50" t="str">
        <f>IF(MAX('2. Collected Data'!AO25:AT25)='2. Collected Data'!AO25,"NaCl",IF(MAX('2. Collected Data'!AP25:AT25)='2. Collected Data'!AP25,"CaCl2",IF(MAX('2. Collected Data'!AQ25:AT25)='2. Collected Data'!AQ25,"MgCl2",IF(MAX('2. Collected Data'!AR25:AT25)='2. Collected Data'!AR25,"Potassium Acetate",IF('2. Collected Data'!AS25&gt;'2. Collected Data'!AT25,"Enhanced Brine","Ag Byproduct")))))</f>
        <v>NaCl</v>
      </c>
      <c r="U26" s="72">
        <f>IF('2. Collected Data'!BC25&gt;0,'2. Collected Data'!BC25/'2. Collected Data'!$G25,"")</f>
        <v>291.49293831168831</v>
      </c>
      <c r="V26" s="72">
        <f>IF('2. Collected Data'!BD25&gt;0,'2. Collected Data'!BD25/'2. Collected Data'!$G25,"")</f>
        <v>564.00592532467533</v>
      </c>
      <c r="W26" s="72">
        <f>IF('2. Collected Data'!BE25&gt;0,'2. Collected Data'!BE25/'2. Collected Data'!$G25,"")</f>
        <v>892.3</v>
      </c>
      <c r="X26" s="72">
        <f>IF('2. Collected Data'!BF25&gt;0,'2. Collected Data'!BF25/'2. Collected Data'!$G25,"")</f>
        <v>1747.7988636363636</v>
      </c>
      <c r="Y26" s="74">
        <f>IF(AND('2. Collected Data'!BB25&gt;0,'2. Collected Data'!BH25&gt;0),('2. Collected Data'!BH25-'2. Collected Data'!BB25)/'2. Collected Data'!BH25,"")</f>
        <v>4.3026954629164581E-2</v>
      </c>
    </row>
    <row r="27" spans="1:25" s="51" customFormat="1" ht="11.25" customHeight="1" x14ac:dyDescent="0.15">
      <c r="A27" s="379" t="s">
        <v>135</v>
      </c>
      <c r="B27" s="46"/>
      <c r="C27" s="46"/>
      <c r="D27" s="46"/>
      <c r="E27" s="46"/>
      <c r="F27" s="46"/>
      <c r="G27" s="146"/>
      <c r="H27" s="45"/>
      <c r="I27" s="45"/>
      <c r="J27" s="45"/>
      <c r="K27" s="66"/>
      <c r="L27" s="73"/>
      <c r="M27" s="73"/>
      <c r="N27" s="66"/>
      <c r="O27" s="66"/>
      <c r="P27" s="66"/>
      <c r="Q27" s="50"/>
      <c r="R27" s="66"/>
      <c r="S27" s="66"/>
      <c r="T27" s="50"/>
      <c r="U27" s="72"/>
      <c r="V27" s="72"/>
      <c r="W27" s="72"/>
      <c r="X27" s="72"/>
      <c r="Y27" s="74"/>
    </row>
    <row r="28" spans="1:25" s="51" customFormat="1" ht="11.25" customHeight="1" x14ac:dyDescent="0.15">
      <c r="A28" s="334" t="s">
        <v>155</v>
      </c>
      <c r="B28" s="46"/>
      <c r="C28" s="46"/>
      <c r="D28" s="46"/>
      <c r="E28" s="46"/>
      <c r="F28" s="46"/>
      <c r="G28" s="146"/>
      <c r="H28" s="45"/>
      <c r="I28" s="45"/>
      <c r="J28" s="45"/>
      <c r="K28" s="66"/>
      <c r="L28" s="73"/>
      <c r="M28" s="73"/>
      <c r="N28" s="66"/>
      <c r="O28" s="66"/>
      <c r="P28" s="66"/>
      <c r="Q28" s="50"/>
      <c r="R28" s="66"/>
      <c r="S28" s="66"/>
      <c r="T28" s="50"/>
      <c r="U28" s="72"/>
      <c r="V28" s="72"/>
      <c r="W28" s="72"/>
      <c r="X28" s="72"/>
      <c r="Y28" s="74"/>
    </row>
    <row r="29" spans="1:25" s="51" customFormat="1" ht="11.25" customHeight="1" x14ac:dyDescent="0.15">
      <c r="A29" s="333" t="s">
        <v>136</v>
      </c>
      <c r="B29" s="46"/>
      <c r="C29" s="46"/>
      <c r="D29" s="46"/>
      <c r="E29" s="46"/>
      <c r="F29" s="46"/>
      <c r="G29" s="146">
        <f>'2. Collected Data'!G28*'2. Collected Data'!AA28</f>
        <v>24237.18</v>
      </c>
      <c r="H29" s="45">
        <f>'2. Collected Data'!I28/'3. Calculated Stats'!$G29*1000</f>
        <v>37.215550653995223</v>
      </c>
      <c r="I29" s="45">
        <f>'2. Collected Data'!J28/'3. Calculated Stats'!$G29*1000</f>
        <v>1.8153927148290354</v>
      </c>
      <c r="J29" s="45">
        <f>'2. Collected Data'!K28/'3. Calculated Stats'!$G29*1000</f>
        <v>0.45384817870725885</v>
      </c>
      <c r="K29" s="66">
        <f>('2. Collected Data'!Y28+'2. Collected Data'!Z28)/G29*1000</f>
        <v>65.519173435193366</v>
      </c>
      <c r="L29" s="73">
        <f>IF(SUM('2. Collected Data'!Y28:Z28)&gt;0,(ROUND('2. Collected Data'!Y28/SUM('2. Collected Data'!Y28:Z28),2)),"")</f>
        <v>0.65</v>
      </c>
      <c r="M29" s="73">
        <f>IF(SUM('2. Collected Data'!Y28:Z28)&gt;0,1-L29,"")</f>
        <v>0.35</v>
      </c>
      <c r="N29" s="66">
        <f>IF('2. Collected Data'!AD28&gt;0,'2. Collected Data'!AE28/'2. Collected Data'!AD28,"")</f>
        <v>1922.4137931034484</v>
      </c>
      <c r="O29" s="66">
        <f>IF('2. Collected Data'!AF28&gt;0,'2. Collected Data'!AG28/'2. Collected Data'!AF28,"")</f>
        <v>28217.821782178216</v>
      </c>
      <c r="P29" s="66">
        <f>SUM('2. Collected Data'!AI28:AK28)/'2. Collected Data'!G28</f>
        <v>7.2399722244914635</v>
      </c>
      <c r="Q29" s="50" t="str">
        <f>IF(MAX('2. Collected Data'!AI28:AK28)='2. Collected Data'!AI28,"NaCl",IF(MAX('2. Collected Data'!AJ28:AK28)='2. Collected Data'!AJ28,"CaCl2","MgCl2"))</f>
        <v>NaCl</v>
      </c>
      <c r="R29" s="66">
        <f>'2. Collected Data'!AL28/'2. Collected Data'!G28</f>
        <v>1.7158728862021078</v>
      </c>
      <c r="S29" s="66">
        <f>SUM('2. Collected Data'!AO28:AU28)/'2. Collected Data'!G28</f>
        <v>1324.1966342619066</v>
      </c>
      <c r="T29" s="50" t="str">
        <f>IF(MAX('2. Collected Data'!AO28:AT28)='2. Collected Data'!AO28,"NaCl",IF(MAX('2. Collected Data'!AP28:AT28)='2. Collected Data'!AP28,"CaCl2",IF(MAX('2. Collected Data'!AQ28:AT28)='2. Collected Data'!AQ28,"MgCl2",IF(MAX('2. Collected Data'!AR28:AT28)='2. Collected Data'!AR28,"Potassium Acetate",IF('2. Collected Data'!AS28&gt;'2. Collected Data'!AT28,"Enhanced Brine","Ag Byproduct")))))</f>
        <v>NaCl</v>
      </c>
      <c r="U29" s="72">
        <f>IF('2. Collected Data'!BC28&gt;0,'2. Collected Data'!BC28/'2. Collected Data'!$G28,"")</f>
        <v>551.42553712931954</v>
      </c>
      <c r="V29" s="72">
        <f>IF('2. Collected Data'!BD28&gt;0,'2. Collected Data'!BD28/'2. Collected Data'!$G28,"")</f>
        <v>245.07801650191979</v>
      </c>
      <c r="W29" s="72">
        <f>IF('2. Collected Data'!BE28&gt;0,'2. Collected Data'!BE28/'2. Collected Data'!$G28,"")</f>
        <v>616.77967486316481</v>
      </c>
      <c r="X29" s="72">
        <f>IF('2. Collected Data'!BF28&gt;0,'2. Collected Data'!BF28/'2. Collected Data'!$G28,"")</f>
        <v>1413.2832284944041</v>
      </c>
      <c r="Y29" s="74">
        <f>IF(AND('2. Collected Data'!BB28&gt;0,'2. Collected Data'!BH28&gt;0),('2. Collected Data'!BH28-'2. Collected Data'!BB28)/'2. Collected Data'!BH28,"")</f>
        <v>5.5142231947483605E-2</v>
      </c>
    </row>
    <row r="30" spans="1:25" s="51" customFormat="1" ht="11.25" customHeight="1" x14ac:dyDescent="0.15">
      <c r="A30" s="380" t="s">
        <v>109</v>
      </c>
      <c r="B30" s="46"/>
      <c r="C30" s="46"/>
      <c r="D30" s="46"/>
      <c r="E30" s="46"/>
      <c r="F30" s="46"/>
      <c r="G30" s="146">
        <f>'2. Collected Data'!G29*'2. Collected Data'!AA29</f>
        <v>25300</v>
      </c>
      <c r="H30" s="45">
        <f>'2. Collected Data'!I29/'3. Calculated Stats'!$G30*1000</f>
        <v>23.359683794466402</v>
      </c>
      <c r="I30" s="45">
        <f>'2. Collected Data'!J29/'3. Calculated Stats'!$G30*1000</f>
        <v>4.308300395256917</v>
      </c>
      <c r="J30" s="45">
        <f>'2. Collected Data'!K29/'3. Calculated Stats'!$G30*1000</f>
        <v>0.15810276679841898</v>
      </c>
      <c r="K30" s="66">
        <f>('2. Collected Data'!Y29+'2. Collected Data'!Z29)/G30*1000</f>
        <v>47.826086956521742</v>
      </c>
      <c r="L30" s="73">
        <f>IF(SUM('2. Collected Data'!Y29:Z29)&gt;0,(ROUND('2. Collected Data'!Y29/SUM('2. Collected Data'!Y29:Z29),2)),"")</f>
        <v>0.99</v>
      </c>
      <c r="M30" s="73">
        <f>IF(SUM('2. Collected Data'!Y29:Z29)&gt;0,1-L30,"")</f>
        <v>1.0000000000000009E-2</v>
      </c>
      <c r="N30" s="66">
        <f>IF('2. Collected Data'!AD29&gt;0,'2. Collected Data'!AE29/'2. Collected Data'!AD29,"")</f>
        <v>125</v>
      </c>
      <c r="O30" s="66">
        <f>IF('2. Collected Data'!AF29&gt;0,'2. Collected Data'!AG29/'2. Collected Data'!AF29,"")</f>
        <v>15000</v>
      </c>
      <c r="P30" s="66">
        <f>SUM('2. Collected Data'!AI29:AK29)/'2. Collected Data'!G29</f>
        <v>3.7944664031620552</v>
      </c>
      <c r="Q30" s="50" t="str">
        <f>IF(MAX('2. Collected Data'!AI29:AK29)='2. Collected Data'!AI29,"NaCl",IF(MAX('2. Collected Data'!AJ29:AK29)='2. Collected Data'!AJ29,"CaCl2","MgCl2"))</f>
        <v>NaCl</v>
      </c>
      <c r="R30" s="66">
        <f>'2. Collected Data'!AL29/'2. Collected Data'!G29</f>
        <v>0.83003952569169959</v>
      </c>
      <c r="S30" s="66">
        <f>SUM('2. Collected Data'!AO29:AU29)/'2. Collected Data'!G29</f>
        <v>155.88932806324109</v>
      </c>
      <c r="T30" s="50" t="str">
        <f>IF(MAX('2. Collected Data'!AO29:AT29)='2. Collected Data'!AO29,"NaCl",IF(MAX('2. Collected Data'!AP29:AT29)='2. Collected Data'!AP29,"CaCl2",IF(MAX('2. Collected Data'!AQ29:AT29)='2. Collected Data'!AQ29,"MgCl2",IF(MAX('2. Collected Data'!AR29:AT29)='2. Collected Data'!AR29,"Potassium Acetate",IF('2. Collected Data'!AS29&gt;'2. Collected Data'!AT29,"Enhanced Brine","Ag Byproduct")))))</f>
        <v>NaCl</v>
      </c>
      <c r="U30" s="72">
        <f>IF('2. Collected Data'!BC29&gt;0,'2. Collected Data'!BC29/'2. Collected Data'!$G29,"")</f>
        <v>214.901185770751</v>
      </c>
      <c r="V30" s="72">
        <f>IF('2. Collected Data'!BD29&gt;0,'2. Collected Data'!BD29/'2. Collected Data'!$G29,"")</f>
        <v>174.901185770751</v>
      </c>
      <c r="W30" s="72">
        <f>IF('2. Collected Data'!BE29&gt;0,'2. Collected Data'!BE29/'2. Collected Data'!$G29,"")</f>
        <v>185.81027667984191</v>
      </c>
      <c r="X30" s="72">
        <f>IF('2. Collected Data'!BF29&gt;0,'2. Collected Data'!BF29/'2. Collected Data'!$G29,"")</f>
        <v>576.0474308300395</v>
      </c>
      <c r="Y30" s="74" t="str">
        <f>IF(AND('2. Collected Data'!BB29&gt;0,'2. Collected Data'!BH29&gt;0),('2. Collected Data'!BH29-'2. Collected Data'!BB29)/'2. Collected Data'!BH29,"")</f>
        <v/>
      </c>
    </row>
    <row r="31" spans="1:25" s="51" customFormat="1" ht="11.25" customHeight="1" x14ac:dyDescent="0.15">
      <c r="A31" s="380" t="s">
        <v>352</v>
      </c>
      <c r="B31" s="46"/>
      <c r="C31" s="46"/>
      <c r="D31" s="46"/>
      <c r="E31" s="46"/>
      <c r="F31" s="46"/>
      <c r="G31" s="146">
        <f>'2. Collected Data'!G30*'2. Collected Data'!AA30</f>
        <v>57150</v>
      </c>
      <c r="H31" s="45">
        <f>'2. Collected Data'!I30/'3. Calculated Stats'!$G31*1000</f>
        <v>17.235345581802274</v>
      </c>
      <c r="I31" s="45">
        <f>'2. Collected Data'!J30/'3. Calculated Stats'!$G31*1000</f>
        <v>0.26246719160104987</v>
      </c>
      <c r="J31" s="45">
        <f>'2. Collected Data'!K30/'3. Calculated Stats'!$G31*1000</f>
        <v>0</v>
      </c>
      <c r="K31" s="66">
        <f>('2. Collected Data'!Y30+'2. Collected Data'!Z30)/G31*1000</f>
        <v>50.043744531933505</v>
      </c>
      <c r="L31" s="73">
        <f>IF(SUM('2. Collected Data'!Y30:Z30)&gt;0,(ROUND('2. Collected Data'!Y30/SUM('2. Collected Data'!Y30:Z30),2)),"")</f>
        <v>0.7</v>
      </c>
      <c r="M31" s="73">
        <f>IF(SUM('2. Collected Data'!Y30:Z30)&gt;0,1-L31,"")</f>
        <v>0.30000000000000004</v>
      </c>
      <c r="N31" s="66">
        <f>IF('2. Collected Data'!AD30&gt;0,'2. Collected Data'!AE30/'2. Collected Data'!AD30,"")</f>
        <v>2642.8571428571427</v>
      </c>
      <c r="O31" s="66">
        <f>IF('2. Collected Data'!AF30&gt;0,'2. Collected Data'!AG30/'2. Collected Data'!AF30,"")</f>
        <v>16129.032258064517</v>
      </c>
      <c r="P31" s="66">
        <f>SUM('2. Collected Data'!AI30:AK30)/'2. Collected Data'!G30</f>
        <v>3.795275590551181</v>
      </c>
      <c r="Q31" s="50" t="str">
        <f>IF(MAX('2. Collected Data'!AI30:AK30)='2. Collected Data'!AI30,"NaCl",IF(MAX('2. Collected Data'!AJ30:AK30)='2. Collected Data'!AJ30,"CaCl2","MgCl2"))</f>
        <v>NaCl</v>
      </c>
      <c r="R31" s="66">
        <f>'2. Collected Data'!AL30/'2. Collected Data'!G30</f>
        <v>0</v>
      </c>
      <c r="S31" s="66">
        <f>SUM('2. Collected Data'!AO30:AU30)/'2. Collected Data'!G30</f>
        <v>23.54015748031496</v>
      </c>
      <c r="T31" s="50" t="str">
        <f>IF(MAX('2. Collected Data'!AO30:AT30)='2. Collected Data'!AO30,"NaCl",IF(MAX('2. Collected Data'!AP30:AT30)='2. Collected Data'!AP30,"CaCl2",IF(MAX('2. Collected Data'!AQ30:AT30)='2. Collected Data'!AQ30,"MgCl2",IF(MAX('2. Collected Data'!AR30:AT30)='2. Collected Data'!AR30,"Potassium Acetate",IF('2. Collected Data'!AS30&gt;'2. Collected Data'!AT30,"Enhanced Brine","Ag Byproduct")))))</f>
        <v>CaCl2</v>
      </c>
      <c r="U31" s="72">
        <f>IF('2. Collected Data'!BC30&gt;0,'2. Collected Data'!BC30/'2. Collected Data'!$G30,"")</f>
        <v>217.3228346456693</v>
      </c>
      <c r="V31" s="72">
        <f>IF('2. Collected Data'!BD30&gt;0,'2. Collected Data'!BD30/'2. Collected Data'!$G30,"")</f>
        <v>316.53543307086613</v>
      </c>
      <c r="W31" s="72">
        <f>IF('2. Collected Data'!BE30&gt;0,'2. Collected Data'!BE30/'2. Collected Data'!$G30,"")</f>
        <v>338.58267716535431</v>
      </c>
      <c r="X31" s="72">
        <f>IF('2. Collected Data'!BF30&gt;0,'2. Collected Data'!BF30/'2. Collected Data'!$G30,"")</f>
        <v>881.88976377952758</v>
      </c>
      <c r="Y31" s="74">
        <f>IF(AND('2. Collected Data'!BB30&gt;0,'2. Collected Data'!BH30&gt;0),('2. Collected Data'!BH30-'2. Collected Data'!BB30)/'2. Collected Data'!BH30,"")</f>
        <v>0.25609756097560976</v>
      </c>
    </row>
    <row r="32" spans="1:25" s="51" customFormat="1" ht="11.25" customHeight="1" x14ac:dyDescent="0.15">
      <c r="A32" s="381" t="s">
        <v>53</v>
      </c>
      <c r="B32" s="46"/>
      <c r="C32" s="46"/>
      <c r="D32" s="46"/>
      <c r="E32" s="46"/>
      <c r="F32" s="46"/>
      <c r="G32" s="146"/>
      <c r="H32" s="45"/>
      <c r="I32" s="45"/>
      <c r="J32" s="45"/>
      <c r="K32" s="66"/>
      <c r="L32" s="73"/>
      <c r="M32" s="73"/>
      <c r="N32" s="66"/>
      <c r="O32" s="66"/>
      <c r="P32" s="66"/>
      <c r="Q32" s="50"/>
      <c r="R32" s="66"/>
      <c r="S32" s="66"/>
      <c r="T32" s="50"/>
      <c r="U32" s="72"/>
      <c r="V32" s="72"/>
      <c r="W32" s="72"/>
      <c r="X32" s="72"/>
      <c r="Y32" s="74"/>
    </row>
    <row r="33" spans="1:25" s="51" customFormat="1" ht="11.25" customHeight="1" x14ac:dyDescent="0.15">
      <c r="A33" s="382" t="s">
        <v>137</v>
      </c>
      <c r="B33" s="46"/>
      <c r="C33" s="46"/>
      <c r="D33" s="46"/>
      <c r="E33" s="46"/>
      <c r="F33" s="46"/>
      <c r="G33" s="146">
        <f>'2. Collected Data'!G32*'2. Collected Data'!AA32</f>
        <v>7719</v>
      </c>
      <c r="H33" s="45">
        <f>'2. Collected Data'!I32/'3. Calculated Stats'!$G33*1000</f>
        <v>51.820183961653065</v>
      </c>
      <c r="I33" s="45">
        <f>'2. Collected Data'!J32/'3. Calculated Stats'!$G33*1000</f>
        <v>2.8501101178909187</v>
      </c>
      <c r="J33" s="45">
        <f>'2. Collected Data'!K32/'3. Calculated Stats'!$G33*1000</f>
        <v>1.554605518849592</v>
      </c>
      <c r="K33" s="66">
        <f>('2. Collected Data'!Y32+'2. Collected Data'!Z32)/G33*1000</f>
        <v>126.31169840652933</v>
      </c>
      <c r="L33" s="73">
        <f>IF(SUM('2. Collected Data'!Y32:Z32)&gt;0,(ROUND('2. Collected Data'!Y32/SUM('2. Collected Data'!Y32:Z32),2)),"")</f>
        <v>1</v>
      </c>
      <c r="M33" s="73">
        <f>IF(SUM('2. Collected Data'!Y32:Z32)&gt;0,1-L33,"")</f>
        <v>0</v>
      </c>
      <c r="N33" s="66">
        <f>IF('2. Collected Data'!AD32&gt;0,'2. Collected Data'!AE32/'2. Collected Data'!AD32,"")</f>
        <v>900</v>
      </c>
      <c r="O33" s="66">
        <f>IF('2. Collected Data'!AF32&gt;0,'2. Collected Data'!AG32/'2. Collected Data'!AF32,"")</f>
        <v>8250</v>
      </c>
      <c r="P33" s="66">
        <f>SUM('2. Collected Data'!AI32:AK32)/'2. Collected Data'!G32</f>
        <v>19.805301204819276</v>
      </c>
      <c r="Q33" s="50" t="str">
        <f>IF(MAX('2. Collected Data'!AI32:AK32)='2. Collected Data'!AI32,"NaCl",IF(MAX('2. Collected Data'!AJ32:AK32)='2. Collected Data'!AJ32,"CaCl2","MgCl2"))</f>
        <v>NaCl</v>
      </c>
      <c r="R33" s="66">
        <f>'2. Collected Data'!AL32/'2. Collected Data'!G32</f>
        <v>1.4206024096385541</v>
      </c>
      <c r="S33" s="66">
        <f>SUM('2. Collected Data'!AO32:AU32)/'2. Collected Data'!G32</f>
        <v>150.1810843373494</v>
      </c>
      <c r="T33" s="50" t="str">
        <f>IF(MAX('2. Collected Data'!AO32:AT32)='2. Collected Data'!AO32,"NaCl",IF(MAX('2. Collected Data'!AP32:AT32)='2. Collected Data'!AP32,"CaCl2",IF(MAX('2. Collected Data'!AQ32:AT32)='2. Collected Data'!AQ32,"MgCl2",IF(MAX('2. Collected Data'!AR32:AT32)='2. Collected Data'!AR32,"Potassium Acetate",IF('2. Collected Data'!AS32&gt;'2. Collected Data'!AT32,"Enhanced Brine","Ag Byproduct")))))</f>
        <v>MgCl2</v>
      </c>
      <c r="U33" s="72">
        <f>IF('2. Collected Data'!BC32&gt;0,'2. Collected Data'!BC32/'2. Collected Data'!$G32,"")</f>
        <v>1824.3373493975903</v>
      </c>
      <c r="V33" s="72">
        <f>IF('2. Collected Data'!BD32&gt;0,'2. Collected Data'!BD32/'2. Collected Data'!$G32,"")</f>
        <v>1860.8433734939758</v>
      </c>
      <c r="W33" s="72">
        <f>IF('2. Collected Data'!BE32&gt;0,'2. Collected Data'!BE32/'2. Collected Data'!$G32,"")</f>
        <v>1665.0602409638554</v>
      </c>
      <c r="X33" s="72">
        <f>IF('2. Collected Data'!BF32&gt;0,'2. Collected Data'!BF32/'2. Collected Data'!$G32,"")</f>
        <v>5350.2409638554218</v>
      </c>
      <c r="Y33" s="74">
        <f>IF(AND('2. Collected Data'!BB32&gt;0,'2. Collected Data'!BH32&gt;0),('2. Collected Data'!BH32-'2. Collected Data'!BB32)/'2. Collected Data'!BH32,"")</f>
        <v>-9.181540440585316E-2</v>
      </c>
    </row>
    <row r="34" spans="1:25" s="51" customFormat="1" ht="11.25" customHeight="1" x14ac:dyDescent="0.15">
      <c r="A34" s="383" t="s">
        <v>353</v>
      </c>
      <c r="B34" s="46"/>
      <c r="C34" s="46"/>
      <c r="D34" s="46"/>
      <c r="E34" s="46"/>
      <c r="F34" s="46"/>
      <c r="G34" s="146">
        <f>'2. Collected Data'!G33*'2. Collected Data'!AA33</f>
        <v>4457.18</v>
      </c>
      <c r="H34" s="45">
        <f>'2. Collected Data'!I33/'3. Calculated Stats'!$G34*1000</f>
        <v>159.51790145338532</v>
      </c>
      <c r="I34" s="45">
        <f>'2. Collected Data'!J33/'3. Calculated Stats'!$G34*1000</f>
        <v>3.8140707801793958</v>
      </c>
      <c r="J34" s="45">
        <f>'2. Collected Data'!K33/'3. Calculated Stats'!$G34*1000</f>
        <v>0.4487142094328701</v>
      </c>
      <c r="K34" s="66">
        <f>('2. Collected Data'!Y33+'2. Collected Data'!Z33)/G34*1000</f>
        <v>181.72925482031238</v>
      </c>
      <c r="L34" s="73">
        <f>IF(SUM('2. Collected Data'!Y33:Z33)&gt;0,(ROUND('2. Collected Data'!Y33/SUM('2. Collected Data'!Y33:Z33),2)),"")</f>
        <v>0.95</v>
      </c>
      <c r="M34" s="73">
        <f>IF(SUM('2. Collected Data'!Y33:Z33)&gt;0,1-L34,"")</f>
        <v>5.0000000000000044E-2</v>
      </c>
      <c r="N34" s="66">
        <f>IF('2. Collected Data'!AD33&gt;0,'2. Collected Data'!AE33/'2. Collected Data'!AD33,"")</f>
        <v>4210.5263157894733</v>
      </c>
      <c r="O34" s="66">
        <f>IF('2. Collected Data'!AF33&gt;0,'2. Collected Data'!AG33/'2. Collected Data'!AF33,"")</f>
        <v>18250</v>
      </c>
      <c r="P34" s="66">
        <f>SUM('2. Collected Data'!AI33:AK33)/'2. Collected Data'!G33</f>
        <v>10.784401796651695</v>
      </c>
      <c r="Q34" s="50" t="str">
        <f>IF(MAX('2. Collected Data'!AI33:AK33)='2. Collected Data'!AI33,"NaCl",IF(MAX('2. Collected Data'!AJ33:AK33)='2. Collected Data'!AJ33,"CaCl2","MgCl2"))</f>
        <v>NaCl</v>
      </c>
      <c r="R34" s="66">
        <f>'2. Collected Data'!AL33/'2. Collected Data'!G33</f>
        <v>1.1400571661902819</v>
      </c>
      <c r="S34" s="66">
        <f>SUM('2. Collected Data'!AO33:AU33)/'2. Collected Data'!G33</f>
        <v>176.04094965875285</v>
      </c>
      <c r="T34" s="50" t="str">
        <f>IF(MAX('2. Collected Data'!AO33:AT33)='2. Collected Data'!AO33,"NaCl",IF(MAX('2. Collected Data'!AP33:AT33)='2. Collected Data'!AP33,"CaCl2",IF(MAX('2. Collected Data'!AQ33:AT33)='2. Collected Data'!AQ33,"MgCl2",IF(MAX('2. Collected Data'!AR33:AT33)='2. Collected Data'!AR33,"Potassium Acetate",IF('2. Collected Data'!AS33&gt;'2. Collected Data'!AT33,"Enhanced Brine","Ag Byproduct")))))</f>
        <v>NaCl</v>
      </c>
      <c r="U34" s="72">
        <f>IF('2. Collected Data'!BC33&gt;0,'2. Collected Data'!BC33/'2. Collected Data'!$G33,"")</f>
        <v>1522.4873126057282</v>
      </c>
      <c r="V34" s="72">
        <f>IF('2. Collected Data'!BD33&gt;0,'2. Collected Data'!BD33/'2. Collected Data'!$G33,"")</f>
        <v>2677.477687685936</v>
      </c>
      <c r="W34" s="72">
        <f>IF('2. Collected Data'!BE33&gt;0,'2. Collected Data'!BE33/'2. Collected Data'!$G33,"")</f>
        <v>857.49285422621483</v>
      </c>
      <c r="X34" s="72">
        <f>IF('2. Collected Data'!BF33&gt;0,'2. Collected Data'!BF33/'2. Collected Data'!$G33,"")</f>
        <v>5057.4578545178792</v>
      </c>
      <c r="Y34" s="74">
        <f>IF(AND('2. Collected Data'!BB33&gt;0,'2. Collected Data'!BH33&gt;0),('2. Collected Data'!BH33-'2. Collected Data'!BB33)/'2. Collected Data'!BH33,"")</f>
        <v>-1.9947637451690663E-3</v>
      </c>
    </row>
    <row r="35" spans="1:25" s="51" customFormat="1" ht="11.25" customHeight="1" x14ac:dyDescent="0.15">
      <c r="A35" s="333" t="s">
        <v>138</v>
      </c>
      <c r="B35" s="46"/>
      <c r="C35" s="46"/>
      <c r="D35" s="46"/>
      <c r="E35" s="46"/>
      <c r="F35" s="46"/>
      <c r="G35" s="146">
        <f>'2. Collected Data'!G34*'2. Collected Data'!AA34</f>
        <v>1080.5200000000002</v>
      </c>
      <c r="H35" s="45">
        <f>'2. Collected Data'!I34/'3. Calculated Stats'!$G35*1000</f>
        <v>0</v>
      </c>
      <c r="I35" s="45">
        <f>'2. Collected Data'!J34/'3. Calculated Stats'!$G35*1000</f>
        <v>0</v>
      </c>
      <c r="J35" s="45">
        <f>'2. Collected Data'!K34/'3. Calculated Stats'!$G35*1000</f>
        <v>0</v>
      </c>
      <c r="K35" s="66">
        <f>('2. Collected Data'!Y34+'2. Collected Data'!Z34)/G35*1000</f>
        <v>740.38425943064431</v>
      </c>
      <c r="L35" s="73">
        <f>IF(SUM('2. Collected Data'!Y34:Z34)&gt;0,(ROUND('2. Collected Data'!Y34/SUM('2. Collected Data'!Y34:Z34),2)),"")</f>
        <v>0.5</v>
      </c>
      <c r="M35" s="73">
        <f>IF(SUM('2. Collected Data'!Y34:Z34)&gt;0,1-L35,"")</f>
        <v>0.5</v>
      </c>
      <c r="N35" s="66">
        <f>IF('2. Collected Data'!AD34&gt;0,'2. Collected Data'!AE34/'2. Collected Data'!AD34,"")</f>
        <v>2510.6382978723404</v>
      </c>
      <c r="O35" s="66">
        <f>IF('2. Collected Data'!AF34&gt;0,'2. Collected Data'!AG34/'2. Collected Data'!AF34,"")</f>
        <v>8281.25</v>
      </c>
      <c r="P35" s="66">
        <f>SUM('2. Collected Data'!AI34:AK34)/'2. Collected Data'!G34</f>
        <v>29.533881834672194</v>
      </c>
      <c r="Q35" s="50" t="str">
        <f>IF(MAX('2. Collected Data'!AI34:AK34)='2. Collected Data'!AI34,"NaCl",IF(MAX('2. Collected Data'!AJ34:AK34)='2. Collected Data'!AJ34,"CaCl2","MgCl2"))</f>
        <v>NaCl</v>
      </c>
      <c r="R35" s="66">
        <f>'2. Collected Data'!AL34/'2. Collected Data'!G34</f>
        <v>1.1337133972531743</v>
      </c>
      <c r="S35" s="66">
        <f>SUM('2. Collected Data'!AO34:AU34)/'2. Collected Data'!G34</f>
        <v>114.80953614926146</v>
      </c>
      <c r="T35" s="50" t="str">
        <f>IF(MAX('2. Collected Data'!AO34:AT34)='2. Collected Data'!AO34,"NaCl",IF(MAX('2. Collected Data'!AP34:AT34)='2. Collected Data'!AP34,"CaCl2",IF(MAX('2. Collected Data'!AQ34:AT34)='2. Collected Data'!AQ34,"MgCl2",IF(MAX('2. Collected Data'!AR34:AT34)='2. Collected Data'!AR34,"Potassium Acetate",IF('2. Collected Data'!AS34&gt;'2. Collected Data'!AT34,"Enhanced Brine","Ag Byproduct")))))</f>
        <v>MgCl2</v>
      </c>
      <c r="U35" s="72">
        <f>IF('2. Collected Data'!BC34&gt;0,'2. Collected Data'!BC34/'2. Collected Data'!$G34,"")</f>
        <v>797.96093547551175</v>
      </c>
      <c r="V35" s="72">
        <f>IF('2. Collected Data'!BD34&gt;0,'2. Collected Data'!BD34/'2. Collected Data'!$G34,"")</f>
        <v>4719.2820678932367</v>
      </c>
      <c r="W35" s="72">
        <f>IF('2. Collected Data'!BE34&gt;0,'2. Collected Data'!BE34/'2. Collected Data'!$G34,"")</f>
        <v>2032.2622441046904</v>
      </c>
      <c r="X35" s="72">
        <f>IF('2. Collected Data'!BF34&gt;0,'2. Collected Data'!BF34/'2. Collected Data'!$G34,"")</f>
        <v>7536.9942342575796</v>
      </c>
      <c r="Y35" s="74">
        <f>IF(AND('2. Collected Data'!BB34&gt;0,'2. Collected Data'!BH34&gt;0),('2. Collected Data'!BH34-'2. Collected Data'!BB34)/'2. Collected Data'!BH34,"")</f>
        <v>-0.3007804682809686</v>
      </c>
    </row>
    <row r="36" spans="1:25" s="51" customFormat="1" ht="11.25" customHeight="1" x14ac:dyDescent="0.15">
      <c r="A36" s="190" t="s">
        <v>139</v>
      </c>
      <c r="B36" s="46"/>
      <c r="C36" s="46"/>
      <c r="D36" s="46"/>
      <c r="E36" s="46"/>
      <c r="F36" s="46"/>
      <c r="G36" s="146">
        <f>'2. Collected Data'!G35*'2. Collected Data'!AA35</f>
        <v>24033.75</v>
      </c>
      <c r="H36" s="45">
        <f>'2. Collected Data'!I35/'3. Calculated Stats'!$G36*1000</f>
        <v>13.938731991470329</v>
      </c>
      <c r="I36" s="45">
        <f>'2. Collected Data'!J35/'3. Calculated Stats'!$G36*1000</f>
        <v>0.91537941436521553</v>
      </c>
      <c r="J36" s="45">
        <f>'2. Collected Data'!K35/'3. Calculated Stats'!$G36*1000</f>
        <v>4.1608155198418886E-2</v>
      </c>
      <c r="K36" s="66">
        <f>('2. Collected Data'!Y35+'2. Collected Data'!Z35)/G36*1000</f>
        <v>20.762469444011025</v>
      </c>
      <c r="L36" s="73">
        <f>IF(SUM('2. Collected Data'!Y35:Z35)&gt;0,(ROUND('2. Collected Data'!Y35/SUM('2. Collected Data'!Y35:Z35),2)),"")</f>
        <v>0.72</v>
      </c>
      <c r="M36" s="73">
        <f>IF(SUM('2. Collected Data'!Y35:Z35)&gt;0,1-L36,"")</f>
        <v>0.28000000000000003</v>
      </c>
      <c r="N36" s="66">
        <f>IF('2. Collected Data'!AD35&gt;0,'2. Collected Data'!AE35/'2. Collected Data'!AD35,"")</f>
        <v>0</v>
      </c>
      <c r="O36" s="66" t="str">
        <f>IF('2. Collected Data'!AF35&gt;0,'2. Collected Data'!AG35/'2. Collected Data'!AF35,"")</f>
        <v/>
      </c>
      <c r="P36" s="66">
        <f>SUM('2. Collected Data'!AI35:AK35)/'2. Collected Data'!G35</f>
        <v>19.31792791387112</v>
      </c>
      <c r="Q36" s="50" t="str">
        <f>IF(MAX('2. Collected Data'!AI35:AK35)='2. Collected Data'!AI35,"NaCl",IF(MAX('2. Collected Data'!AJ35:AK35)='2. Collected Data'!AJ35,"CaCl2","MgCl2"))</f>
        <v>NaCl</v>
      </c>
      <c r="R36" s="66">
        <f>'2. Collected Data'!AL35/'2. Collected Data'!G35</f>
        <v>3.4382899048213451</v>
      </c>
      <c r="S36" s="66">
        <f>SUM('2. Collected Data'!AO35:AU35)/'2. Collected Data'!G35</f>
        <v>73.699204244031833</v>
      </c>
      <c r="T36" s="50" t="str">
        <f>IF(MAX('2. Collected Data'!AO35:AT35)='2. Collected Data'!AO35,"NaCl",IF(MAX('2. Collected Data'!AP35:AT35)='2. Collected Data'!AP35,"CaCl2",IF(MAX('2. Collected Data'!AQ35:AT35)='2. Collected Data'!AQ35,"MgCl2",IF(MAX('2. Collected Data'!AR35:AT35)='2. Collected Data'!AR35,"Potassium Acetate",IF('2. Collected Data'!AS35&gt;'2. Collected Data'!AT35,"Enhanced Brine","Ag Byproduct")))))</f>
        <v>NaCl</v>
      </c>
      <c r="U36" s="72" t="str">
        <f>IF('2. Collected Data'!BC35&gt;0,'2. Collected Data'!BC35/'2. Collected Data'!$G35,"")</f>
        <v/>
      </c>
      <c r="V36" s="72" t="str">
        <f>IF('2. Collected Data'!BD35&gt;0,'2. Collected Data'!BD35/'2. Collected Data'!$G35,"")</f>
        <v/>
      </c>
      <c r="W36" s="72" t="str">
        <f>IF('2. Collected Data'!BE35&gt;0,'2. Collected Data'!BE35/'2. Collected Data'!$G35,"")</f>
        <v/>
      </c>
      <c r="X36" s="72" t="str">
        <f>IF('2. Collected Data'!BF35&gt;0,'2. Collected Data'!BF35/'2. Collected Data'!$G35,"")</f>
        <v/>
      </c>
      <c r="Y36" s="74">
        <f>IF(AND('2. Collected Data'!BB35&gt;0,'2. Collected Data'!BH35&gt;0),('2. Collected Data'!BH35-'2. Collected Data'!BB35)/'2. Collected Data'!BH35,"")</f>
        <v>0.35642602784072519</v>
      </c>
    </row>
    <row r="37" spans="1:25" s="51" customFormat="1" ht="11.25" customHeight="1" x14ac:dyDescent="0.15">
      <c r="A37" s="186" t="s">
        <v>140</v>
      </c>
      <c r="B37" s="46"/>
      <c r="C37" s="46"/>
      <c r="D37" s="46"/>
      <c r="E37" s="46"/>
      <c r="F37" s="46"/>
      <c r="G37" s="146">
        <f>'2. Collected Data'!G36*'2. Collected Data'!AA36</f>
        <v>30585</v>
      </c>
      <c r="H37" s="45">
        <f>'2. Collected Data'!I36/'3. Calculated Stats'!$G37*1000</f>
        <v>27.46444335458558</v>
      </c>
      <c r="I37" s="45">
        <f>'2. Collected Data'!J36/'3. Calculated Stats'!$G37*1000</f>
        <v>0</v>
      </c>
      <c r="J37" s="45">
        <f>'2. Collected Data'!K36/'3. Calculated Stats'!$G37*1000</f>
        <v>0</v>
      </c>
      <c r="K37" s="66">
        <f>('2. Collected Data'!Y36+'2. Collected Data'!Z36)/G37*1000</f>
        <v>59.277423573647219</v>
      </c>
      <c r="L37" s="73">
        <f>IF(SUM('2. Collected Data'!Y36:Z36)&gt;0,(ROUND('2. Collected Data'!Y36/SUM('2. Collected Data'!Y36:Z36),2)),"")</f>
        <v>1</v>
      </c>
      <c r="M37" s="73">
        <f>IF(SUM('2. Collected Data'!Y36:Z36)&gt;0,1-L37,"")</f>
        <v>0</v>
      </c>
      <c r="N37" s="66" t="str">
        <f>IF('2. Collected Data'!AD36&gt;0,'2. Collected Data'!AE36/'2. Collected Data'!AD36,"")</f>
        <v/>
      </c>
      <c r="O37" s="66" t="str">
        <f>IF('2. Collected Data'!AF36&gt;0,'2. Collected Data'!AG36/'2. Collected Data'!AF36,"")</f>
        <v/>
      </c>
      <c r="P37" s="66">
        <f>SUM('2. Collected Data'!AI36:AK36)/'2. Collected Data'!G36</f>
        <v>14.438711786823607</v>
      </c>
      <c r="Q37" s="50" t="str">
        <f>IF(MAX('2. Collected Data'!AI36:AK36)='2. Collected Data'!AI36,"NaCl",IF(MAX('2. Collected Data'!AJ36:AK36)='2. Collected Data'!AJ36,"CaCl2","MgCl2"))</f>
        <v>NaCl</v>
      </c>
      <c r="R37" s="66">
        <f>'2. Collected Data'!AL36/'2. Collected Data'!G36</f>
        <v>1.2754291319274154</v>
      </c>
      <c r="S37" s="66">
        <f>SUM('2. Collected Data'!AO36:AU36)/'2. Collected Data'!G36</f>
        <v>141.35249305214975</v>
      </c>
      <c r="T37" s="50" t="str">
        <f>IF(MAX('2. Collected Data'!AO36:AT36)='2. Collected Data'!AO36,"NaCl",IF(MAX('2. Collected Data'!AP36:AT36)='2. Collected Data'!AP36,"CaCl2",IF(MAX('2. Collected Data'!AQ36:AT36)='2. Collected Data'!AQ36,"MgCl2",IF(MAX('2. Collected Data'!AR36:AT36)='2. Collected Data'!AR36,"Potassium Acetate",IF('2. Collected Data'!AS36&gt;'2. Collected Data'!AT36,"Enhanced Brine","Ag Byproduct")))))</f>
        <v>NaCl</v>
      </c>
      <c r="U37" s="72">
        <f>IF('2. Collected Data'!BC36&gt;0,'2. Collected Data'!BC36/'2. Collected Data'!$G36,"")</f>
        <v>21.541866928232793</v>
      </c>
      <c r="V37" s="72">
        <f>IF('2. Collected Data'!BD36&gt;0,'2. Collected Data'!BD36/'2. Collected Data'!$G36,"")</f>
        <v>1540.6244891286578</v>
      </c>
      <c r="W37" s="72">
        <f>IF('2. Collected Data'!BE36&gt;0,'2. Collected Data'!BE36/'2. Collected Data'!$G36,"")</f>
        <v>1135.1969919895373</v>
      </c>
      <c r="X37" s="72">
        <f>IF('2. Collected Data'!BF36&gt;0,'2. Collected Data'!BF36/'2. Collected Data'!$G36,"")</f>
        <v>4054.2749713912049</v>
      </c>
      <c r="Y37" s="74">
        <f>IF(AND('2. Collected Data'!BB36&gt;0,'2. Collected Data'!BH36&gt;0),('2. Collected Data'!BH36-'2. Collected Data'!BB36)/'2. Collected Data'!BH36,"")</f>
        <v>0.12214512864989895</v>
      </c>
    </row>
    <row r="38" spans="1:25" s="51" customFormat="1" ht="11.25" customHeight="1" x14ac:dyDescent="0.15">
      <c r="A38" s="187" t="s">
        <v>354</v>
      </c>
      <c r="B38" s="46"/>
      <c r="C38" s="46"/>
      <c r="D38" s="46"/>
      <c r="E38" s="46"/>
      <c r="F38" s="46"/>
      <c r="G38" s="146"/>
      <c r="H38" s="45"/>
      <c r="I38" s="45"/>
      <c r="J38" s="45"/>
      <c r="K38" s="66"/>
      <c r="L38" s="73"/>
      <c r="M38" s="73"/>
      <c r="N38" s="66"/>
      <c r="O38" s="66"/>
      <c r="P38" s="66"/>
      <c r="Q38" s="50"/>
      <c r="R38" s="66"/>
      <c r="S38" s="66"/>
      <c r="T38" s="50"/>
      <c r="U38" s="72"/>
      <c r="V38" s="72"/>
      <c r="W38" s="72"/>
      <c r="X38" s="72"/>
      <c r="Y38" s="74"/>
    </row>
    <row r="39" spans="1:25" s="51" customFormat="1" ht="11.25" customHeight="1" x14ac:dyDescent="0.15">
      <c r="A39" s="186" t="s">
        <v>141</v>
      </c>
      <c r="B39" s="46"/>
      <c r="C39" s="46"/>
      <c r="D39" s="46"/>
      <c r="E39" s="46"/>
      <c r="F39" s="46"/>
      <c r="G39" s="146">
        <f>'2. Collected Data'!G38*'2. Collected Data'!AA38</f>
        <v>77570</v>
      </c>
      <c r="H39" s="45">
        <f>'2. Collected Data'!I38/'3. Calculated Stats'!$G39*1000</f>
        <v>19.337372695629753</v>
      </c>
      <c r="I39" s="45">
        <f>'2. Collected Data'!J38/'3. Calculated Stats'!$G39*1000</f>
        <v>0.28361479953590307</v>
      </c>
      <c r="J39" s="45">
        <f>'2. Collected Data'!K38/'3. Calculated Stats'!$G39*1000</f>
        <v>2.5783163594173004E-2</v>
      </c>
      <c r="K39" s="66">
        <f>('2. Collected Data'!Y38+'2. Collected Data'!Z38)/G39*1000</f>
        <v>38.57161273688282</v>
      </c>
      <c r="L39" s="73">
        <f>IF(SUM('2. Collected Data'!Y38:Z38)&gt;0,(ROUND('2. Collected Data'!Y38/SUM('2. Collected Data'!Y38:Z38),2)),"")</f>
        <v>0.81</v>
      </c>
      <c r="M39" s="73">
        <f>IF(SUM('2. Collected Data'!Y38:Z38)&gt;0,1-L39,"")</f>
        <v>0.18999999999999995</v>
      </c>
      <c r="N39" s="66">
        <f>IF('2. Collected Data'!AD38&gt;0,'2. Collected Data'!AE38/'2. Collected Data'!AD38,"")</f>
        <v>1466.6666666666667</v>
      </c>
      <c r="O39" s="66">
        <f>IF('2. Collected Data'!AF38&gt;0,'2. Collected Data'!AG38/'2. Collected Data'!AF38,"")</f>
        <v>90909.090909090912</v>
      </c>
      <c r="P39" s="66">
        <f>SUM('2. Collected Data'!AI38:AK38)/'2. Collected Data'!G38</f>
        <v>1.8692793605775428</v>
      </c>
      <c r="Q39" s="50" t="str">
        <f>IF(MAX('2. Collected Data'!AI38:AK38)='2. Collected Data'!AI38,"NaCl",IF(MAX('2. Collected Data'!AJ38:AK38)='2. Collected Data'!AJ38,"CaCl2","MgCl2"))</f>
        <v>NaCl</v>
      </c>
      <c r="R39" s="66">
        <f>'2. Collected Data'!AL38/'2. Collected Data'!G38</f>
        <v>1.1473507799406988</v>
      </c>
      <c r="S39" s="66">
        <f>SUM('2. Collected Data'!AO38:AU38)/'2. Collected Data'!G38</f>
        <v>58.966095139873666</v>
      </c>
      <c r="T39" s="50" t="str">
        <f>IF(MAX('2. Collected Data'!AO38:AT38)='2. Collected Data'!AO38,"NaCl",IF(MAX('2. Collected Data'!AP38:AT38)='2. Collected Data'!AP38,"CaCl2",IF(MAX('2. Collected Data'!AQ38:AT38)='2. Collected Data'!AQ38,"MgCl2",IF(MAX('2. Collected Data'!AR38:AT38)='2. Collected Data'!AR38,"Potassium Acetate",IF('2. Collected Data'!AS38&gt;'2. Collected Data'!AT38,"Enhanced Brine","Ag Byproduct")))))</f>
        <v>NaCl</v>
      </c>
      <c r="U39" s="72">
        <f>IF('2. Collected Data'!BC38&gt;0,'2. Collected Data'!BC38/'2. Collected Data'!$G38,"")</f>
        <v>226.3632847750419</v>
      </c>
      <c r="V39" s="72">
        <f>IF('2. Collected Data'!BD38&gt;0,'2. Collected Data'!BD38/'2. Collected Data'!$G38,"")</f>
        <v>112.71109965192728</v>
      </c>
      <c r="W39" s="72">
        <f>IF('2. Collected Data'!BE38&gt;0,'2. Collected Data'!BE38/'2. Collected Data'!$G38,"")</f>
        <v>194.43083666365862</v>
      </c>
      <c r="X39" s="72">
        <f>IF('2. Collected Data'!BF38&gt;0,'2. Collected Data'!BF38/'2. Collected Data'!$G38,"")</f>
        <v>533.50522109062786</v>
      </c>
      <c r="Y39" s="74">
        <f>IF(AND('2. Collected Data'!BB38&gt;0,'2. Collected Data'!BH38&gt;0),('2. Collected Data'!BH38-'2. Collected Data'!BB38)/'2. Collected Data'!BH38,"")</f>
        <v>7.1428571428571425E-2</v>
      </c>
    </row>
    <row r="40" spans="1:25" s="51" customFormat="1" ht="11.25" customHeight="1" x14ac:dyDescent="0.15">
      <c r="A40" s="186" t="s">
        <v>142</v>
      </c>
      <c r="B40" s="46"/>
      <c r="C40" s="46"/>
      <c r="D40" s="46"/>
      <c r="E40" s="46"/>
      <c r="F40" s="46"/>
      <c r="G40" s="146">
        <f>'2. Collected Data'!G39*'2. Collected Data'!AA39</f>
        <v>24750</v>
      </c>
      <c r="H40" s="45">
        <f>'2. Collected Data'!I39/'3. Calculated Stats'!$G40*1000</f>
        <v>23.030303030303031</v>
      </c>
      <c r="I40" s="45">
        <f>'2. Collected Data'!J39/'3. Calculated Stats'!$G40*1000</f>
        <v>2.4242424242424243</v>
      </c>
      <c r="J40" s="45">
        <f>'2. Collected Data'!K39/'3. Calculated Stats'!$G40*1000</f>
        <v>1.4545454545454544</v>
      </c>
      <c r="K40" s="66">
        <f>('2. Collected Data'!Y39+'2. Collected Data'!Z39)/G40*1000</f>
        <v>28.606060606060606</v>
      </c>
      <c r="L40" s="73">
        <f>IF(SUM('2. Collected Data'!Y39:Z39)&gt;0,(ROUND('2. Collected Data'!Y39/SUM('2. Collected Data'!Y39:Z39),2)),"")</f>
        <v>0.8</v>
      </c>
      <c r="M40" s="73">
        <f>IF(SUM('2. Collected Data'!Y39:Z39)&gt;0,1-L40,"")</f>
        <v>0.19999999999999996</v>
      </c>
      <c r="N40" s="66">
        <f>IF('2. Collected Data'!AD39&gt;0,'2. Collected Data'!AE39/'2. Collected Data'!AD39,"")</f>
        <v>279.16666666666669</v>
      </c>
      <c r="O40" s="66">
        <f>IF('2. Collected Data'!AF39&gt;0,'2. Collected Data'!AG39/'2. Collected Data'!AF39,"")</f>
        <v>10000</v>
      </c>
      <c r="P40" s="66">
        <f>SUM('2. Collected Data'!AI39:AK39)/'2. Collected Data'!G39</f>
        <v>7.4319999999999997E-2</v>
      </c>
      <c r="Q40" s="50" t="str">
        <f>IF(MAX('2. Collected Data'!AI39:AK39)='2. Collected Data'!AI39,"NaCl",IF(MAX('2. Collected Data'!AJ39:AK39)='2. Collected Data'!AJ39,"CaCl2","MgCl2"))</f>
        <v>NaCl</v>
      </c>
      <c r="R40" s="66">
        <f>'2. Collected Data'!AL39/'2. Collected Data'!G39</f>
        <v>11.311999999999999</v>
      </c>
      <c r="S40" s="66">
        <f>SUM('2. Collected Data'!AO39:AU39)/'2. Collected Data'!G39</f>
        <v>407.11540000000002</v>
      </c>
      <c r="T40" s="50" t="str">
        <f>IF(MAX('2. Collected Data'!AO39:AT39)='2. Collected Data'!AO39,"NaCl",IF(MAX('2. Collected Data'!AP39:AT39)='2. Collected Data'!AP39,"CaCl2",IF(MAX('2. Collected Data'!AQ39:AT39)='2. Collected Data'!AQ39,"MgCl2",IF(MAX('2. Collected Data'!AR39:AT39)='2. Collected Data'!AR39,"Potassium Acetate",IF('2. Collected Data'!AS39&gt;'2. Collected Data'!AT39,"Enhanced Brine","Ag Byproduct")))))</f>
        <v>NaCl</v>
      </c>
      <c r="U40" s="72">
        <f>IF('2. Collected Data'!BC39&gt;0,'2. Collected Data'!BC39/'2. Collected Data'!$G39,"")</f>
        <v>497.53068000000002</v>
      </c>
      <c r="V40" s="72">
        <f>IF('2. Collected Data'!BD39&gt;0,'2. Collected Data'!BD39/'2. Collected Data'!$G39,"")</f>
        <v>288.64756</v>
      </c>
      <c r="W40" s="72">
        <f>IF('2. Collected Data'!BE39&gt;0,'2. Collected Data'!BE39/'2. Collected Data'!$G39,"")</f>
        <v>466.33139999999997</v>
      </c>
      <c r="X40" s="72">
        <f>IF('2. Collected Data'!BF39&gt;0,'2. Collected Data'!BF39/'2. Collected Data'!$G39,"")</f>
        <v>1254.7394400000001</v>
      </c>
      <c r="Y40" s="74">
        <f>IF(AND('2. Collected Data'!BB39&gt;0,'2. Collected Data'!BH39&gt;0),('2. Collected Data'!BH39-'2. Collected Data'!BB39)/'2. Collected Data'!BH39,"")</f>
        <v>0</v>
      </c>
    </row>
    <row r="41" spans="1:25" s="51" customFormat="1" ht="11.25" customHeight="1" x14ac:dyDescent="0.15">
      <c r="A41" s="186" t="s">
        <v>64</v>
      </c>
      <c r="B41" s="46"/>
      <c r="C41" s="46"/>
      <c r="D41" s="46"/>
      <c r="E41" s="46"/>
      <c r="F41" s="46"/>
      <c r="G41" s="146">
        <f>'2. Collected Data'!G40*'2. Collected Data'!AA40</f>
        <v>22241.279999999999</v>
      </c>
      <c r="H41" s="45">
        <f>'2. Collected Data'!I40/'3. Calculated Stats'!$G41*1000</f>
        <v>31.338124424493554</v>
      </c>
      <c r="I41" s="45">
        <f>'2. Collected Data'!J40/'3. Calculated Stats'!$G41*1000</f>
        <v>5.8899487799263355</v>
      </c>
      <c r="J41" s="45">
        <f>'2. Collected Data'!K40/'3. Calculated Stats'!$G41*1000</f>
        <v>1.168997467771639</v>
      </c>
      <c r="K41" s="66">
        <f>('2. Collected Data'!Y40+'2. Collected Data'!Z40)/G41*1000</f>
        <v>44.871518186003684</v>
      </c>
      <c r="L41" s="73">
        <f>IF(SUM('2. Collected Data'!Y40:Z40)&gt;0,(ROUND('2. Collected Data'!Y40/SUM('2. Collected Data'!Y40:Z40),2)),"")</f>
        <v>0</v>
      </c>
      <c r="M41" s="73">
        <f>IF(SUM('2. Collected Data'!Y40:Z40)&gt;0,1-L41,"")</f>
        <v>1</v>
      </c>
      <c r="N41" s="66">
        <f>IF('2. Collected Data'!AD40&gt;0,'2. Collected Data'!AE40/'2. Collected Data'!AD40,"")</f>
        <v>1537.295081967213</v>
      </c>
      <c r="O41" s="66">
        <f>IF('2. Collected Data'!AF40&gt;0,'2. Collected Data'!AG40/'2. Collected Data'!AF40,"")</f>
        <v>74806.122448979586</v>
      </c>
      <c r="P41" s="66">
        <f>SUM('2. Collected Data'!AI40:AK40)/'2. Collected Data'!G40</f>
        <v>4.5204160911602207</v>
      </c>
      <c r="Q41" s="50" t="str">
        <f>IF(MAX('2. Collected Data'!AI40:AK40)='2. Collected Data'!AI40,"NaCl",IF(MAX('2. Collected Data'!AJ40:AK40)='2. Collected Data'!AJ40,"CaCl2","MgCl2"))</f>
        <v>NaCl</v>
      </c>
      <c r="R41" s="66">
        <f>'2. Collected Data'!AL40/'2. Collected Data'!G40</f>
        <v>0</v>
      </c>
      <c r="S41" s="66">
        <f>SUM('2. Collected Data'!AO40:AU40)/'2. Collected Data'!G40</f>
        <v>66.701873273480658</v>
      </c>
      <c r="T41" s="50" t="str">
        <f>IF(MAX('2. Collected Data'!AO40:AT40)='2. Collected Data'!AO40,"NaCl",IF(MAX('2. Collected Data'!AP40:AT40)='2. Collected Data'!AP40,"CaCl2",IF(MAX('2. Collected Data'!AQ40:AT40)='2. Collected Data'!AQ40,"MgCl2",IF(MAX('2. Collected Data'!AR40:AT40)='2. Collected Data'!AR40,"Potassium Acetate",IF('2. Collected Data'!AS40&gt;'2. Collected Data'!AT40,"Enhanced Brine","Ag Byproduct")))))</f>
        <v>MgCl2</v>
      </c>
      <c r="U41" s="72">
        <f>IF('2. Collected Data'!BC40&gt;0,'2. Collected Data'!BC40/'2. Collected Data'!$G40,"")</f>
        <v>214.87176277624309</v>
      </c>
      <c r="V41" s="72">
        <f>IF('2. Collected Data'!BD40&gt;0,'2. Collected Data'!BD40/'2. Collected Data'!$G40,"")</f>
        <v>572.93301104972375</v>
      </c>
      <c r="W41" s="72">
        <f>IF('2. Collected Data'!BE40&gt;0,'2. Collected Data'!BE40/'2. Collected Data'!$G40,"")</f>
        <v>494.04955110497235</v>
      </c>
      <c r="X41" s="72">
        <f>IF('2. Collected Data'!BF40&gt;0,'2. Collected Data'!BF40/'2. Collected Data'!$G40,"")</f>
        <v>1281.8543680939226</v>
      </c>
      <c r="Y41" s="74">
        <f>IF(AND('2. Collected Data'!BB40&gt;0,'2. Collected Data'!BH40&gt;0),('2. Collected Data'!BH40-'2. Collected Data'!BB40)/'2. Collected Data'!BH40,"")</f>
        <v>0</v>
      </c>
    </row>
    <row r="42" spans="1:25" s="51" customFormat="1" ht="11.25" customHeight="1" x14ac:dyDescent="0.15">
      <c r="A42" s="187" t="s">
        <v>156</v>
      </c>
      <c r="B42" s="46"/>
      <c r="C42" s="46"/>
      <c r="D42" s="46"/>
      <c r="E42" s="46"/>
      <c r="F42" s="46"/>
      <c r="G42" s="146"/>
      <c r="H42" s="45"/>
      <c r="I42" s="45"/>
      <c r="J42" s="45"/>
      <c r="K42" s="66"/>
      <c r="L42" s="73"/>
      <c r="M42" s="73"/>
      <c r="N42" s="66"/>
      <c r="O42" s="66"/>
      <c r="P42" s="66"/>
      <c r="Q42" s="50"/>
      <c r="R42" s="66"/>
      <c r="S42" s="66"/>
      <c r="T42" s="50"/>
      <c r="U42" s="72"/>
      <c r="V42" s="72"/>
      <c r="W42" s="72"/>
      <c r="X42" s="72"/>
      <c r="Y42" s="74"/>
    </row>
    <row r="43" spans="1:25" s="51" customFormat="1" ht="11.25" customHeight="1" x14ac:dyDescent="0.15">
      <c r="A43" s="186" t="s">
        <v>334</v>
      </c>
      <c r="B43" s="46"/>
      <c r="C43" s="46"/>
      <c r="D43" s="46"/>
      <c r="E43" s="46"/>
      <c r="F43" s="46"/>
      <c r="G43" s="146">
        <f>'2. Collected Data'!G42*'2. Collected Data'!AA42</f>
        <v>4308.3600000000006</v>
      </c>
      <c r="H43" s="45">
        <f>'2. Collected Data'!I42/'3. Calculated Stats'!$G43*1000</f>
        <v>82.397942604610563</v>
      </c>
      <c r="I43" s="45">
        <f>'2. Collected Data'!J42/'3. Calculated Stats'!$G43*1000</f>
        <v>5.1063513726800913</v>
      </c>
      <c r="J43" s="45">
        <f>'2. Collected Data'!K42/'3. Calculated Stats'!$G43*1000</f>
        <v>0.46421376115273555</v>
      </c>
      <c r="K43" s="66">
        <f>('2. Collected Data'!Y42+'2. Collected Data'!Z42)/G43*1000</f>
        <v>154.1189687027082</v>
      </c>
      <c r="L43" s="73">
        <f>IF(SUM('2. Collected Data'!Y42:Z42)&gt;0,(ROUND('2. Collected Data'!Y42/SUM('2. Collected Data'!Y42:Z42),2)),"")</f>
        <v>1</v>
      </c>
      <c r="M43" s="73">
        <f>IF(SUM('2. Collected Data'!Y42:Z42)&gt;0,1-L43,"")</f>
        <v>0</v>
      </c>
      <c r="N43" s="66">
        <f>IF('2. Collected Data'!AD42&gt;0,'2. Collected Data'!AE42/'2. Collected Data'!AD42,"")</f>
        <v>1959.1588785046729</v>
      </c>
      <c r="O43" s="66">
        <f>IF('2. Collected Data'!AF42&gt;0,'2. Collected Data'!AG42/'2. Collected Data'!AF42,"")</f>
        <v>5272.727272727273</v>
      </c>
      <c r="P43" s="66">
        <f>SUM('2. Collected Data'!AI42:AK42)/'2. Collected Data'!G42</f>
        <v>24.691116805466581</v>
      </c>
      <c r="Q43" s="50" t="str">
        <f>IF(MAX('2. Collected Data'!AI42:AK42)='2. Collected Data'!AI42,"NaCl",IF(MAX('2. Collected Data'!AJ42:AK42)='2. Collected Data'!AJ42,"CaCl2","MgCl2"))</f>
        <v>NaCl</v>
      </c>
      <c r="R43" s="66">
        <f>'2. Collected Data'!AL42/'2. Collected Data'!G42</f>
        <v>3.4875080076873797</v>
      </c>
      <c r="S43" s="66">
        <f>SUM('2. Collected Data'!AO42:AU42)/'2. Collected Data'!G42</f>
        <v>41.214072175955586</v>
      </c>
      <c r="T43" s="50" t="str">
        <f>IF(MAX('2. Collected Data'!AO42:AT42)='2. Collected Data'!AO42,"NaCl",IF(MAX('2. Collected Data'!AP42:AT42)='2. Collected Data'!AP42,"CaCl2",IF(MAX('2. Collected Data'!AQ42:AT42)='2. Collected Data'!AQ42,"MgCl2",IF(MAX('2. Collected Data'!AR42:AT42)='2. Collected Data'!AR42,"Potassium Acetate",IF('2. Collected Data'!AS42&gt;'2. Collected Data'!AT42,"Enhanced Brine","Ag Byproduct")))))</f>
        <v>NaCl</v>
      </c>
      <c r="U43" s="72">
        <f>IF('2. Collected Data'!BC42&gt;0,'2. Collected Data'!BC42/'2. Collected Data'!$G42,"")</f>
        <v>1768.1617552850737</v>
      </c>
      <c r="V43" s="72">
        <f>IF('2. Collected Data'!BD42&gt;0,'2. Collected Data'!BD42/'2. Collected Data'!$G42,"")</f>
        <v>468.23959000640616</v>
      </c>
      <c r="W43" s="72">
        <f>IF('2. Collected Data'!BE42&gt;0,'2. Collected Data'!BE42/'2. Collected Data'!$G42,"")</f>
        <v>1768.1617552850737</v>
      </c>
      <c r="X43" s="72">
        <f>IF('2. Collected Data'!BF42&gt;0,'2. Collected Data'!BF42/'2. Collected Data'!$G42,"")</f>
        <v>6135.256352765321</v>
      </c>
      <c r="Y43" s="74">
        <f>IF(AND('2. Collected Data'!BB42&gt;0,'2. Collected Data'!BH42&gt;0),('2. Collected Data'!BH42-'2. Collected Data'!BB42)/'2. Collected Data'!BH42,"")</f>
        <v>-4.88440813488615E-2</v>
      </c>
    </row>
    <row r="44" spans="1:25" s="51" customFormat="1" ht="11.25" customHeight="1" x14ac:dyDescent="0.15">
      <c r="A44" s="187" t="s">
        <v>157</v>
      </c>
      <c r="B44" s="46"/>
      <c r="C44" s="46"/>
      <c r="D44" s="46"/>
      <c r="E44" s="46"/>
      <c r="F44" s="46"/>
      <c r="G44" s="146"/>
      <c r="H44" s="45"/>
      <c r="I44" s="45"/>
      <c r="J44" s="45"/>
      <c r="K44" s="66"/>
      <c r="L44" s="73"/>
      <c r="M44" s="73"/>
      <c r="N44" s="66"/>
      <c r="O44" s="66"/>
      <c r="P44" s="66"/>
      <c r="Q44" s="50"/>
      <c r="R44" s="66"/>
      <c r="S44" s="66"/>
      <c r="T44" s="50"/>
      <c r="U44" s="72"/>
      <c r="V44" s="72"/>
      <c r="W44" s="72"/>
      <c r="X44" s="72"/>
      <c r="Y44" s="74"/>
    </row>
    <row r="45" spans="1:25" s="51" customFormat="1" ht="11.25" customHeight="1" x14ac:dyDescent="0.15">
      <c r="A45" s="387" t="s">
        <v>355</v>
      </c>
      <c r="B45" s="46"/>
      <c r="C45" s="46"/>
      <c r="D45" s="46"/>
      <c r="E45" s="46"/>
      <c r="F45" s="46"/>
      <c r="G45" s="146">
        <f>'2. Collected Data'!G44*'2. Collected Data'!AA44</f>
        <v>30942</v>
      </c>
      <c r="H45" s="45">
        <f>'2. Collected Data'!I44/'3. Calculated Stats'!$G45*1000</f>
        <v>13.896968521750372</v>
      </c>
      <c r="I45" s="45">
        <f>'2. Collected Data'!J44/'3. Calculated Stats'!$G45*1000</f>
        <v>3.7489496477280073</v>
      </c>
      <c r="J45" s="45">
        <f>'2. Collected Data'!K44/'3. Calculated Stats'!$G45*1000</f>
        <v>6.463706289186219E-2</v>
      </c>
      <c r="K45" s="66">
        <f>('2. Collected Data'!Y44+'2. Collected Data'!Z44)/G45*1000</f>
        <v>27.535388791933293</v>
      </c>
      <c r="L45" s="73">
        <f>IF(SUM('2. Collected Data'!Y44:Z44)&gt;0,(ROUND('2. Collected Data'!Y44/SUM('2. Collected Data'!Y44:Z44),2)),"")</f>
        <v>1</v>
      </c>
      <c r="M45" s="73">
        <f>IF(SUM('2. Collected Data'!Y44:Z44)&gt;0,1-L45,"")</f>
        <v>0</v>
      </c>
      <c r="N45" s="66">
        <f>IF('2. Collected Data'!AD44&gt;0,'2. Collected Data'!AE44/'2. Collected Data'!AD44,"")</f>
        <v>0</v>
      </c>
      <c r="O45" s="66" t="str">
        <f>IF('2. Collected Data'!AF44&gt;0,'2. Collected Data'!AG44/'2. Collected Data'!AF44,"")</f>
        <v/>
      </c>
      <c r="P45" s="66">
        <f>SUM('2. Collected Data'!AI44:AK44)/'2. Collected Data'!G44</f>
        <v>0</v>
      </c>
      <c r="Q45" s="50" t="str">
        <f>IF(MAX('2. Collected Data'!AI44:AK44)='2. Collected Data'!AI44,"NaCl",IF(MAX('2. Collected Data'!AJ44:AK44)='2. Collected Data'!AJ44,"CaCl2","MgCl2"))</f>
        <v>NaCl</v>
      </c>
      <c r="R45" s="66">
        <f>'2. Collected Data'!AL44/'2. Collected Data'!G44</f>
        <v>0</v>
      </c>
      <c r="S45" s="66">
        <f>SUM('2. Collected Data'!AO44:AU44)/'2. Collected Data'!G44</f>
        <v>0</v>
      </c>
      <c r="T45" s="50" t="str">
        <f>IF(MAX('2. Collected Data'!AO44:AT44)='2. Collected Data'!AO44,"NaCl",IF(MAX('2. Collected Data'!AP44:AT44)='2. Collected Data'!AP44,"CaCl2",IF(MAX('2. Collected Data'!AQ44:AT44)='2. Collected Data'!AQ44,"MgCl2",IF(MAX('2. Collected Data'!AR44:AT44)='2. Collected Data'!AR44,"Potassium Acetate",IF('2. Collected Data'!AS44&gt;'2. Collected Data'!AT44,"Enhanced Brine","Ag Byproduct")))))</f>
        <v>CaCl2</v>
      </c>
      <c r="U45" s="72" t="str">
        <f>IF('2. Collected Data'!BC44&gt;0,'2. Collected Data'!BC44/'2. Collected Data'!$G44,"")</f>
        <v/>
      </c>
      <c r="V45" s="72" t="str">
        <f>IF('2. Collected Data'!BD44&gt;0,'2. Collected Data'!BD44/'2. Collected Data'!$G44,"")</f>
        <v/>
      </c>
      <c r="W45" s="72" t="str">
        <f>IF('2. Collected Data'!BE44&gt;0,'2. Collected Data'!BE44/'2. Collected Data'!$G44,"")</f>
        <v/>
      </c>
      <c r="X45" s="72">
        <f>IF('2. Collected Data'!BF44&gt;0,'2. Collected Data'!BF44/'2. Collected Data'!$G44,"")</f>
        <v>177.75192295262104</v>
      </c>
      <c r="Y45" s="74">
        <f>IF(AND('2. Collected Data'!BB44&gt;0,'2. Collected Data'!BH44&gt;0),('2. Collected Data'!BH44-'2. Collected Data'!BB44)/'2. Collected Data'!BH44,"")</f>
        <v>6.25E-2</v>
      </c>
    </row>
    <row r="46" spans="1:25" s="51" customFormat="1" ht="11.25" customHeight="1" x14ac:dyDescent="0.15">
      <c r="A46" s="186" t="s">
        <v>100</v>
      </c>
      <c r="B46" s="46"/>
      <c r="C46" s="46"/>
      <c r="D46" s="46"/>
      <c r="E46" s="46"/>
      <c r="F46" s="46"/>
      <c r="G46" s="146">
        <f>'2. Collected Data'!G45*'2. Collected Data'!AA45</f>
        <v>36911.759999999995</v>
      </c>
      <c r="H46" s="45">
        <f>'2. Collected Data'!I45/'3. Calculated Stats'!$G46*1000</f>
        <v>39.933072820152717</v>
      </c>
      <c r="I46" s="45">
        <f>'2. Collected Data'!J45/'3. Calculated Stats'!$G46*1000</f>
        <v>0</v>
      </c>
      <c r="J46" s="45">
        <f>'2. Collected Data'!K45/'3. Calculated Stats'!$G46*1000</f>
        <v>1.1107571137220227</v>
      </c>
      <c r="K46" s="66">
        <f>('2. Collected Data'!Y45+'2. Collected Data'!Z45)/G46*1000</f>
        <v>106.76814110191442</v>
      </c>
      <c r="L46" s="73">
        <f>IF(SUM('2. Collected Data'!Y45:Z45)&gt;0,(ROUND('2. Collected Data'!Y45/SUM('2. Collected Data'!Y45:Z45),2)),"")</f>
        <v>0.91</v>
      </c>
      <c r="M46" s="73">
        <f>IF(SUM('2. Collected Data'!Y45:Z45)&gt;0,1-L46,"")</f>
        <v>8.9999999999999969E-2</v>
      </c>
      <c r="N46" s="66">
        <f>IF('2. Collected Data'!AD45&gt;0,'2. Collected Data'!AE45/'2. Collected Data'!AD45,"")</f>
        <v>1945.5252918287938</v>
      </c>
      <c r="O46" s="66">
        <f>IF('2. Collected Data'!AF45&gt;0,'2. Collected Data'!AG45/'2. Collected Data'!AF45,"")</f>
        <v>0</v>
      </c>
      <c r="P46" s="66">
        <f>SUM('2. Collected Data'!AI45:AK45)/'2. Collected Data'!G45</f>
        <v>28.782155063860408</v>
      </c>
      <c r="Q46" s="50" t="str">
        <f>IF(MAX('2. Collected Data'!AI45:AK45)='2. Collected Data'!AI45,"NaCl",IF(MAX('2. Collected Data'!AJ45:AK45)='2. Collected Data'!AJ45,"CaCl2","MgCl2"))</f>
        <v>NaCl</v>
      </c>
      <c r="R46" s="66">
        <f>'2. Collected Data'!AL45/'2. Collected Data'!G45</f>
        <v>0.40913383702104694</v>
      </c>
      <c r="S46" s="66">
        <f>SUM('2. Collected Data'!AO45:AU45)/'2. Collected Data'!G45</f>
        <v>25.08005036877136</v>
      </c>
      <c r="T46" s="50" t="str">
        <f>IF(MAX('2. Collected Data'!AO45:AT45)='2. Collected Data'!AO45,"NaCl",IF(MAX('2. Collected Data'!AP45:AT45)='2. Collected Data'!AP45,"CaCl2",IF(MAX('2. Collected Data'!AQ45:AT45)='2. Collected Data'!AQ45,"MgCl2",IF(MAX('2. Collected Data'!AR45:AT45)='2. Collected Data'!AR45,"Potassium Acetate",IF('2. Collected Data'!AS45&gt;'2. Collected Data'!AT45,"Enhanced Brine","Ag Byproduct")))))</f>
        <v>NaCl</v>
      </c>
      <c r="U46" s="72" t="str">
        <f>IF('2. Collected Data'!BC45&gt;0,'2. Collected Data'!BC45/'2. Collected Data'!$G45,"")</f>
        <v/>
      </c>
      <c r="V46" s="72" t="str">
        <f>IF('2. Collected Data'!BD45&gt;0,'2. Collected Data'!BD45/'2. Collected Data'!$G45,"")</f>
        <v/>
      </c>
      <c r="W46" s="72" t="str">
        <f>IF('2. Collected Data'!BE45&gt;0,'2. Collected Data'!BE45/'2. Collected Data'!$G45,"")</f>
        <v/>
      </c>
      <c r="X46" s="72" t="str">
        <f>IF('2. Collected Data'!BF45&gt;0,'2. Collected Data'!BF45/'2. Collected Data'!$G45,"")</f>
        <v/>
      </c>
      <c r="Y46" s="74">
        <f>IF(AND('2. Collected Data'!BB45&gt;0,'2. Collected Data'!BH45&gt;0),('2. Collected Data'!BH45-'2. Collected Data'!BB45)/'2. Collected Data'!BH45,"")</f>
        <v>5.5494763170236001E-2</v>
      </c>
    </row>
    <row r="47" spans="1:25" s="51" customFormat="1" ht="11.25" customHeight="1" x14ac:dyDescent="0.15">
      <c r="A47" s="187" t="s">
        <v>356</v>
      </c>
      <c r="B47" s="46"/>
      <c r="C47" s="46"/>
      <c r="D47" s="46"/>
      <c r="E47" s="46"/>
      <c r="F47" s="46"/>
      <c r="G47" s="146"/>
      <c r="H47" s="45"/>
      <c r="I47" s="45"/>
      <c r="J47" s="45"/>
      <c r="K47" s="66"/>
      <c r="L47" s="73"/>
      <c r="M47" s="73"/>
      <c r="N47" s="66"/>
      <c r="O47" s="66"/>
      <c r="P47" s="66"/>
      <c r="Q47" s="50"/>
      <c r="R47" s="66"/>
      <c r="S47" s="66"/>
      <c r="T47" s="50"/>
      <c r="U47" s="72"/>
      <c r="V47" s="72"/>
      <c r="W47" s="72"/>
      <c r="X47" s="72"/>
      <c r="Y47" s="74"/>
    </row>
    <row r="48" spans="1:25" s="51" customFormat="1" ht="11.25" customHeight="1" x14ac:dyDescent="0.15">
      <c r="A48" s="186" t="s">
        <v>143</v>
      </c>
      <c r="B48" s="46"/>
      <c r="C48" s="46"/>
      <c r="D48" s="46"/>
      <c r="E48" s="46"/>
      <c r="F48" s="46"/>
      <c r="G48" s="146">
        <f>'2. Collected Data'!G47*'2. Collected Data'!AA47</f>
        <v>16910.88</v>
      </c>
      <c r="H48" s="45">
        <f>'2. Collected Data'!I47/'3. Calculated Stats'!$G48*1000</f>
        <v>20.933268996054608</v>
      </c>
      <c r="I48" s="45">
        <f>'2. Collected Data'!J47/'3. Calculated Stats'!$G48*1000</f>
        <v>1.2418040929862904</v>
      </c>
      <c r="J48" s="45">
        <f>'2. Collected Data'!K47/'3. Calculated Stats'!$G48*1000</f>
        <v>0.88700292356163601</v>
      </c>
      <c r="K48" s="66">
        <f>('2. Collected Data'!Y47+'2. Collected Data'!Z47)/G48*1000</f>
        <v>21.642871334903919</v>
      </c>
      <c r="L48" s="73">
        <f>IF(SUM('2. Collected Data'!Y47:Z47)&gt;0,(ROUND('2. Collected Data'!Y47/SUM('2. Collected Data'!Y47:Z47),2)),"")</f>
        <v>1</v>
      </c>
      <c r="M48" s="73">
        <f>IF(SUM('2. Collected Data'!Y47:Z47)&gt;0,1-L48,"")</f>
        <v>0</v>
      </c>
      <c r="N48" s="66">
        <f>IF('2. Collected Data'!AD47&gt;0,'2. Collected Data'!AE47/'2. Collected Data'!AD47,"")</f>
        <v>1405.2238805970148</v>
      </c>
      <c r="O48" s="66">
        <f>IF('2. Collected Data'!AF47&gt;0,'2. Collected Data'!AG47/'2. Collected Data'!AF47,"")</f>
        <v>20914.772727272728</v>
      </c>
      <c r="P48" s="66">
        <f>SUM('2. Collected Data'!AI47:AK47)/'2. Collected Data'!G47</f>
        <v>2.5420143718127028</v>
      </c>
      <c r="Q48" s="50" t="str">
        <f>IF(MAX('2. Collected Data'!AI47:AK47)='2. Collected Data'!AI47,"NaCl",IF(MAX('2. Collected Data'!AJ47:AK47)='2. Collected Data'!AJ47,"CaCl2","MgCl2"))</f>
        <v>NaCl</v>
      </c>
      <c r="R48" s="66">
        <f>'2. Collected Data'!AL47/'2. Collected Data'!G47</f>
        <v>1.1843416782568381</v>
      </c>
      <c r="S48" s="66">
        <f>SUM('2. Collected Data'!AO47:AU47)/'2. Collected Data'!G47</f>
        <v>187.3336230876217</v>
      </c>
      <c r="T48" s="50" t="str">
        <f>IF(MAX('2. Collected Data'!AO47:AT47)='2. Collected Data'!AO47,"NaCl",IF(MAX('2. Collected Data'!AP47:AT47)='2. Collected Data'!AP47,"CaCl2",IF(MAX('2. Collected Data'!AQ47:AT47)='2. Collected Data'!AQ47,"MgCl2",IF(MAX('2. Collected Data'!AR47:AT47)='2. Collected Data'!AR47,"Potassium Acetate",IF('2. Collected Data'!AS47&gt;'2. Collected Data'!AT47,"Enhanced Brine","Ag Byproduct")))))</f>
        <v>NaCl</v>
      </c>
      <c r="U48" s="72">
        <f>IF('2. Collected Data'!BC47&gt;0,'2. Collected Data'!BC47/'2. Collected Data'!$G47,"")</f>
        <v>592.93949930458973</v>
      </c>
      <c r="V48" s="72">
        <f>IF('2. Collected Data'!BD47&gt;0,'2. Collected Data'!BD47/'2. Collected Data'!$G47,"")</f>
        <v>519.48678720445059</v>
      </c>
      <c r="W48" s="72">
        <f>IF('2. Collected Data'!BE47&gt;0,'2. Collected Data'!BE47/'2. Collected Data'!$G47,"")</f>
        <v>289.46088317107092</v>
      </c>
      <c r="X48" s="72">
        <f>IF('2. Collected Data'!BF47&gt;0,'2. Collected Data'!BF47/'2. Collected Data'!$G47,"")</f>
        <v>1359.9816875289755</v>
      </c>
      <c r="Y48" s="74">
        <f>IF(AND('2. Collected Data'!BB47&gt;0,'2. Collected Data'!BH47&gt;0),('2. Collected Data'!BH47-'2. Collected Data'!BB47)/'2. Collected Data'!BH47,"")</f>
        <v>4.3575550582970239E-2</v>
      </c>
    </row>
    <row r="49" spans="1:25" s="51" customFormat="1" ht="11.25" customHeight="1" x14ac:dyDescent="0.15">
      <c r="A49" s="186" t="s">
        <v>116</v>
      </c>
      <c r="B49" s="46"/>
      <c r="C49" s="46"/>
      <c r="D49" s="46"/>
      <c r="E49" s="46"/>
      <c r="F49" s="46"/>
      <c r="G49" s="146">
        <f>'2. Collected Data'!G48*'2. Collected Data'!AA48</f>
        <v>38107.519999999997</v>
      </c>
      <c r="H49" s="45">
        <f>'2. Collected Data'!I48/'3. Calculated Stats'!$G49*1000</f>
        <v>42.590018977881535</v>
      </c>
      <c r="I49" s="45">
        <f>'2. Collected Data'!J48/'3. Calculated Stats'!$G49*1000</f>
        <v>1.0759031288312648</v>
      </c>
      <c r="J49" s="45">
        <f>'2. Collected Data'!K48/'3. Calculated Stats'!$G49*1000</f>
        <v>0.23617385754832643</v>
      </c>
      <c r="K49" s="66">
        <f>('2. Collected Data'!Y48+'2. Collected Data'!Z48)/G49*1000</f>
        <v>80.692734662344861</v>
      </c>
      <c r="L49" s="73">
        <f>IF(SUM('2. Collected Data'!Y48:Z48)&gt;0,(ROUND('2. Collected Data'!Y48/SUM('2. Collected Data'!Y48:Z48),2)),"")</f>
        <v>0.87</v>
      </c>
      <c r="M49" s="73">
        <f>IF(SUM('2. Collected Data'!Y48:Z48)&gt;0,1-L49,"")</f>
        <v>0.13</v>
      </c>
      <c r="N49" s="66">
        <f>IF('2. Collected Data'!AD48&gt;0,'2. Collected Data'!AE48/'2. Collected Data'!AD48,"")</f>
        <v>3364.7056277056276</v>
      </c>
      <c r="O49" s="66">
        <f>IF('2. Collected Data'!AF48&gt;0,'2. Collected Data'!AG48/'2. Collected Data'!AF48,"")</f>
        <v>16647</v>
      </c>
      <c r="P49" s="66">
        <f>SUM('2. Collected Data'!AI48:AK48)/'2. Collected Data'!G48</f>
        <v>22.056461296877888</v>
      </c>
      <c r="Q49" s="50" t="str">
        <f>IF(MAX('2. Collected Data'!AI48:AK48)='2. Collected Data'!AI48,"NaCl",IF(MAX('2. Collected Data'!AJ48:AK48)='2. Collected Data'!AJ48,"CaCl2","MgCl2"))</f>
        <v>NaCl</v>
      </c>
      <c r="R49" s="66">
        <f>'2. Collected Data'!AL48/'2. Collected Data'!G48</f>
        <v>8.4056900055422129E-2</v>
      </c>
      <c r="S49" s="66">
        <f>SUM('2. Collected Data'!AO48:AU48)/'2. Collected Data'!G48</f>
        <v>300.48053297616849</v>
      </c>
      <c r="T49" s="50" t="str">
        <f>IF(MAX('2. Collected Data'!AO48:AT48)='2. Collected Data'!AO48,"NaCl",IF(MAX('2. Collected Data'!AP48:AT48)='2. Collected Data'!AP48,"CaCl2",IF(MAX('2. Collected Data'!AQ48:AT48)='2. Collected Data'!AQ48,"MgCl2",IF(MAX('2. Collected Data'!AR48:AT48)='2. Collected Data'!AR48,"Potassium Acetate",IF('2. Collected Data'!AS48&gt;'2. Collected Data'!AT48,"Enhanced Brine","Ag Byproduct")))))</f>
        <v>NaCl</v>
      </c>
      <c r="U49" s="72">
        <f>IF('2. Collected Data'!BC48&gt;0,'2. Collected Data'!BC48/'2. Collected Data'!$G48,"")</f>
        <v>630.42675041566599</v>
      </c>
      <c r="V49" s="72">
        <f>IF('2. Collected Data'!BD48&gt;0,'2. Collected Data'!BD48/'2. Collected Data'!$G48,"")</f>
        <v>882.13559948272678</v>
      </c>
      <c r="W49" s="72">
        <f>IF('2. Collected Data'!BE48&gt;0,'2. Collected Data'!BE48/'2. Collected Data'!$G48,"")</f>
        <v>1150.0092370219841</v>
      </c>
      <c r="X49" s="72">
        <f>IF('2. Collected Data'!BF48&gt;0,'2. Collected Data'!BF48/'2. Collected Data'!$G48,"")</f>
        <v>2668.6557130980973</v>
      </c>
      <c r="Y49" s="74">
        <f>IF(AND('2. Collected Data'!BB48&gt;0,'2. Collected Data'!BH48&gt;0),('2. Collected Data'!BH48-'2. Collected Data'!BB48)/'2. Collected Data'!BH48,"")</f>
        <v>0.39822476305100046</v>
      </c>
    </row>
    <row r="50" spans="1:25" s="51" customFormat="1" ht="11.25" customHeight="1" x14ac:dyDescent="0.15">
      <c r="A50" s="187" t="s">
        <v>357</v>
      </c>
      <c r="B50" s="46"/>
      <c r="C50" s="46"/>
      <c r="D50" s="46"/>
      <c r="E50" s="46"/>
      <c r="F50" s="46"/>
      <c r="G50" s="146"/>
      <c r="H50" s="45"/>
      <c r="I50" s="45"/>
      <c r="J50" s="45"/>
      <c r="K50" s="66"/>
      <c r="L50" s="73"/>
      <c r="M50" s="73"/>
      <c r="N50" s="66"/>
      <c r="O50" s="66"/>
      <c r="P50" s="66"/>
      <c r="Q50" s="50"/>
      <c r="R50" s="66"/>
      <c r="S50" s="66"/>
      <c r="T50" s="50"/>
      <c r="U50" s="72"/>
      <c r="V50" s="72"/>
      <c r="W50" s="72"/>
      <c r="X50" s="72"/>
      <c r="Y50" s="74"/>
    </row>
    <row r="51" spans="1:25" s="51" customFormat="1" ht="11.25" customHeight="1" x14ac:dyDescent="0.15">
      <c r="A51" s="186" t="s">
        <v>144</v>
      </c>
      <c r="B51" s="46"/>
      <c r="C51" s="46"/>
      <c r="D51" s="46"/>
      <c r="E51" s="46"/>
      <c r="F51" s="46"/>
      <c r="G51" s="146">
        <f>'2. Collected Data'!G50*'2. Collected Data'!AA50</f>
        <v>19090</v>
      </c>
      <c r="H51" s="45">
        <f>'2. Collected Data'!I50/'3. Calculated Stats'!$G51*1000</f>
        <v>26.715557883708751</v>
      </c>
      <c r="I51" s="45">
        <f>'2. Collected Data'!J50/'3. Calculated Stats'!$G51*1000</f>
        <v>3.0906233630172868</v>
      </c>
      <c r="J51" s="45">
        <f>'2. Collected Data'!K50/'3. Calculated Stats'!$G51*1000</f>
        <v>1.5191199580932426</v>
      </c>
      <c r="K51" s="66">
        <f>('2. Collected Data'!Y50+'2. Collected Data'!Z50)/G51*1000</f>
        <v>54.216867469879517</v>
      </c>
      <c r="L51" s="73">
        <f>IF(SUM('2. Collected Data'!Y50:Z50)&gt;0,(ROUND('2. Collected Data'!Y50/SUM('2. Collected Data'!Y50:Z50),2)),"")</f>
        <v>0.92</v>
      </c>
      <c r="M51" s="73">
        <f>IF(SUM('2. Collected Data'!Y50:Z50)&gt;0,1-L51,"")</f>
        <v>7.999999999999996E-2</v>
      </c>
      <c r="N51" s="66">
        <f>IF('2. Collected Data'!AD50&gt;0,'2. Collected Data'!AE50/'2. Collected Data'!AD50,"")</f>
        <v>1511.1111111111111</v>
      </c>
      <c r="O51" s="66">
        <f>IF('2. Collected Data'!AF50&gt;0,'2. Collected Data'!AG50/'2. Collected Data'!AF50,"")</f>
        <v>19273.584905660377</v>
      </c>
      <c r="P51" s="66">
        <f>SUM('2. Collected Data'!AI50:AK50)/'2. Collected Data'!G50</f>
        <v>0.23876375065479308</v>
      </c>
      <c r="Q51" s="50" t="str">
        <f>IF(MAX('2. Collected Data'!AI50:AK50)='2. Collected Data'!AI50,"NaCl",IF(MAX('2. Collected Data'!AJ50:AK50)='2. Collected Data'!AJ50,"CaCl2","MgCl2"))</f>
        <v>NaCl</v>
      </c>
      <c r="R51" s="66">
        <f>'2. Collected Data'!AL50/'2. Collected Data'!G50</f>
        <v>0</v>
      </c>
      <c r="S51" s="66">
        <f>SUM('2. Collected Data'!AO50:AU50)/'2. Collected Data'!G50</f>
        <v>398.11419591409117</v>
      </c>
      <c r="T51" s="50" t="str">
        <f>IF(MAX('2. Collected Data'!AO50:AT50)='2. Collected Data'!AO50,"NaCl",IF(MAX('2. Collected Data'!AP50:AT50)='2. Collected Data'!AP50,"CaCl2",IF(MAX('2. Collected Data'!AQ50:AT50)='2. Collected Data'!AQ50,"MgCl2",IF(MAX('2. Collected Data'!AR50:AT50)='2. Collected Data'!AR50,"Potassium Acetate",IF('2. Collected Data'!AS50&gt;'2. Collected Data'!AT50,"Enhanced Brine","Ag Byproduct")))))</f>
        <v>MgCl2</v>
      </c>
      <c r="U51" s="72">
        <f>IF('2. Collected Data'!BC50&gt;0,'2. Collected Data'!BC50/'2. Collected Data'!$G50,"")</f>
        <v>689.3517548454688</v>
      </c>
      <c r="V51" s="72">
        <f>IF('2. Collected Data'!BD50&gt;0,'2. Collected Data'!BD50/'2. Collected Data'!$G50,"")</f>
        <v>222.31136720796229</v>
      </c>
      <c r="W51" s="72">
        <f>IF('2. Collected Data'!BE50&gt;0,'2. Collected Data'!BE50/'2. Collected Data'!$G50,"")</f>
        <v>418.39423782084862</v>
      </c>
      <c r="X51" s="72">
        <f>IF('2. Collected Data'!BF50&gt;0,'2. Collected Data'!BF50/'2. Collected Data'!$G50,"")</f>
        <v>1330.0573598742797</v>
      </c>
      <c r="Y51" s="74">
        <f>IF(AND('2. Collected Data'!BB50&gt;0,'2. Collected Data'!BH50&gt;0),('2. Collected Data'!BH50-'2. Collected Data'!BB50)/'2. Collected Data'!BH50,"")</f>
        <v>0</v>
      </c>
    </row>
    <row r="52" spans="1:25" s="51" customFormat="1" ht="11.25" customHeight="1" x14ac:dyDescent="0.15">
      <c r="A52" s="388" t="s">
        <v>145</v>
      </c>
      <c r="B52" s="46"/>
      <c r="C52" s="46"/>
      <c r="D52" s="46"/>
      <c r="E52" s="46"/>
      <c r="F52" s="46"/>
      <c r="G52" s="146">
        <f>'2. Collected Data'!G51*'2. Collected Data'!AA51</f>
        <v>92160</v>
      </c>
      <c r="H52" s="45">
        <f>'2. Collected Data'!I51/'3. Calculated Stats'!$G52*1000</f>
        <v>24.956597222222225</v>
      </c>
      <c r="I52" s="45">
        <f>'2. Collected Data'!J51/'3. Calculated Stats'!$G52*1000</f>
        <v>1.3888888888888888</v>
      </c>
      <c r="J52" s="45">
        <f>'2. Collected Data'!K51/'3. Calculated Stats'!$G52*1000</f>
        <v>0.50998263888888895</v>
      </c>
      <c r="K52" s="66">
        <f>('2. Collected Data'!Y51+'2. Collected Data'!Z51)/G52*1000</f>
        <v>48.567708333333336</v>
      </c>
      <c r="L52" s="73">
        <f>IF(SUM('2. Collected Data'!Y51:Z51)&gt;0,(ROUND('2. Collected Data'!Y51/SUM('2. Collected Data'!Y51:Z51),2)),"")</f>
        <v>0.86</v>
      </c>
      <c r="M52" s="73">
        <f>IF(SUM('2. Collected Data'!Y51:Z51)&gt;0,1-L52,"")</f>
        <v>0.14000000000000001</v>
      </c>
      <c r="N52" s="66">
        <f>IF('2. Collected Data'!AD51&gt;0,'2. Collected Data'!AE51/'2. Collected Data'!AD51,"")</f>
        <v>1861.8120805369128</v>
      </c>
      <c r="O52" s="66">
        <f>IF('2. Collected Data'!AF51&gt;0,'2. Collected Data'!AG51/'2. Collected Data'!AF51,"")</f>
        <v>50793.650793650791</v>
      </c>
      <c r="P52" s="66">
        <f>SUM('2. Collected Data'!AI51:AK51)/'2. Collected Data'!G51</f>
        <v>10.416666666666666</v>
      </c>
      <c r="Q52" s="50" t="str">
        <f>IF(MAX('2. Collected Data'!AI51:AK51)='2. Collected Data'!AI51,"NaCl",IF(MAX('2. Collected Data'!AJ51:AK51)='2. Collected Data'!AJ51,"CaCl2","MgCl2"))</f>
        <v>NaCl</v>
      </c>
      <c r="R52" s="66">
        <f>'2. Collected Data'!AL51/'2. Collected Data'!G51</f>
        <v>6.5625</v>
      </c>
      <c r="S52" s="66">
        <f>SUM('2. Collected Data'!AO51:AU51)/'2. Collected Data'!G51</f>
        <v>122.91666666666667</v>
      </c>
      <c r="T52" s="50" t="str">
        <f>IF(MAX('2. Collected Data'!AO51:AT51)='2. Collected Data'!AO51,"NaCl",IF(MAX('2. Collected Data'!AP51:AT51)='2. Collected Data'!AP51,"CaCl2",IF(MAX('2. Collected Data'!AQ51:AT51)='2. Collected Data'!AQ51,"MgCl2",IF(MAX('2. Collected Data'!AR51:AT51)='2. Collected Data'!AR51,"Potassium Acetate",IF('2. Collected Data'!AS51&gt;'2. Collected Data'!AT51,"Enhanced Brine","Ag Byproduct")))))</f>
        <v>NaCl</v>
      </c>
      <c r="U52" s="72">
        <f>IF('2. Collected Data'!BC51&gt;0,'2. Collected Data'!BC51/'2. Collected Data'!$G51,"")</f>
        <v>1333.3333333333333</v>
      </c>
      <c r="V52" s="72">
        <f>IF('2. Collected Data'!BD51&gt;0,'2. Collected Data'!BD51/'2. Collected Data'!$G51,"")</f>
        <v>718.75</v>
      </c>
      <c r="W52" s="72">
        <f>IF('2. Collected Data'!BE51&gt;0,'2. Collected Data'!BE51/'2. Collected Data'!$G51,"")</f>
        <v>802.08333333333337</v>
      </c>
      <c r="X52" s="72">
        <f>IF('2. Collected Data'!BF51&gt;0,'2. Collected Data'!BF51/'2. Collected Data'!$G51,"")</f>
        <v>3156.25</v>
      </c>
      <c r="Y52" s="74">
        <f>IF(AND('2. Collected Data'!BB51&gt;0,'2. Collected Data'!BH51&gt;0),('2. Collected Data'!BH51-'2. Collected Data'!BB51)/'2. Collected Data'!BH51,"")</f>
        <v>7.3356079404466562E-2</v>
      </c>
    </row>
    <row r="53" spans="1:25" s="51" customFormat="1" ht="11.25" customHeight="1" x14ac:dyDescent="0.15">
      <c r="A53" s="277" t="s">
        <v>322</v>
      </c>
      <c r="B53" s="46"/>
      <c r="C53" s="46"/>
      <c r="D53" s="46"/>
      <c r="E53" s="46"/>
      <c r="F53" s="46"/>
      <c r="G53" s="146">
        <f>'2. Collected Data'!G52*'2. Collected Data'!AA52</f>
        <v>3185</v>
      </c>
      <c r="H53" s="45">
        <f>'2. Collected Data'!I52/'3. Calculated Stats'!$G53*1000</f>
        <v>42.3861852433281</v>
      </c>
      <c r="I53" s="45">
        <f>'2. Collected Data'!J52/'3. Calculated Stats'!$G53*1000</f>
        <v>0</v>
      </c>
      <c r="J53" s="45">
        <f>'2. Collected Data'!K52/'3. Calculated Stats'!$G53*1000</f>
        <v>1.5698587127158556</v>
      </c>
      <c r="K53" s="66">
        <f>('2. Collected Data'!Y52+'2. Collected Data'!Z52)/G53*1000</f>
        <v>72.213500784929352</v>
      </c>
      <c r="L53" s="73">
        <f>IF(SUM('2. Collected Data'!Y52:Z52)&gt;0,(ROUND('2. Collected Data'!Y52/SUM('2. Collected Data'!Y52:Z52),2)),"")</f>
        <v>1</v>
      </c>
      <c r="M53" s="73">
        <f>IF(SUM('2. Collected Data'!Y52:Z52)&gt;0,1-L53,"")</f>
        <v>0</v>
      </c>
      <c r="N53" s="66">
        <f>IF('2. Collected Data'!AD52&gt;0,'2. Collected Data'!AE52/'2. Collected Data'!AD52,"")</f>
        <v>2500</v>
      </c>
      <c r="O53" s="66">
        <f>IF('2. Collected Data'!AF52&gt;0,'2. Collected Data'!AG52/'2. Collected Data'!AF52,"")</f>
        <v>5333.333333333333</v>
      </c>
      <c r="P53" s="66">
        <f>SUM('2. Collected Data'!AI52:AK52)/'2. Collected Data'!G52</f>
        <v>48.35164835164835</v>
      </c>
      <c r="Q53" s="50" t="str">
        <f>IF(MAX('2. Collected Data'!AI52:AK52)='2. Collected Data'!AI52,"NaCl",IF(MAX('2. Collected Data'!AJ52:AK52)='2. Collected Data'!AJ52,"CaCl2","MgCl2"))</f>
        <v>NaCl</v>
      </c>
      <c r="R53" s="66">
        <f>'2. Collected Data'!AL52/'2. Collected Data'!G52</f>
        <v>5.0235478806907379</v>
      </c>
      <c r="S53" s="66">
        <f>SUM('2. Collected Data'!AO52:AU52)/'2. Collected Data'!G52</f>
        <v>4.6467817896389327</v>
      </c>
      <c r="T53" s="50" t="str">
        <f>IF(MAX('2. Collected Data'!AO52:AT52)='2. Collected Data'!AO52,"NaCl",IF(MAX('2. Collected Data'!AP52:AT52)='2. Collected Data'!AP52,"CaCl2",IF(MAX('2. Collected Data'!AQ52:AT52)='2. Collected Data'!AQ52,"MgCl2",IF(MAX('2. Collected Data'!AR52:AT52)='2. Collected Data'!AR52,"Potassium Acetate",IF('2. Collected Data'!AS52&gt;'2. Collected Data'!AT52,"Enhanced Brine","Ag Byproduct")))))</f>
        <v>NaCl</v>
      </c>
      <c r="U53" s="72">
        <f>IF('2. Collected Data'!BC52&gt;0,'2. Collected Data'!BC52/'2. Collected Data'!$G52,"")</f>
        <v>555.72998430141286</v>
      </c>
      <c r="V53" s="72">
        <f>IF('2. Collected Data'!BD52&gt;0,'2. Collected Data'!BD52/'2. Collected Data'!$G52,"")</f>
        <v>1883.8304552590266</v>
      </c>
      <c r="W53" s="72">
        <f>IF('2. Collected Data'!BE52&gt;0,'2. Collected Data'!BE52/'2. Collected Data'!$G52,"")</f>
        <v>3045.52590266876</v>
      </c>
      <c r="X53" s="72">
        <f>IF('2. Collected Data'!BF52&gt;0,'2. Collected Data'!BF52/'2. Collected Data'!$G52,"")</f>
        <v>5494.5054945054944</v>
      </c>
      <c r="Y53" s="74">
        <f>IF(AND('2. Collected Data'!BB52&gt;0,'2. Collected Data'!BH52&gt;0),('2. Collected Data'!BH52-'2. Collected Data'!BB52)/'2. Collected Data'!BH52,"")</f>
        <v>-2.2727272727272728E-2</v>
      </c>
    </row>
    <row r="54" spans="1:25" s="51" customFormat="1" ht="11.25" customHeight="1" x14ac:dyDescent="0.15">
      <c r="A54" s="291" t="s">
        <v>70</v>
      </c>
      <c r="B54" s="46"/>
      <c r="C54" s="46"/>
      <c r="D54" s="46"/>
      <c r="E54" s="46"/>
      <c r="F54" s="46"/>
      <c r="G54" s="146"/>
      <c r="H54" s="45"/>
      <c r="I54" s="45"/>
      <c r="J54" s="45"/>
      <c r="K54" s="66"/>
      <c r="L54" s="73"/>
      <c r="M54" s="73"/>
      <c r="N54" s="66"/>
      <c r="O54" s="66"/>
      <c r="P54" s="66"/>
      <c r="Q54" s="50"/>
      <c r="R54" s="66"/>
      <c r="S54" s="66"/>
      <c r="T54" s="50"/>
      <c r="U54" s="72"/>
      <c r="V54" s="72"/>
      <c r="W54" s="72"/>
      <c r="X54" s="72"/>
      <c r="Y54" s="74"/>
    </row>
    <row r="55" spans="1:25" s="51" customFormat="1" ht="11.25" customHeight="1" x14ac:dyDescent="0.15">
      <c r="A55" s="186" t="s">
        <v>146</v>
      </c>
      <c r="B55" s="46"/>
      <c r="C55" s="46"/>
      <c r="D55" s="46"/>
      <c r="E55" s="46"/>
      <c r="F55" s="46"/>
      <c r="G55" s="146">
        <f>'2. Collected Data'!G54*'2. Collected Data'!AA54</f>
        <v>18239.759999999998</v>
      </c>
      <c r="H55" s="45">
        <f>'2. Collected Data'!I54/'3. Calculated Stats'!$G55*1000</f>
        <v>26.48061158699457</v>
      </c>
      <c r="I55" s="45">
        <f>'2. Collected Data'!J54/'3. Calculated Stats'!$G55*1000</f>
        <v>1.2609815041425985</v>
      </c>
      <c r="J55" s="45">
        <f>'2. Collected Data'!K54/'3. Calculated Stats'!$G55*1000</f>
        <v>0.7675539590433208</v>
      </c>
      <c r="K55" s="66">
        <f>('2. Collected Data'!Y54+'2. Collected Data'!Z54)/G55*1000</f>
        <v>21.655986701579408</v>
      </c>
      <c r="L55" s="73">
        <f>IF(SUM('2. Collected Data'!Y54:Z54)&gt;0,(ROUND('2. Collected Data'!Y54/SUM('2. Collected Data'!Y54:Z54),2)),"")</f>
        <v>0.85</v>
      </c>
      <c r="M55" s="73">
        <f>IF(SUM('2. Collected Data'!Y54:Z54)&gt;0,1-L55,"")</f>
        <v>0.15000000000000002</v>
      </c>
      <c r="N55" s="66">
        <f>IF('2. Collected Data'!AD54&gt;0,'2. Collected Data'!AE54/'2. Collected Data'!AD54,"")</f>
        <v>1300</v>
      </c>
      <c r="O55" s="66">
        <f>IF('2. Collected Data'!AF54&gt;0,'2. Collected Data'!AG54/'2. Collected Data'!AF54,"")</f>
        <v>6919.0298507462685</v>
      </c>
      <c r="P55" s="66">
        <f>SUM('2. Collected Data'!AI54:AK54)/'2. Collected Data'!G54</f>
        <v>3.4148936170212765</v>
      </c>
      <c r="Q55" s="50" t="str">
        <f>IF(MAX('2. Collected Data'!AI54:AK54)='2. Collected Data'!AI54,"NaCl",IF(MAX('2. Collected Data'!AJ54:AK54)='2. Collected Data'!AJ54,"CaCl2","MgCl2"))</f>
        <v>NaCl</v>
      </c>
      <c r="R55" s="66">
        <f>'2. Collected Data'!AL54/'2. Collected Data'!G54</f>
        <v>0.39898989898989901</v>
      </c>
      <c r="S55" s="66">
        <f>SUM('2. Collected Data'!AO54:AU54)/'2. Collected Data'!G54</f>
        <v>107.02987320008597</v>
      </c>
      <c r="T55" s="50" t="str">
        <f>IF(MAX('2. Collected Data'!AO54:AT54)='2. Collected Data'!AO54,"NaCl",IF(MAX('2. Collected Data'!AP54:AT54)='2. Collected Data'!AP54,"CaCl2",IF(MAX('2. Collected Data'!AQ54:AT54)='2. Collected Data'!AQ54,"MgCl2",IF(MAX('2. Collected Data'!AR54:AT54)='2. Collected Data'!AR54,"Potassium Acetate",IF('2. Collected Data'!AS54&gt;'2. Collected Data'!AT54,"Enhanced Brine","Ag Byproduct")))))</f>
        <v>NaCl</v>
      </c>
      <c r="U55" s="72">
        <f>IF('2. Collected Data'!BC54&gt;0,'2. Collected Data'!BC54/'2. Collected Data'!$G54,"")</f>
        <v>211.68989737803568</v>
      </c>
      <c r="V55" s="72">
        <f>IF('2. Collected Data'!BD54&gt;0,'2. Collected Data'!BD54/'2. Collected Data'!$G54,"")</f>
        <v>517.8777525252525</v>
      </c>
      <c r="W55" s="72">
        <f>IF('2. Collected Data'!BE54&gt;0,'2. Collected Data'!BE54/'2. Collected Data'!$G54,"")</f>
        <v>328.74657264130667</v>
      </c>
      <c r="X55" s="72">
        <f>IF('2. Collected Data'!BF54&gt;0,'2. Collected Data'!BF54/'2. Collected Data'!$G54,"")</f>
        <v>1033.0971416290565</v>
      </c>
      <c r="Y55" s="74">
        <f>IF(AND('2. Collected Data'!BB54&gt;0,'2. Collected Data'!BH54&gt;0),('2. Collected Data'!BH54-'2. Collected Data'!BB54)/'2. Collected Data'!BH54,"")</f>
        <v>5.3571428571428568E-2</v>
      </c>
    </row>
    <row r="56" spans="1:25" s="51" customFormat="1" ht="11.25" customHeight="1" x14ac:dyDescent="0.15">
      <c r="A56" s="291" t="s">
        <v>158</v>
      </c>
      <c r="B56" s="46"/>
      <c r="C56" s="46"/>
      <c r="D56" s="46"/>
      <c r="E56" s="46"/>
      <c r="F56" s="46"/>
      <c r="G56" s="146"/>
      <c r="H56" s="45"/>
      <c r="I56" s="45"/>
      <c r="J56" s="45"/>
      <c r="K56" s="66"/>
      <c r="L56" s="73"/>
      <c r="M56" s="73"/>
      <c r="N56" s="66"/>
      <c r="O56" s="66"/>
      <c r="P56" s="66"/>
      <c r="Q56" s="50"/>
      <c r="R56" s="66"/>
      <c r="S56" s="66"/>
      <c r="T56" s="50"/>
      <c r="U56" s="72"/>
      <c r="V56" s="72"/>
      <c r="W56" s="72"/>
      <c r="X56" s="72"/>
      <c r="Y56" s="74"/>
    </row>
    <row r="57" spans="1:25" s="51" customFormat="1" ht="11.25" customHeight="1" x14ac:dyDescent="0.15">
      <c r="A57" s="186" t="s">
        <v>358</v>
      </c>
      <c r="B57" s="46"/>
      <c r="C57" s="46"/>
      <c r="D57" s="46"/>
      <c r="E57" s="46"/>
      <c r="F57" s="46"/>
      <c r="G57" s="146">
        <f>'2. Collected Data'!G56*'2. Collected Data'!AA56</f>
        <v>180602.88</v>
      </c>
      <c r="H57" s="45">
        <f>'2. Collected Data'!I56/'3. Calculated Stats'!$G57*1000</f>
        <v>3.4606314140726879</v>
      </c>
      <c r="I57" s="45">
        <f>'2. Collected Data'!J56/'3. Calculated Stats'!$G57*1000</f>
        <v>2.1705080229063896</v>
      </c>
      <c r="J57" s="45">
        <f>'2. Collected Data'!K56/'3. Calculated Stats'!$G57*1000</f>
        <v>2.2148041050065206E-2</v>
      </c>
      <c r="K57" s="66">
        <f>('2. Collected Data'!Y56+'2. Collected Data'!Z56)/G57*1000</f>
        <v>0</v>
      </c>
      <c r="L57" s="73" t="str">
        <f>IF(SUM('2. Collected Data'!Y56:Z56)&gt;0,(ROUND('2. Collected Data'!Y56/SUM('2. Collected Data'!Y56:Z56),2)),"")</f>
        <v/>
      </c>
      <c r="M57" s="73" t="str">
        <f>IF(SUM('2. Collected Data'!Y56:Z56)&gt;0,1-L57,"")</f>
        <v/>
      </c>
      <c r="N57" s="66">
        <f>IF('2. Collected Data'!AD56&gt;0,'2. Collected Data'!AE56/'2. Collected Data'!AD56,"")</f>
        <v>0</v>
      </c>
      <c r="O57" s="66">
        <f>IF('2. Collected Data'!AF56&gt;0,'2. Collected Data'!AG56/'2. Collected Data'!AF56,"")</f>
        <v>7619.0476190476193</v>
      </c>
      <c r="P57" s="66">
        <f>SUM('2. Collected Data'!AI56:AK56)/'2. Collected Data'!G56</f>
        <v>0.11816422861030787</v>
      </c>
      <c r="Q57" s="50" t="str">
        <f>IF(MAX('2. Collected Data'!AI56:AK56)='2. Collected Data'!AI56,"NaCl",IF(MAX('2. Collected Data'!AJ56:AK56)='2. Collected Data'!AJ56,"CaCl2","MgCl2"))</f>
        <v>NaCl</v>
      </c>
      <c r="R57" s="66">
        <f>'2. Collected Data'!AL56/'2. Collected Data'!G56</f>
        <v>0</v>
      </c>
      <c r="S57" s="66">
        <f>SUM('2. Collected Data'!AO56:AU56)/'2. Collected Data'!G56</f>
        <v>30.912219340023814</v>
      </c>
      <c r="T57" s="50" t="str">
        <f>IF(MAX('2. Collected Data'!AO56:AT56)='2. Collected Data'!AO56,"NaCl",IF(MAX('2. Collected Data'!AP56:AT56)='2. Collected Data'!AP56,"CaCl2",IF(MAX('2. Collected Data'!AQ56:AT56)='2. Collected Data'!AQ56,"MgCl2",IF(MAX('2. Collected Data'!AR56:AT56)='2. Collected Data'!AR56,"Potassium Acetate",IF('2. Collected Data'!AS56&gt;'2. Collected Data'!AT56,"Enhanced Brine","Ag Byproduct")))))</f>
        <v>NaCl</v>
      </c>
      <c r="U57" s="72">
        <f>IF('2. Collected Data'!BC56&gt;0,'2. Collected Data'!BC56/'2. Collected Data'!$G56,"")</f>
        <v>32.929284742303118</v>
      </c>
      <c r="V57" s="72">
        <f>IF('2. Collected Data'!BD56&gt;0,'2. Collected Data'!BD56/'2. Collected Data'!$G56,"")</f>
        <v>17.605103121279129</v>
      </c>
      <c r="W57" s="72">
        <f>IF('2. Collected Data'!BE56&gt;0,'2. Collected Data'!BE56/'2. Collected Data'!$G56,"")</f>
        <v>30.500290334240518</v>
      </c>
      <c r="X57" s="72">
        <f>IF('2. Collected Data'!BF56&gt;0,'2. Collected Data'!BF56/'2. Collected Data'!$G56,"")</f>
        <v>91.166488082582077</v>
      </c>
      <c r="Y57" s="74">
        <f>IF(AND('2. Collected Data'!BB56&gt;0,'2. Collected Data'!BH56&gt;0),('2. Collected Data'!BH56-'2. Collected Data'!BB56)/'2. Collected Data'!BH56,"")</f>
        <v>8.5154639175257785E-2</v>
      </c>
    </row>
    <row r="58" spans="1:25" s="51" customFormat="1" ht="11.25" customHeight="1" x14ac:dyDescent="0.15">
      <c r="A58" s="186" t="s">
        <v>359</v>
      </c>
      <c r="B58" s="46"/>
      <c r="C58" s="46"/>
      <c r="D58" s="46"/>
      <c r="E58" s="46"/>
      <c r="F58" s="46"/>
      <c r="G58" s="146">
        <f>'2. Collected Data'!G57*'2. Collected Data'!AA57</f>
        <v>24500</v>
      </c>
      <c r="H58" s="45">
        <f>'2. Collected Data'!I57/'3. Calculated Stats'!$G58*1000</f>
        <v>21.836734693877553</v>
      </c>
      <c r="I58" s="45">
        <f>'2. Collected Data'!J57/'3. Calculated Stats'!$G58*1000</f>
        <v>1.4693877551020407</v>
      </c>
      <c r="J58" s="45">
        <f>'2. Collected Data'!K57/'3. Calculated Stats'!$G58*1000</f>
        <v>0.16326530612244897</v>
      </c>
      <c r="K58" s="66">
        <f>('2. Collected Data'!Y57+'2. Collected Data'!Z57)/G58*1000</f>
        <v>29.428571428571431</v>
      </c>
      <c r="L58" s="73">
        <f>IF(SUM('2. Collected Data'!Y57:Z57)&gt;0,(ROUND('2. Collected Data'!Y57/SUM('2. Collected Data'!Y57:Z57),2)),"")</f>
        <v>0.89</v>
      </c>
      <c r="M58" s="73">
        <f>IF(SUM('2. Collected Data'!Y57:Z57)&gt;0,1-L58,"")</f>
        <v>0.10999999999999999</v>
      </c>
      <c r="N58" s="66">
        <f>IF('2. Collected Data'!AD57&gt;0,'2. Collected Data'!AE57/'2. Collected Data'!AD57,"")</f>
        <v>1687.5</v>
      </c>
      <c r="O58" s="66">
        <f>IF('2. Collected Data'!AF57&gt;0,'2. Collected Data'!AG57/'2. Collected Data'!AF57,"")</f>
        <v>15000</v>
      </c>
      <c r="P58" s="66">
        <f>SUM('2. Collected Data'!AI57:AK57)/'2. Collected Data'!G57</f>
        <v>10.616530612244897</v>
      </c>
      <c r="Q58" s="50" t="str">
        <f>IF(MAX('2. Collected Data'!AI57:AK57)='2. Collected Data'!AI57,"NaCl",IF(MAX('2. Collected Data'!AJ57:AK57)='2. Collected Data'!AJ57,"CaCl2","MgCl2"))</f>
        <v>NaCl</v>
      </c>
      <c r="R58" s="66">
        <f>'2. Collected Data'!AL57/'2. Collected Data'!G57</f>
        <v>1.0755510204081633</v>
      </c>
      <c r="S58" s="66">
        <f>SUM('2. Collected Data'!AO57:AU57)/'2. Collected Data'!G57</f>
        <v>11.513346938775511</v>
      </c>
      <c r="T58" s="50" t="str">
        <f>IF(MAX('2. Collected Data'!AO57:AT57)='2. Collected Data'!AO57,"NaCl",IF(MAX('2. Collected Data'!AP57:AT57)='2. Collected Data'!AP57,"CaCl2",IF(MAX('2. Collected Data'!AQ57:AT57)='2. Collected Data'!AQ57,"MgCl2",IF(MAX('2. Collected Data'!AR57:AT57)='2. Collected Data'!AR57,"Potassium Acetate",IF('2. Collected Data'!AS57&gt;'2. Collected Data'!AT57,"Enhanced Brine","Ag Byproduct")))))</f>
        <v>MgCl2</v>
      </c>
      <c r="U58" s="72">
        <f>IF('2. Collected Data'!BC57&gt;0,'2. Collected Data'!BC57/'2. Collected Data'!$G57,"")</f>
        <v>396.46551020408162</v>
      </c>
      <c r="V58" s="72">
        <f>IF('2. Collected Data'!BD57&gt;0,'2. Collected Data'!BD57/'2. Collected Data'!$G57,"")</f>
        <v>344.72212244897958</v>
      </c>
      <c r="W58" s="72">
        <f>IF('2. Collected Data'!BE57&gt;0,'2. Collected Data'!BE57/'2. Collected Data'!$G57,"")</f>
        <v>386.03559183673468</v>
      </c>
      <c r="X58" s="72">
        <f>IF('2. Collected Data'!BF57&gt;0,'2. Collected Data'!BF57/'2. Collected Data'!$G57,"")</f>
        <v>1127.2232244897959</v>
      </c>
      <c r="Y58" s="74" t="str">
        <f>IF(AND('2. Collected Data'!BB57&gt;0,'2. Collected Data'!BH57&gt;0),('2. Collected Data'!BH57-'2. Collected Data'!BB57)/'2. Collected Data'!BH57,"")</f>
        <v/>
      </c>
    </row>
    <row r="59" spans="1:25" s="51" customFormat="1" ht="11.25" customHeight="1" x14ac:dyDescent="0.15">
      <c r="A59" s="186" t="s">
        <v>147</v>
      </c>
      <c r="B59" s="46"/>
      <c r="C59" s="46"/>
      <c r="D59" s="46"/>
      <c r="E59" s="46"/>
      <c r="F59" s="46"/>
      <c r="G59" s="146">
        <f>'2. Collected Data'!G58*'2. Collected Data'!AA58</f>
        <v>6445.89</v>
      </c>
      <c r="H59" s="45">
        <f>'2. Collected Data'!I58/'3. Calculated Stats'!$G59*1000</f>
        <v>42.662844075837469</v>
      </c>
      <c r="I59" s="45">
        <f>'2. Collected Data'!J58/'3. Calculated Stats'!$G59*1000</f>
        <v>1.2411009185698172</v>
      </c>
      <c r="J59" s="45">
        <f>'2. Collected Data'!K58/'3. Calculated Stats'!$G59*1000</f>
        <v>0</v>
      </c>
      <c r="K59" s="66">
        <f>('2. Collected Data'!Y58+'2. Collected Data'!Z58)/G59*1000</f>
        <v>54.298165187429504</v>
      </c>
      <c r="L59" s="73">
        <f>IF(SUM('2. Collected Data'!Y58:Z58)&gt;0,(ROUND('2. Collected Data'!Y58/SUM('2. Collected Data'!Y58:Z58),2)),"")</f>
        <v>0.86</v>
      </c>
      <c r="M59" s="73">
        <f>IF(SUM('2. Collected Data'!Y58:Z58)&gt;0,1-L59,"")</f>
        <v>0.14000000000000001</v>
      </c>
      <c r="N59" s="66">
        <f>IF('2. Collected Data'!AD58&gt;0,'2. Collected Data'!AE58/'2. Collected Data'!AD58,"")</f>
        <v>2000</v>
      </c>
      <c r="O59" s="66">
        <f>IF('2. Collected Data'!AF58&gt;0,'2. Collected Data'!AG58/'2. Collected Data'!AF58,"")</f>
        <v>2857.1428571428573</v>
      </c>
      <c r="P59" s="66">
        <f>SUM('2. Collected Data'!AI58:AK58)/'2. Collected Data'!G58</f>
        <v>26.626478267547228</v>
      </c>
      <c r="Q59" s="50" t="str">
        <f>IF(MAX('2. Collected Data'!AI58:AK58)='2. Collected Data'!AI58,"NaCl",IF(MAX('2. Collected Data'!AJ58:AK58)='2. Collected Data'!AJ58,"CaCl2","MgCl2"))</f>
        <v>NaCl</v>
      </c>
      <c r="R59" s="66">
        <f>'2. Collected Data'!AL58/'2. Collected Data'!G58</f>
        <v>1.3154661342343725</v>
      </c>
      <c r="S59" s="66">
        <f>SUM('2. Collected Data'!AO58:AU58)/'2. Collected Data'!G58</f>
        <v>438.33113193057903</v>
      </c>
      <c r="T59" s="50" t="str">
        <f>IF(MAX('2. Collected Data'!AO58:AT58)='2. Collected Data'!AO58,"NaCl",IF(MAX('2. Collected Data'!AP58:AT58)='2. Collected Data'!AP58,"CaCl2",IF(MAX('2. Collected Data'!AQ58:AT58)='2. Collected Data'!AQ58,"MgCl2",IF(MAX('2. Collected Data'!AR58:AT58)='2. Collected Data'!AR58,"Potassium Acetate",IF('2. Collected Data'!AS58&gt;'2. Collected Data'!AT58,"Enhanced Brine","Ag Byproduct")))))</f>
        <v>NaCl</v>
      </c>
      <c r="U59" s="72">
        <f>IF('2. Collected Data'!BC58&gt;0,'2. Collected Data'!BC58/'2. Collected Data'!$G58,"")</f>
        <v>1738.7779142988788</v>
      </c>
      <c r="V59" s="72">
        <f>IF('2. Collected Data'!BD58&gt;0,'2. Collected Data'!BD58/'2. Collected Data'!$G58,"")</f>
        <v>2366.3951773921058</v>
      </c>
      <c r="W59" s="72">
        <f>IF('2. Collected Data'!BE58&gt;0,'2. Collected Data'!BE58/'2. Collected Data'!$G58,"")</f>
        <v>2122.4592228536321</v>
      </c>
      <c r="X59" s="72">
        <f>IF('2. Collected Data'!BF58&gt;0,'2. Collected Data'!BF58/'2. Collected Data'!$G58,"")</f>
        <v>6227.6323145446167</v>
      </c>
      <c r="Y59" s="74">
        <f>IF(AND('2. Collected Data'!BB58&gt;0,'2. Collected Data'!BH58&gt;0),('2. Collected Data'!BH58-'2. Collected Data'!BB58)/'2. Collected Data'!BH58,"")</f>
        <v>0.12105330435894156</v>
      </c>
    </row>
    <row r="60" spans="1:25" s="51" customFormat="1" ht="11.25" customHeight="1" x14ac:dyDescent="0.15">
      <c r="A60" s="291" t="s">
        <v>360</v>
      </c>
      <c r="B60" s="46"/>
      <c r="C60" s="46"/>
      <c r="D60" s="46"/>
      <c r="E60" s="46"/>
      <c r="F60" s="46"/>
      <c r="G60" s="146"/>
      <c r="H60" s="45"/>
      <c r="I60" s="45"/>
      <c r="J60" s="45"/>
      <c r="K60" s="66"/>
      <c r="L60" s="73"/>
      <c r="M60" s="73"/>
      <c r="N60" s="66"/>
      <c r="O60" s="66"/>
      <c r="P60" s="66"/>
      <c r="Q60" s="50"/>
      <c r="R60" s="66"/>
      <c r="S60" s="66"/>
      <c r="T60" s="50"/>
      <c r="U60" s="72"/>
      <c r="V60" s="72"/>
      <c r="W60" s="72"/>
      <c r="X60" s="72"/>
      <c r="Y60" s="74"/>
    </row>
    <row r="61" spans="1:25" s="51" customFormat="1" ht="11.25" customHeight="1" x14ac:dyDescent="0.15">
      <c r="A61" s="186" t="s">
        <v>148</v>
      </c>
      <c r="B61" s="46"/>
      <c r="C61" s="46"/>
      <c r="D61" s="46"/>
      <c r="E61" s="46"/>
      <c r="F61" s="46"/>
      <c r="G61" s="146">
        <f>'2. Collected Data'!G60*'2. Collected Data'!AA60</f>
        <v>18900</v>
      </c>
      <c r="H61" s="45">
        <f>'2. Collected Data'!I60/'3. Calculated Stats'!$G61*1000</f>
        <v>26.455026455026452</v>
      </c>
      <c r="I61" s="45">
        <f>'2. Collected Data'!J60/'3. Calculated Stats'!$G61*1000</f>
        <v>1.8518518518518519</v>
      </c>
      <c r="J61" s="45">
        <f>'2. Collected Data'!K60/'3. Calculated Stats'!$G61*1000</f>
        <v>1.0582010582010584</v>
      </c>
      <c r="K61" s="66">
        <f>('2. Collected Data'!Y60+'2. Collected Data'!Z60)/G61*1000</f>
        <v>67.513227513227505</v>
      </c>
      <c r="L61" s="73">
        <f>IF(SUM('2. Collected Data'!Y60:Z60)&gt;0,(ROUND('2. Collected Data'!Y60/SUM('2. Collected Data'!Y60:Z60),2)),"")</f>
        <v>0.87</v>
      </c>
      <c r="M61" s="73">
        <f>IF(SUM('2. Collected Data'!Y60:Z60)&gt;0,1-L61,"")</f>
        <v>0.13</v>
      </c>
      <c r="N61" s="66">
        <f>IF('2. Collected Data'!AD60&gt;0,'2. Collected Data'!AE60/'2. Collected Data'!AD60,"")</f>
        <v>653.23741007194246</v>
      </c>
      <c r="O61" s="66">
        <f>IF('2. Collected Data'!AF60&gt;0,'2. Collected Data'!AG60/'2. Collected Data'!AF60,"")</f>
        <v>14629.92125984252</v>
      </c>
      <c r="P61" s="66">
        <f>SUM('2. Collected Data'!AI60:AK60)/'2. Collected Data'!G60</f>
        <v>3.64021164021164</v>
      </c>
      <c r="Q61" s="50" t="str">
        <f>IF(MAX('2. Collected Data'!AI60:AK60)='2. Collected Data'!AI60,"NaCl",IF(MAX('2. Collected Data'!AJ60:AK60)='2. Collected Data'!AJ60,"CaCl2","MgCl2"))</f>
        <v>NaCl</v>
      </c>
      <c r="R61" s="66">
        <f>'2. Collected Data'!AL60/'2. Collected Data'!G60</f>
        <v>0</v>
      </c>
      <c r="S61" s="66">
        <f>SUM('2. Collected Data'!AO60:AU60)/'2. Collected Data'!G60</f>
        <v>92.423280423280417</v>
      </c>
      <c r="T61" s="50" t="str">
        <f>IF(MAX('2. Collected Data'!AO60:AT60)='2. Collected Data'!AO60,"NaCl",IF(MAX('2. Collected Data'!AP60:AT60)='2. Collected Data'!AP60,"CaCl2",IF(MAX('2. Collected Data'!AQ60:AT60)='2. Collected Data'!AQ60,"MgCl2",IF(MAX('2. Collected Data'!AR60:AT60)='2. Collected Data'!AR60,"Potassium Acetate",IF('2. Collected Data'!AS60&gt;'2. Collected Data'!AT60,"Enhanced Brine","Ag Byproduct")))))</f>
        <v>CaCl2</v>
      </c>
      <c r="U61" s="72">
        <f>IF('2. Collected Data'!BC60&gt;0,'2. Collected Data'!BC60/'2. Collected Data'!$G60,"")</f>
        <v>1037.037037037037</v>
      </c>
      <c r="V61" s="72">
        <f>IF('2. Collected Data'!BD60&gt;0,'2. Collected Data'!BD60/'2. Collected Data'!$G60,"")</f>
        <v>708.99470899470896</v>
      </c>
      <c r="W61" s="72">
        <f>IF('2. Collected Data'!BE60&gt;0,'2. Collected Data'!BE60/'2. Collected Data'!$G60,"")</f>
        <v>724.86772486772486</v>
      </c>
      <c r="X61" s="72">
        <f>IF('2. Collected Data'!BF60&gt;0,'2. Collected Data'!BF60/'2. Collected Data'!$G60,"")</f>
        <v>2576.7195767195767</v>
      </c>
      <c r="Y61" s="74">
        <f>IF(AND('2. Collected Data'!BB60&gt;0,'2. Collected Data'!BH60&gt;0),('2. Collected Data'!BH60-'2. Collected Data'!BB60)/'2. Collected Data'!BH60,"")</f>
        <v>0</v>
      </c>
    </row>
    <row r="62" spans="1:25" s="51" customFormat="1" ht="11.25" customHeight="1" x14ac:dyDescent="0.15">
      <c r="A62" s="186" t="s">
        <v>149</v>
      </c>
      <c r="B62" s="46"/>
      <c r="C62" s="46"/>
      <c r="D62" s="46"/>
      <c r="E62" s="46"/>
      <c r="F62" s="46"/>
      <c r="G62" s="146">
        <f>'2. Collected Data'!G61*'2. Collected Data'!AA61</f>
        <v>75000</v>
      </c>
      <c r="H62" s="45">
        <f>'2. Collected Data'!I61/'3. Calculated Stats'!$G62*1000</f>
        <v>19.52</v>
      </c>
      <c r="I62" s="45">
        <f>'2. Collected Data'!J61/'3. Calculated Stats'!$G62*1000</f>
        <v>2.9066666666666667</v>
      </c>
      <c r="J62" s="45">
        <f>'2. Collected Data'!K61/'3. Calculated Stats'!$G62*1000</f>
        <v>0.38666666666666666</v>
      </c>
      <c r="K62" s="66">
        <f>('2. Collected Data'!Y61+'2. Collected Data'!Z61)/G62*1000</f>
        <v>62</v>
      </c>
      <c r="L62" s="73">
        <f>IF(SUM('2. Collected Data'!Y61:Z61)&gt;0,(ROUND('2. Collected Data'!Y61/SUM('2. Collected Data'!Y61:Z61),2)),"")</f>
        <v>0.97</v>
      </c>
      <c r="M62" s="73">
        <f>IF(SUM('2. Collected Data'!Y61:Z61)&gt;0,1-L62,"")</f>
        <v>3.0000000000000027E-2</v>
      </c>
      <c r="N62" s="66">
        <f>IF('2. Collected Data'!AD61&gt;0,'2. Collected Data'!AE61/'2. Collected Data'!AD61,"")</f>
        <v>1120.253164556962</v>
      </c>
      <c r="O62" s="66">
        <f>IF('2. Collected Data'!AF61&gt;0,'2. Collected Data'!AG61/'2. Collected Data'!AF61,"")</f>
        <v>8666.6666666666661</v>
      </c>
      <c r="P62" s="66">
        <f>SUM('2. Collected Data'!AI61:AK61)/'2. Collected Data'!G61</f>
        <v>3.7512266666666667</v>
      </c>
      <c r="Q62" s="50" t="str">
        <f>IF(MAX('2. Collected Data'!AI61:AK61)='2. Collected Data'!AI61,"NaCl",IF(MAX('2. Collected Data'!AJ61:AK61)='2. Collected Data'!AJ61,"CaCl2","MgCl2"))</f>
        <v>NaCl</v>
      </c>
      <c r="R62" s="66">
        <f>'2. Collected Data'!AL61/'2. Collected Data'!G61</f>
        <v>1.08728</v>
      </c>
      <c r="S62" s="66">
        <f>SUM('2. Collected Data'!AO61:AU61)/'2. Collected Data'!G61</f>
        <v>14.575346666666666</v>
      </c>
      <c r="T62" s="50" t="str">
        <f>IF(MAX('2. Collected Data'!AO61:AT61)='2. Collected Data'!AO61,"NaCl",IF(MAX('2. Collected Data'!AP61:AT61)='2. Collected Data'!AP61,"CaCl2",IF(MAX('2. Collected Data'!AQ61:AT61)='2. Collected Data'!AQ61,"MgCl2",IF(MAX('2. Collected Data'!AR61:AT61)='2. Collected Data'!AR61,"Potassium Acetate",IF('2. Collected Data'!AS61&gt;'2. Collected Data'!AT61,"Enhanced Brine","Ag Byproduct")))))</f>
        <v>NaCl</v>
      </c>
      <c r="U62" s="72">
        <f>IF('2. Collected Data'!BC61&gt;0,'2. Collected Data'!BC61/'2. Collected Data'!$G61,"")</f>
        <v>324.81720000000001</v>
      </c>
      <c r="V62" s="72">
        <f>IF('2. Collected Data'!BD61&gt;0,'2. Collected Data'!BD61/'2. Collected Data'!$G61,"")</f>
        <v>96.670973333333336</v>
      </c>
      <c r="W62" s="72">
        <f>IF('2. Collected Data'!BE61&gt;0,'2. Collected Data'!BE61/'2. Collected Data'!$G61,"")</f>
        <v>324.81720000000001</v>
      </c>
      <c r="X62" s="72">
        <f>IF('2. Collected Data'!BF61&gt;0,'2. Collected Data'!BF61/'2. Collected Data'!$G61,"")</f>
        <v>741.73757333333333</v>
      </c>
      <c r="Y62" s="74">
        <f>IF(AND('2. Collected Data'!BB61&gt;0,'2. Collected Data'!BH61&gt;0),('2. Collected Data'!BH61-'2. Collected Data'!BB61)/'2. Collected Data'!BH61,"")</f>
        <v>0.26124802170472533</v>
      </c>
    </row>
    <row r="63" spans="1:25" s="51" customFormat="1" ht="11.25" customHeight="1" x14ac:dyDescent="0.15">
      <c r="A63" s="186" t="s">
        <v>75</v>
      </c>
      <c r="B63" s="46"/>
      <c r="C63" s="46"/>
      <c r="D63" s="46"/>
      <c r="E63" s="46"/>
      <c r="F63" s="46"/>
      <c r="G63" s="146">
        <f>'2. Collected Data'!G62*'2. Collected Data'!AA62</f>
        <v>0</v>
      </c>
      <c r="H63" s="45"/>
      <c r="I63" s="45"/>
      <c r="J63" s="45"/>
      <c r="K63" s="66"/>
      <c r="L63" s="73" t="str">
        <f>IF(SUM('2. Collected Data'!Y62:Z62)&gt;0,(ROUND('2. Collected Data'!Y62/SUM('2. Collected Data'!Y62:Z62),2)),"")</f>
        <v/>
      </c>
      <c r="M63" s="73" t="str">
        <f>IF(SUM('2. Collected Data'!Y62:Z62)&gt;0,1-L63,"")</f>
        <v/>
      </c>
      <c r="N63" s="66">
        <f>IF('2. Collected Data'!AD62&gt;0,'2. Collected Data'!AE62/'2. Collected Data'!AD62,"")</f>
        <v>2027.8661710037175</v>
      </c>
      <c r="O63" s="66">
        <f>IF('2. Collected Data'!AF62&gt;0,'2. Collected Data'!AG62/'2. Collected Data'!AF62,"")</f>
        <v>3703.0709677419354</v>
      </c>
      <c r="P63" s="66">
        <f>SUM('2. Collected Data'!AI62:AK62)/'2. Collected Data'!G62</f>
        <v>16.370494261491434</v>
      </c>
      <c r="Q63" s="50" t="str">
        <f>IF(MAX('2. Collected Data'!AI62:AK62)='2. Collected Data'!AI62,"NaCl",IF(MAX('2. Collected Data'!AJ62:AK62)='2. Collected Data'!AJ62,"CaCl2","MgCl2"))</f>
        <v>NaCl</v>
      </c>
      <c r="R63" s="66">
        <f>'2. Collected Data'!AL62/'2. Collected Data'!G62</f>
        <v>0.57543687640579044</v>
      </c>
      <c r="S63" s="66">
        <f>SUM('2. Collected Data'!AO62:AU62)/'2. Collected Data'!G62</f>
        <v>186.88122152373262</v>
      </c>
      <c r="T63" s="50" t="str">
        <f>IF(MAX('2. Collected Data'!AO62:AT62)='2. Collected Data'!AO62,"NaCl",IF(MAX('2. Collected Data'!AP62:AT62)='2. Collected Data'!AP62,"CaCl2",IF(MAX('2. Collected Data'!AQ62:AT62)='2. Collected Data'!AQ62,"MgCl2",IF(MAX('2. Collected Data'!AR62:AT62)='2. Collected Data'!AR62,"Potassium Acetate",IF('2. Collected Data'!AS62&gt;'2. Collected Data'!AT62,"Enhanced Brine","Ag Byproduct")))))</f>
        <v>NaCl</v>
      </c>
      <c r="U63" s="72">
        <f>IF('2. Collected Data'!BC62&gt;0,'2. Collected Data'!BC62/'2. Collected Data'!$G62,"")</f>
        <v>774.78683891804599</v>
      </c>
      <c r="V63" s="72">
        <f>IF('2. Collected Data'!BD62&gt;0,'2. Collected Data'!BD62/'2. Collected Data'!$G62,"")</f>
        <v>842.51929176999829</v>
      </c>
      <c r="W63" s="72">
        <f>IF('2. Collected Data'!BE62&gt;0,'2. Collected Data'!BE62/'2. Collected Data'!$G62,"")</f>
        <v>1203.8221639079532</v>
      </c>
      <c r="X63" s="72">
        <f>IF('2. Collected Data'!BF62&gt;0,'2. Collected Data'!BF62/'2. Collected Data'!$G62,"")</f>
        <v>2821.1282945959974</v>
      </c>
      <c r="Y63" s="74">
        <f>IF(AND('2. Collected Data'!BB62&gt;0,'2. Collected Data'!BH62&gt;0),('2. Collected Data'!BH62-'2. Collected Data'!BB62)/'2. Collected Data'!BH62,"")</f>
        <v>8.0397224867365127E-2</v>
      </c>
    </row>
    <row r="64" spans="1:25" s="51" customFormat="1" ht="11.25" customHeight="1" x14ac:dyDescent="0.15">
      <c r="A64" s="187" t="s">
        <v>361</v>
      </c>
      <c r="B64" s="46"/>
      <c r="C64" s="46"/>
      <c r="D64" s="46"/>
      <c r="E64" s="46"/>
      <c r="F64" s="46"/>
      <c r="G64" s="146"/>
      <c r="H64" s="45"/>
      <c r="I64" s="45"/>
      <c r="J64" s="45"/>
      <c r="K64" s="66"/>
      <c r="L64" s="73"/>
      <c r="M64" s="73"/>
      <c r="N64" s="66"/>
      <c r="O64" s="66"/>
      <c r="P64" s="66"/>
      <c r="Q64" s="50"/>
      <c r="R64" s="66"/>
      <c r="S64" s="66"/>
      <c r="T64" s="50"/>
      <c r="U64" s="72"/>
      <c r="V64" s="72"/>
      <c r="W64" s="72"/>
      <c r="X64" s="72"/>
      <c r="Y64" s="74"/>
    </row>
    <row r="65" spans="1:51" s="51" customFormat="1" ht="11.25" customHeight="1" x14ac:dyDescent="0.15">
      <c r="A65" s="62"/>
      <c r="B65" s="60"/>
      <c r="C65" s="345"/>
      <c r="D65" s="345"/>
      <c r="E65" s="345"/>
      <c r="F65" s="345"/>
      <c r="G65" s="144"/>
      <c r="H65" s="63"/>
      <c r="I65" s="64"/>
      <c r="J65" s="64"/>
      <c r="K65" s="65"/>
      <c r="L65" s="65"/>
      <c r="M65" s="65"/>
      <c r="N65" s="65"/>
      <c r="O65" s="65"/>
      <c r="P65" s="65"/>
      <c r="Q65" s="84"/>
      <c r="R65" s="65"/>
      <c r="S65" s="65"/>
      <c r="T65" s="65"/>
      <c r="U65" s="65"/>
      <c r="V65" s="65"/>
      <c r="W65" s="65"/>
      <c r="X65" s="65"/>
      <c r="Y65" s="65"/>
    </row>
    <row r="66" spans="1:51" s="29" customFormat="1" ht="12.75" x14ac:dyDescent="0.2">
      <c r="A66" s="33"/>
      <c r="G66" s="28"/>
      <c r="H66" s="31"/>
      <c r="I66" s="28"/>
      <c r="J66" s="28"/>
      <c r="K66" s="34"/>
      <c r="L66" s="34"/>
      <c r="M66" s="28"/>
      <c r="N66" s="28"/>
      <c r="O66" s="28"/>
      <c r="P66" s="28"/>
      <c r="Q66" s="28"/>
      <c r="R66" s="28"/>
      <c r="S66" s="28"/>
      <c r="T66" s="28"/>
      <c r="U66" s="28"/>
      <c r="V66" s="28"/>
      <c r="W66" s="28"/>
      <c r="X66" s="28"/>
      <c r="Y66" s="28"/>
      <c r="AY66" s="81"/>
    </row>
    <row r="67" spans="1:51" s="29" customFormat="1" ht="12.75" hidden="1" x14ac:dyDescent="0.2">
      <c r="A67" s="33"/>
      <c r="G67" s="28"/>
      <c r="H67" s="31"/>
      <c r="I67" s="28"/>
      <c r="J67" s="28"/>
      <c r="K67" s="34"/>
      <c r="L67" s="34"/>
      <c r="M67" s="28"/>
      <c r="N67" s="28"/>
      <c r="O67" s="28"/>
      <c r="P67" s="28"/>
      <c r="Q67" s="28"/>
      <c r="R67" s="28"/>
      <c r="S67" s="28"/>
      <c r="T67" s="28"/>
      <c r="U67" s="28"/>
      <c r="V67" s="28"/>
      <c r="W67" s="28"/>
      <c r="X67" s="28"/>
      <c r="Y67" s="28"/>
      <c r="AY67" s="81"/>
    </row>
    <row r="68" spans="1:51" s="29" customFormat="1" ht="12.75" hidden="1" x14ac:dyDescent="0.2">
      <c r="A68" s="33"/>
      <c r="G68" s="28"/>
      <c r="H68" s="31"/>
      <c r="I68" s="28"/>
      <c r="J68" s="28"/>
      <c r="K68" s="34"/>
      <c r="L68" s="34"/>
      <c r="M68" s="28"/>
      <c r="N68" s="28"/>
      <c r="O68" s="28"/>
      <c r="P68" s="28"/>
      <c r="Q68" s="28"/>
      <c r="R68" s="28"/>
      <c r="S68" s="28"/>
      <c r="T68" s="28"/>
      <c r="U68" s="28"/>
      <c r="V68" s="28"/>
      <c r="W68" s="28"/>
      <c r="X68" s="28"/>
      <c r="Y68" s="28"/>
      <c r="AY68" s="81"/>
    </row>
    <row r="69" spans="1:51" s="29" customFormat="1" ht="12.75" hidden="1" x14ac:dyDescent="0.2">
      <c r="A69" s="33"/>
      <c r="G69" s="28"/>
      <c r="H69" s="31"/>
      <c r="I69" s="28"/>
      <c r="J69" s="28"/>
      <c r="K69" s="34"/>
      <c r="L69" s="34"/>
      <c r="M69" s="28"/>
      <c r="N69" s="28"/>
      <c r="O69" s="28"/>
      <c r="P69" s="28"/>
      <c r="Q69" s="28"/>
      <c r="R69" s="28"/>
      <c r="S69" s="28"/>
      <c r="T69" s="28"/>
      <c r="U69" s="28"/>
      <c r="V69" s="28"/>
      <c r="W69" s="28"/>
      <c r="X69" s="28"/>
      <c r="Y69" s="28"/>
      <c r="AY69" s="81"/>
    </row>
    <row r="70" spans="1:51" s="29" customFormat="1" ht="12.75" hidden="1" x14ac:dyDescent="0.2">
      <c r="A70" s="33"/>
      <c r="G70" s="28"/>
      <c r="H70" s="31"/>
      <c r="I70" s="28"/>
      <c r="J70" s="28"/>
      <c r="K70" s="34"/>
      <c r="L70" s="34"/>
      <c r="M70" s="28"/>
      <c r="N70" s="28"/>
      <c r="O70" s="28"/>
      <c r="P70" s="28"/>
      <c r="Q70" s="28"/>
      <c r="R70" s="28"/>
      <c r="S70" s="28"/>
      <c r="T70" s="28"/>
      <c r="U70" s="28"/>
      <c r="V70" s="28"/>
      <c r="W70" s="28"/>
      <c r="X70" s="28"/>
      <c r="Y70" s="28"/>
      <c r="AY70" s="81"/>
    </row>
    <row r="71" spans="1:51" s="29" customFormat="1" ht="12.75" hidden="1" x14ac:dyDescent="0.2">
      <c r="A71" s="33"/>
      <c r="G71" s="28"/>
      <c r="H71" s="31"/>
      <c r="I71" s="28"/>
      <c r="J71" s="28"/>
      <c r="K71" s="34"/>
      <c r="L71" s="34"/>
      <c r="M71" s="28"/>
      <c r="N71" s="28"/>
      <c r="O71" s="28"/>
      <c r="P71" s="28"/>
      <c r="Q71" s="28"/>
      <c r="R71" s="28"/>
      <c r="S71" s="28"/>
      <c r="T71" s="28"/>
      <c r="U71" s="28"/>
      <c r="V71" s="28"/>
      <c r="W71" s="28"/>
      <c r="X71" s="28"/>
      <c r="Y71" s="28"/>
      <c r="AY71" s="81"/>
    </row>
    <row r="72" spans="1:51" s="29" customFormat="1" ht="12.75" hidden="1" x14ac:dyDescent="0.2">
      <c r="A72" s="33"/>
      <c r="G72" s="28"/>
      <c r="H72" s="31"/>
      <c r="I72" s="28"/>
      <c r="J72" s="28"/>
      <c r="K72" s="34"/>
      <c r="L72" s="34"/>
      <c r="M72" s="28"/>
      <c r="N72" s="28"/>
      <c r="O72" s="28"/>
      <c r="P72" s="28"/>
      <c r="Q72" s="28"/>
      <c r="R72" s="28"/>
      <c r="S72" s="28"/>
      <c r="T72" s="28"/>
      <c r="U72" s="28"/>
      <c r="V72" s="28"/>
      <c r="W72" s="28"/>
      <c r="X72" s="28"/>
      <c r="Y72" s="28"/>
      <c r="AY72" s="81"/>
    </row>
    <row r="73" spans="1:51" s="29" customFormat="1" ht="12.75" hidden="1" x14ac:dyDescent="0.2">
      <c r="A73" s="33"/>
      <c r="G73" s="28"/>
      <c r="H73" s="31"/>
      <c r="I73" s="28"/>
      <c r="J73" s="28"/>
      <c r="K73" s="34"/>
      <c r="L73" s="34"/>
      <c r="M73" s="28"/>
      <c r="N73" s="28"/>
      <c r="O73" s="28"/>
      <c r="P73" s="28"/>
      <c r="Q73" s="28"/>
      <c r="R73" s="28"/>
      <c r="S73" s="28"/>
      <c r="T73" s="28"/>
      <c r="U73" s="28"/>
      <c r="V73" s="28"/>
      <c r="W73" s="28"/>
      <c r="X73" s="28"/>
      <c r="Y73" s="28"/>
      <c r="AY73" s="81"/>
    </row>
    <row r="74" spans="1:51" s="29" customFormat="1" ht="12.75" hidden="1" x14ac:dyDescent="0.2">
      <c r="A74" s="33"/>
      <c r="G74" s="28"/>
      <c r="H74" s="31"/>
      <c r="I74" s="28"/>
      <c r="J74" s="28"/>
      <c r="K74" s="34"/>
      <c r="L74" s="34"/>
      <c r="M74" s="28"/>
      <c r="N74" s="28"/>
      <c r="O74" s="28"/>
      <c r="P74" s="28"/>
      <c r="Q74" s="28"/>
      <c r="R74" s="28"/>
      <c r="S74" s="28"/>
      <c r="T74" s="28"/>
      <c r="U74" s="28"/>
      <c r="V74" s="28"/>
      <c r="W74" s="28"/>
      <c r="X74" s="28"/>
      <c r="Y74" s="28"/>
      <c r="AY74" s="81"/>
    </row>
    <row r="75" spans="1:51" s="29" customFormat="1" ht="12.75" hidden="1" x14ac:dyDescent="0.2">
      <c r="A75" s="33"/>
      <c r="G75" s="28"/>
      <c r="H75" s="31"/>
      <c r="I75" s="28"/>
      <c r="J75" s="28"/>
      <c r="K75" s="34"/>
      <c r="L75" s="34"/>
      <c r="M75" s="28"/>
      <c r="N75" s="28"/>
      <c r="O75" s="28"/>
      <c r="P75" s="28"/>
      <c r="Q75" s="28"/>
      <c r="R75" s="28"/>
      <c r="S75" s="28"/>
      <c r="T75" s="28"/>
      <c r="U75" s="28"/>
      <c r="V75" s="28"/>
      <c r="W75" s="28"/>
      <c r="X75" s="28"/>
      <c r="Y75" s="28"/>
      <c r="AY75" s="81"/>
    </row>
    <row r="76" spans="1:51" s="29" customFormat="1" ht="12.75" hidden="1" x14ac:dyDescent="0.2">
      <c r="A76" s="33"/>
      <c r="G76" s="28"/>
      <c r="H76" s="31"/>
      <c r="I76" s="28"/>
      <c r="J76" s="28"/>
      <c r="K76" s="34"/>
      <c r="L76" s="34"/>
      <c r="M76" s="28"/>
      <c r="N76" s="28"/>
      <c r="O76" s="28"/>
      <c r="P76" s="28"/>
      <c r="Q76" s="28"/>
      <c r="R76" s="28"/>
      <c r="S76" s="28"/>
      <c r="T76" s="28"/>
      <c r="U76" s="28"/>
      <c r="V76" s="28"/>
      <c r="W76" s="28"/>
      <c r="X76" s="28"/>
      <c r="Y76" s="28"/>
      <c r="AY76" s="81"/>
    </row>
    <row r="77" spans="1:51" s="29" customFormat="1" ht="12.75" hidden="1" x14ac:dyDescent="0.2">
      <c r="A77" s="33"/>
      <c r="G77" s="28"/>
      <c r="H77" s="31"/>
      <c r="I77" s="28"/>
      <c r="J77" s="28"/>
      <c r="K77" s="34"/>
      <c r="L77" s="34"/>
      <c r="M77" s="28"/>
      <c r="N77" s="28"/>
      <c r="O77" s="28"/>
      <c r="P77" s="28"/>
      <c r="Q77" s="28"/>
      <c r="R77" s="28"/>
      <c r="S77" s="28"/>
      <c r="T77" s="28"/>
      <c r="U77" s="28"/>
      <c r="V77" s="28"/>
      <c r="W77" s="28"/>
      <c r="X77" s="28"/>
      <c r="Y77" s="28"/>
      <c r="AY77" s="81"/>
    </row>
    <row r="78" spans="1:51" s="29" customFormat="1" ht="12.75" hidden="1" x14ac:dyDescent="0.2">
      <c r="A78" s="33"/>
      <c r="G78" s="28"/>
      <c r="H78" s="31"/>
      <c r="I78" s="28"/>
      <c r="J78" s="28"/>
      <c r="K78" s="34"/>
      <c r="L78" s="34"/>
      <c r="M78" s="28"/>
      <c r="N78" s="28"/>
      <c r="O78" s="28"/>
      <c r="P78" s="28"/>
      <c r="Q78" s="28"/>
      <c r="R78" s="28"/>
      <c r="S78" s="28"/>
      <c r="T78" s="28"/>
      <c r="U78" s="28"/>
      <c r="V78" s="28"/>
      <c r="W78" s="28"/>
      <c r="X78" s="28"/>
      <c r="Y78" s="28"/>
      <c r="AY78" s="81"/>
    </row>
    <row r="79" spans="1:51" s="29" customFormat="1" ht="12.75" hidden="1" x14ac:dyDescent="0.2">
      <c r="A79" s="33"/>
      <c r="G79" s="28"/>
      <c r="H79" s="31"/>
      <c r="I79" s="28"/>
      <c r="J79" s="28"/>
      <c r="K79" s="34"/>
      <c r="L79" s="34"/>
      <c r="M79" s="28"/>
      <c r="N79" s="28"/>
      <c r="O79" s="28"/>
      <c r="P79" s="28"/>
      <c r="Q79" s="28"/>
      <c r="R79" s="28"/>
      <c r="S79" s="28"/>
      <c r="T79" s="28"/>
      <c r="U79" s="28"/>
      <c r="V79" s="28"/>
      <c r="W79" s="28"/>
      <c r="X79" s="28"/>
      <c r="Y79" s="28"/>
      <c r="AY79" s="81"/>
    </row>
    <row r="80" spans="1:51" s="29" customFormat="1" ht="12.75" hidden="1" x14ac:dyDescent="0.2">
      <c r="A80" s="33"/>
      <c r="G80" s="28"/>
      <c r="H80" s="31"/>
      <c r="I80" s="28"/>
      <c r="J80" s="28"/>
      <c r="K80" s="34"/>
      <c r="L80" s="34"/>
      <c r="M80" s="28"/>
      <c r="N80" s="28"/>
      <c r="O80" s="28"/>
      <c r="P80" s="28"/>
      <c r="Q80" s="28"/>
      <c r="R80" s="28"/>
      <c r="S80" s="28"/>
      <c r="T80" s="28"/>
      <c r="U80" s="28"/>
      <c r="V80" s="28"/>
      <c r="W80" s="28"/>
      <c r="X80" s="28"/>
      <c r="Y80" s="28"/>
      <c r="AY80" s="81"/>
    </row>
    <row r="81" spans="1:51" s="29" customFormat="1" ht="12.75" hidden="1" x14ac:dyDescent="0.2">
      <c r="A81" s="33"/>
      <c r="G81" s="28"/>
      <c r="H81" s="31"/>
      <c r="I81" s="28"/>
      <c r="J81" s="28"/>
      <c r="K81" s="34"/>
      <c r="L81" s="34"/>
      <c r="M81" s="28"/>
      <c r="N81" s="28"/>
      <c r="O81" s="28"/>
      <c r="P81" s="28"/>
      <c r="Q81" s="28"/>
      <c r="R81" s="28"/>
      <c r="S81" s="28"/>
      <c r="T81" s="28"/>
      <c r="U81" s="28"/>
      <c r="V81" s="28"/>
      <c r="W81" s="28"/>
      <c r="X81" s="28"/>
      <c r="Y81" s="28"/>
      <c r="AY81" s="81"/>
    </row>
    <row r="82" spans="1:51" s="29" customFormat="1" ht="12.75" hidden="1" x14ac:dyDescent="0.2">
      <c r="A82" s="33"/>
      <c r="G82" s="28"/>
      <c r="H82" s="31"/>
      <c r="I82" s="28"/>
      <c r="J82" s="28"/>
      <c r="K82" s="34"/>
      <c r="L82" s="34"/>
      <c r="M82" s="28"/>
      <c r="N82" s="28"/>
      <c r="O82" s="28"/>
      <c r="P82" s="28"/>
      <c r="Q82" s="28"/>
      <c r="R82" s="28"/>
      <c r="S82" s="28"/>
      <c r="T82" s="28"/>
      <c r="U82" s="28"/>
      <c r="V82" s="28"/>
      <c r="W82" s="28"/>
      <c r="X82" s="28"/>
      <c r="Y82" s="28"/>
      <c r="AY82" s="81"/>
    </row>
    <row r="83" spans="1:51" s="29" customFormat="1" ht="12.75" hidden="1" x14ac:dyDescent="0.2">
      <c r="A83" s="33"/>
      <c r="G83" s="28"/>
      <c r="H83" s="31"/>
      <c r="I83" s="28"/>
      <c r="J83" s="28"/>
      <c r="K83" s="34"/>
      <c r="L83" s="34"/>
      <c r="M83" s="28"/>
      <c r="N83" s="28"/>
      <c r="O83" s="28"/>
      <c r="P83" s="28"/>
      <c r="Q83" s="28"/>
      <c r="R83" s="28"/>
      <c r="S83" s="28"/>
      <c r="T83" s="28"/>
      <c r="U83" s="28"/>
      <c r="V83" s="28"/>
      <c r="W83" s="28"/>
      <c r="X83" s="28"/>
      <c r="Y83" s="28"/>
      <c r="AY83" s="81"/>
    </row>
    <row r="84" spans="1:51" s="29" customFormat="1" ht="12.75" hidden="1" x14ac:dyDescent="0.2">
      <c r="A84" s="33"/>
      <c r="G84" s="28"/>
      <c r="H84" s="31"/>
      <c r="I84" s="28"/>
      <c r="J84" s="28"/>
      <c r="K84" s="34"/>
      <c r="L84" s="34"/>
      <c r="M84" s="28"/>
      <c r="N84" s="28"/>
      <c r="O84" s="28"/>
      <c r="P84" s="28"/>
      <c r="Q84" s="28"/>
      <c r="R84" s="28"/>
      <c r="S84" s="28"/>
      <c r="T84" s="28"/>
      <c r="U84" s="28"/>
      <c r="V84" s="28"/>
      <c r="W84" s="28"/>
      <c r="X84" s="28"/>
      <c r="Y84" s="28"/>
      <c r="AY84" s="81"/>
    </row>
    <row r="85" spans="1:51" s="29" customFormat="1" ht="12.75" hidden="1" x14ac:dyDescent="0.2">
      <c r="A85" s="33"/>
      <c r="G85" s="28"/>
      <c r="H85" s="31"/>
      <c r="I85" s="28"/>
      <c r="J85" s="28"/>
      <c r="K85" s="34"/>
      <c r="L85" s="34"/>
      <c r="M85" s="28"/>
      <c r="N85" s="28"/>
      <c r="O85" s="28"/>
      <c r="P85" s="28"/>
      <c r="Q85" s="28"/>
      <c r="R85" s="28"/>
      <c r="S85" s="28"/>
      <c r="T85" s="28"/>
      <c r="U85" s="28"/>
      <c r="V85" s="28"/>
      <c r="W85" s="28"/>
      <c r="X85" s="28"/>
      <c r="Y85" s="28"/>
      <c r="AY85" s="81"/>
    </row>
    <row r="86" spans="1:51" s="29" customFormat="1" ht="12.75" hidden="1" x14ac:dyDescent="0.2">
      <c r="A86" s="33"/>
      <c r="G86" s="28"/>
      <c r="H86" s="31"/>
      <c r="I86" s="28"/>
      <c r="J86" s="28"/>
      <c r="K86" s="34"/>
      <c r="L86" s="34"/>
      <c r="M86" s="28"/>
      <c r="N86" s="28"/>
      <c r="O86" s="28"/>
      <c r="P86" s="28"/>
      <c r="Q86" s="28"/>
      <c r="R86" s="28"/>
      <c r="S86" s="28"/>
      <c r="T86" s="28"/>
      <c r="U86" s="28"/>
      <c r="V86" s="28"/>
      <c r="W86" s="28"/>
      <c r="X86" s="28"/>
      <c r="Y86" s="28"/>
      <c r="AY86" s="81"/>
    </row>
    <row r="87" spans="1:51" s="29" customFormat="1" ht="12.75" hidden="1" x14ac:dyDescent="0.2">
      <c r="A87" s="33"/>
      <c r="G87" s="28"/>
      <c r="H87" s="31"/>
      <c r="I87" s="28"/>
      <c r="J87" s="28"/>
      <c r="K87" s="34"/>
      <c r="L87" s="34"/>
      <c r="M87" s="28"/>
      <c r="N87" s="28"/>
      <c r="O87" s="28"/>
      <c r="P87" s="28"/>
      <c r="Q87" s="28"/>
      <c r="R87" s="28"/>
      <c r="S87" s="28"/>
      <c r="T87" s="28"/>
      <c r="U87" s="28"/>
      <c r="V87" s="28"/>
      <c r="W87" s="28"/>
      <c r="X87" s="28"/>
      <c r="Y87" s="28"/>
      <c r="AY87" s="81"/>
    </row>
    <row r="88" spans="1:51" s="29" customFormat="1" ht="12.75" hidden="1" x14ac:dyDescent="0.2">
      <c r="A88" s="33"/>
      <c r="G88" s="28"/>
      <c r="H88" s="31"/>
      <c r="I88" s="28"/>
      <c r="J88" s="28"/>
      <c r="K88" s="34"/>
      <c r="L88" s="34"/>
      <c r="M88" s="28"/>
      <c r="N88" s="28"/>
      <c r="O88" s="28"/>
      <c r="P88" s="28"/>
      <c r="Q88" s="28"/>
      <c r="R88" s="28"/>
      <c r="S88" s="28"/>
      <c r="T88" s="28"/>
      <c r="U88" s="28"/>
      <c r="V88" s="28"/>
      <c r="W88" s="28"/>
      <c r="X88" s="28"/>
      <c r="Y88" s="28"/>
      <c r="AY88" s="81"/>
    </row>
    <row r="89" spans="1:51" s="29" customFormat="1" ht="12.75" hidden="1" x14ac:dyDescent="0.2">
      <c r="A89" s="33"/>
      <c r="G89" s="28"/>
      <c r="H89" s="31"/>
      <c r="I89" s="28"/>
      <c r="J89" s="28"/>
      <c r="K89" s="34"/>
      <c r="L89" s="34"/>
      <c r="M89" s="28"/>
      <c r="N89" s="28"/>
      <c r="O89" s="28"/>
      <c r="P89" s="28"/>
      <c r="Q89" s="28"/>
      <c r="R89" s="28"/>
      <c r="S89" s="28"/>
      <c r="T89" s="28"/>
      <c r="U89" s="28"/>
      <c r="V89" s="28"/>
      <c r="W89" s="28"/>
      <c r="X89" s="28"/>
      <c r="Y89" s="28"/>
      <c r="AY89" s="81"/>
    </row>
    <row r="90" spans="1:51" s="29" customFormat="1" ht="12.75" hidden="1" x14ac:dyDescent="0.2">
      <c r="A90" s="33"/>
      <c r="G90" s="28"/>
      <c r="H90" s="31"/>
      <c r="I90" s="28"/>
      <c r="J90" s="28"/>
      <c r="K90" s="34"/>
      <c r="L90" s="34"/>
      <c r="M90" s="28"/>
      <c r="N90" s="28"/>
      <c r="O90" s="28"/>
      <c r="P90" s="28"/>
      <c r="Q90" s="28"/>
      <c r="R90" s="28"/>
      <c r="S90" s="28"/>
      <c r="T90" s="28"/>
      <c r="U90" s="28"/>
      <c r="V90" s="28"/>
      <c r="W90" s="28"/>
      <c r="X90" s="28"/>
      <c r="Y90" s="28"/>
      <c r="AY90" s="81"/>
    </row>
    <row r="91" spans="1:51" s="29" customFormat="1" ht="12.75" hidden="1" x14ac:dyDescent="0.2">
      <c r="A91" s="33"/>
      <c r="G91" s="28"/>
      <c r="H91" s="31"/>
      <c r="I91" s="28"/>
      <c r="J91" s="28"/>
      <c r="K91" s="34"/>
      <c r="L91" s="34"/>
      <c r="M91" s="28"/>
      <c r="N91" s="28"/>
      <c r="O91" s="28"/>
      <c r="P91" s="28"/>
      <c r="Q91" s="28"/>
      <c r="R91" s="28"/>
      <c r="S91" s="28"/>
      <c r="T91" s="28"/>
      <c r="U91" s="28"/>
      <c r="V91" s="28"/>
      <c r="W91" s="28"/>
      <c r="X91" s="28"/>
      <c r="Y91" s="28"/>
      <c r="AY91" s="81"/>
    </row>
    <row r="92" spans="1:51" s="29" customFormat="1" ht="12.75" hidden="1" x14ac:dyDescent="0.2">
      <c r="A92" s="33"/>
      <c r="G92" s="28"/>
      <c r="H92" s="31"/>
      <c r="I92" s="28"/>
      <c r="J92" s="28"/>
      <c r="K92" s="34"/>
      <c r="L92" s="34"/>
      <c r="M92" s="28"/>
      <c r="N92" s="28"/>
      <c r="O92" s="28"/>
      <c r="P92" s="28"/>
      <c r="Q92" s="28"/>
      <c r="R92" s="28"/>
      <c r="S92" s="28"/>
      <c r="T92" s="28"/>
      <c r="U92" s="28"/>
      <c r="V92" s="28"/>
      <c r="W92" s="28"/>
      <c r="X92" s="28"/>
      <c r="Y92" s="28"/>
      <c r="AY92" s="81"/>
    </row>
    <row r="93" spans="1:51" s="29" customFormat="1" ht="12.75" hidden="1" x14ac:dyDescent="0.2">
      <c r="A93" s="33"/>
      <c r="G93" s="28"/>
      <c r="H93" s="31"/>
      <c r="I93" s="28"/>
      <c r="J93" s="28"/>
      <c r="K93" s="34"/>
      <c r="L93" s="34"/>
      <c r="M93" s="28"/>
      <c r="N93" s="28"/>
      <c r="O93" s="28"/>
      <c r="P93" s="28"/>
      <c r="Q93" s="28"/>
      <c r="R93" s="28"/>
      <c r="S93" s="28"/>
      <c r="T93" s="28"/>
      <c r="U93" s="28"/>
      <c r="V93" s="28"/>
      <c r="W93" s="28"/>
      <c r="X93" s="28"/>
      <c r="Y93" s="28"/>
      <c r="AY93" s="81"/>
    </row>
    <row r="94" spans="1:51" s="29" customFormat="1" ht="12.75" hidden="1" x14ac:dyDescent="0.2">
      <c r="A94" s="33"/>
      <c r="G94" s="28"/>
      <c r="H94" s="31"/>
      <c r="I94" s="28"/>
      <c r="J94" s="28"/>
      <c r="K94" s="34"/>
      <c r="L94" s="34"/>
      <c r="M94" s="28"/>
      <c r="N94" s="28"/>
      <c r="O94" s="28"/>
      <c r="P94" s="28"/>
      <c r="Q94" s="28"/>
      <c r="R94" s="28"/>
      <c r="S94" s="28"/>
      <c r="T94" s="28"/>
      <c r="U94" s="28"/>
      <c r="V94" s="28"/>
      <c r="W94" s="28"/>
      <c r="X94" s="28"/>
      <c r="Y94" s="28"/>
      <c r="AY94" s="81"/>
    </row>
    <row r="95" spans="1:51" s="29" customFormat="1" ht="12.75" hidden="1" x14ac:dyDescent="0.2">
      <c r="A95" s="33"/>
      <c r="G95" s="28"/>
      <c r="H95" s="31"/>
      <c r="I95" s="28"/>
      <c r="J95" s="28"/>
      <c r="K95" s="34"/>
      <c r="L95" s="34"/>
      <c r="M95" s="28"/>
      <c r="N95" s="28"/>
      <c r="O95" s="28"/>
      <c r="P95" s="28"/>
      <c r="Q95" s="28"/>
      <c r="R95" s="28"/>
      <c r="S95" s="28"/>
      <c r="T95" s="28"/>
      <c r="U95" s="28"/>
      <c r="V95" s="28"/>
      <c r="W95" s="28"/>
      <c r="X95" s="28"/>
      <c r="Y95" s="28"/>
      <c r="AY95" s="81"/>
    </row>
    <row r="96" spans="1:51" s="29" customFormat="1" ht="12.75" hidden="1" x14ac:dyDescent="0.2">
      <c r="A96" s="33"/>
      <c r="G96" s="28"/>
      <c r="H96" s="31"/>
      <c r="I96" s="28"/>
      <c r="J96" s="28"/>
      <c r="K96" s="34"/>
      <c r="L96" s="34"/>
      <c r="M96" s="28"/>
      <c r="N96" s="28"/>
      <c r="O96" s="28"/>
      <c r="P96" s="28"/>
      <c r="Q96" s="28"/>
      <c r="R96" s="28"/>
      <c r="S96" s="28"/>
      <c r="T96" s="28"/>
      <c r="U96" s="28"/>
      <c r="V96" s="28"/>
      <c r="W96" s="28"/>
      <c r="X96" s="28"/>
      <c r="Y96" s="28"/>
      <c r="AY96" s="81"/>
    </row>
    <row r="97" spans="1:51" s="29" customFormat="1" ht="12.75" hidden="1" x14ac:dyDescent="0.2">
      <c r="A97" s="33"/>
      <c r="G97" s="28"/>
      <c r="H97" s="31"/>
      <c r="I97" s="28"/>
      <c r="J97" s="28"/>
      <c r="K97" s="34"/>
      <c r="L97" s="34"/>
      <c r="M97" s="28"/>
      <c r="N97" s="28"/>
      <c r="O97" s="28"/>
      <c r="P97" s="28"/>
      <c r="Q97" s="28"/>
      <c r="R97" s="28"/>
      <c r="S97" s="28"/>
      <c r="T97" s="28"/>
      <c r="U97" s="28"/>
      <c r="V97" s="28"/>
      <c r="W97" s="28"/>
      <c r="X97" s="28"/>
      <c r="Y97" s="28"/>
      <c r="AY97" s="81"/>
    </row>
    <row r="98" spans="1:51" s="29" customFormat="1" ht="12.75" hidden="1" x14ac:dyDescent="0.2">
      <c r="A98" s="33"/>
      <c r="G98" s="28"/>
      <c r="H98" s="31"/>
      <c r="I98" s="28"/>
      <c r="J98" s="28"/>
      <c r="K98" s="34"/>
      <c r="L98" s="34"/>
      <c r="M98" s="28"/>
      <c r="N98" s="28"/>
      <c r="O98" s="28"/>
      <c r="P98" s="28"/>
      <c r="Q98" s="28"/>
      <c r="R98" s="28"/>
      <c r="S98" s="28"/>
      <c r="T98" s="28"/>
      <c r="U98" s="28"/>
      <c r="V98" s="28"/>
      <c r="W98" s="28"/>
      <c r="X98" s="28"/>
      <c r="Y98" s="28"/>
      <c r="AY98" s="81"/>
    </row>
    <row r="99" spans="1:51" s="29" customFormat="1" ht="12.75" hidden="1" x14ac:dyDescent="0.2">
      <c r="A99" s="33"/>
      <c r="G99" s="28"/>
      <c r="H99" s="31"/>
      <c r="I99" s="28"/>
      <c r="J99" s="28"/>
      <c r="K99" s="34"/>
      <c r="L99" s="34"/>
      <c r="M99" s="28"/>
      <c r="N99" s="28"/>
      <c r="O99" s="28"/>
      <c r="P99" s="28"/>
      <c r="Q99" s="28"/>
      <c r="R99" s="28"/>
      <c r="S99" s="28"/>
      <c r="T99" s="28"/>
      <c r="U99" s="28"/>
      <c r="V99" s="28"/>
      <c r="W99" s="28"/>
      <c r="X99" s="28"/>
      <c r="Y99" s="28"/>
      <c r="AY99" s="81"/>
    </row>
    <row r="100" spans="1:51" s="29" customFormat="1" ht="12.75" hidden="1" x14ac:dyDescent="0.2">
      <c r="A100" s="33"/>
      <c r="G100" s="28"/>
      <c r="H100" s="31"/>
      <c r="I100" s="28"/>
      <c r="J100" s="28"/>
      <c r="K100" s="34"/>
      <c r="L100" s="34"/>
      <c r="M100" s="28"/>
      <c r="N100" s="28"/>
      <c r="O100" s="28"/>
      <c r="P100" s="28"/>
      <c r="Q100" s="28"/>
      <c r="R100" s="28"/>
      <c r="S100" s="28"/>
      <c r="T100" s="28"/>
      <c r="U100" s="28"/>
      <c r="V100" s="28"/>
      <c r="W100" s="28"/>
      <c r="X100" s="28"/>
      <c r="Y100" s="28"/>
      <c r="AY100" s="81"/>
    </row>
    <row r="101" spans="1:51" s="29" customFormat="1" ht="12.75" hidden="1" x14ac:dyDescent="0.2">
      <c r="A101" s="33"/>
      <c r="G101" s="28"/>
      <c r="H101" s="31"/>
      <c r="I101" s="28"/>
      <c r="J101" s="28"/>
      <c r="K101" s="34"/>
      <c r="L101" s="34"/>
      <c r="M101" s="28"/>
      <c r="N101" s="28"/>
      <c r="O101" s="28"/>
      <c r="P101" s="28"/>
      <c r="Q101" s="28"/>
      <c r="R101" s="28"/>
      <c r="S101" s="28"/>
      <c r="T101" s="28"/>
      <c r="U101" s="28"/>
      <c r="V101" s="28"/>
      <c r="W101" s="28"/>
      <c r="X101" s="28"/>
      <c r="Y101" s="28"/>
      <c r="AY101" s="81"/>
    </row>
    <row r="102" spans="1:51" s="29" customFormat="1" ht="12.75" hidden="1" x14ac:dyDescent="0.2">
      <c r="A102" s="33"/>
      <c r="G102" s="28"/>
      <c r="H102" s="31"/>
      <c r="I102" s="28"/>
      <c r="J102" s="28"/>
      <c r="K102" s="34"/>
      <c r="L102" s="34"/>
      <c r="M102" s="28"/>
      <c r="N102" s="28"/>
      <c r="O102" s="28"/>
      <c r="P102" s="28"/>
      <c r="Q102" s="28"/>
      <c r="R102" s="28"/>
      <c r="S102" s="28"/>
      <c r="T102" s="28"/>
      <c r="U102" s="28"/>
      <c r="V102" s="28"/>
      <c r="W102" s="28"/>
      <c r="X102" s="28"/>
      <c r="Y102" s="28"/>
      <c r="AY102" s="81"/>
    </row>
    <row r="103" spans="1:51" s="29" customFormat="1" ht="12.75" hidden="1" x14ac:dyDescent="0.2">
      <c r="A103" s="33"/>
      <c r="G103" s="28"/>
      <c r="H103" s="31"/>
      <c r="I103" s="28"/>
      <c r="J103" s="28"/>
      <c r="K103" s="34"/>
      <c r="L103" s="34"/>
      <c r="M103" s="28"/>
      <c r="N103" s="28"/>
      <c r="O103" s="28"/>
      <c r="P103" s="28"/>
      <c r="Q103" s="28"/>
      <c r="R103" s="28"/>
      <c r="S103" s="28"/>
      <c r="T103" s="28"/>
      <c r="U103" s="28"/>
      <c r="V103" s="28"/>
      <c r="W103" s="28"/>
      <c r="X103" s="28"/>
      <c r="Y103" s="28"/>
      <c r="AY103" s="81"/>
    </row>
    <row r="104" spans="1:51" s="29" customFormat="1" ht="12.75" hidden="1" x14ac:dyDescent="0.2">
      <c r="A104" s="33"/>
      <c r="G104" s="28"/>
      <c r="H104" s="31"/>
      <c r="I104" s="28"/>
      <c r="J104" s="28"/>
      <c r="K104" s="34"/>
      <c r="L104" s="34"/>
      <c r="M104" s="28"/>
      <c r="N104" s="28"/>
      <c r="O104" s="28"/>
      <c r="P104" s="28"/>
      <c r="Q104" s="28"/>
      <c r="R104" s="28"/>
      <c r="S104" s="28"/>
      <c r="T104" s="28"/>
      <c r="U104" s="28"/>
      <c r="V104" s="28"/>
      <c r="W104" s="28"/>
      <c r="X104" s="28"/>
      <c r="Y104" s="28"/>
      <c r="AY104" s="81"/>
    </row>
    <row r="105" spans="1:51" s="29" customFormat="1" ht="12.75" hidden="1" x14ac:dyDescent="0.2">
      <c r="A105" s="33"/>
      <c r="G105" s="28"/>
      <c r="H105" s="31"/>
      <c r="I105" s="28"/>
      <c r="J105" s="28"/>
      <c r="K105" s="34"/>
      <c r="L105" s="34"/>
      <c r="M105" s="28"/>
      <c r="N105" s="28"/>
      <c r="O105" s="28"/>
      <c r="P105" s="28"/>
      <c r="Q105" s="28"/>
      <c r="R105" s="28"/>
      <c r="S105" s="28"/>
      <c r="T105" s="28"/>
      <c r="U105" s="28"/>
      <c r="V105" s="28"/>
      <c r="W105" s="28"/>
      <c r="X105" s="28"/>
      <c r="Y105" s="28"/>
      <c r="AY105" s="81"/>
    </row>
    <row r="106" spans="1:51" s="29" customFormat="1" ht="12.75" hidden="1" x14ac:dyDescent="0.2">
      <c r="A106" s="33"/>
      <c r="G106" s="28"/>
      <c r="H106" s="31"/>
      <c r="I106" s="28"/>
      <c r="J106" s="28"/>
      <c r="K106" s="34"/>
      <c r="L106" s="34"/>
      <c r="M106" s="28"/>
      <c r="N106" s="28"/>
      <c r="O106" s="28"/>
      <c r="P106" s="28"/>
      <c r="Q106" s="28"/>
      <c r="R106" s="28"/>
      <c r="S106" s="28"/>
      <c r="T106" s="28"/>
      <c r="U106" s="28"/>
      <c r="V106" s="28"/>
      <c r="W106" s="28"/>
      <c r="X106" s="28"/>
      <c r="Y106" s="28"/>
      <c r="AY106" s="81"/>
    </row>
    <row r="107" spans="1:51" s="29" customFormat="1" ht="12.75" hidden="1" x14ac:dyDescent="0.2">
      <c r="A107" s="33"/>
      <c r="G107" s="28"/>
      <c r="H107" s="31"/>
      <c r="I107" s="28"/>
      <c r="J107" s="28"/>
      <c r="K107" s="34"/>
      <c r="L107" s="34"/>
      <c r="M107" s="28"/>
      <c r="N107" s="28"/>
      <c r="O107" s="28"/>
      <c r="P107" s="28"/>
      <c r="Q107" s="28"/>
      <c r="R107" s="28"/>
      <c r="S107" s="28"/>
      <c r="T107" s="28"/>
      <c r="U107" s="28"/>
      <c r="V107" s="28"/>
      <c r="W107" s="28"/>
      <c r="X107" s="28"/>
      <c r="Y107" s="28"/>
      <c r="AY107" s="81"/>
    </row>
    <row r="108" spans="1:51" s="29" customFormat="1" ht="12.75" hidden="1" x14ac:dyDescent="0.2">
      <c r="A108" s="33"/>
      <c r="G108" s="28"/>
      <c r="H108" s="31"/>
      <c r="I108" s="28"/>
      <c r="J108" s="28"/>
      <c r="K108" s="34"/>
      <c r="L108" s="34"/>
      <c r="M108" s="28"/>
      <c r="N108" s="28"/>
      <c r="O108" s="28"/>
      <c r="P108" s="28"/>
      <c r="Q108" s="28"/>
      <c r="R108" s="28"/>
      <c r="S108" s="28"/>
      <c r="T108" s="28"/>
      <c r="U108" s="28"/>
      <c r="V108" s="28"/>
      <c r="W108" s="28"/>
      <c r="X108" s="28"/>
      <c r="Y108" s="28"/>
      <c r="AY108" s="81"/>
    </row>
    <row r="109" spans="1:51" s="29" customFormat="1" ht="12.75" x14ac:dyDescent="0.2">
      <c r="A109" s="33"/>
      <c r="G109" s="28"/>
      <c r="H109" s="31"/>
      <c r="I109" s="28"/>
      <c r="J109" s="28"/>
      <c r="K109" s="34"/>
      <c r="L109" s="34"/>
      <c r="M109" s="28"/>
      <c r="N109" s="28"/>
      <c r="O109" s="28"/>
      <c r="P109" s="28"/>
      <c r="Q109" s="28"/>
      <c r="R109" s="28"/>
      <c r="S109" s="28"/>
      <c r="T109" s="28"/>
      <c r="U109" s="28"/>
      <c r="V109" s="28"/>
      <c r="W109" s="28"/>
      <c r="X109" s="28"/>
      <c r="Y109" s="28"/>
      <c r="AY109" s="81"/>
    </row>
    <row r="110" spans="1:51" s="36" customFormat="1" ht="69" customHeight="1" x14ac:dyDescent="0.25">
      <c r="A110" s="276" t="s">
        <v>2693</v>
      </c>
      <c r="B110" s="94" t="s">
        <v>245</v>
      </c>
      <c r="C110" s="94"/>
      <c r="D110" s="94"/>
      <c r="E110" s="94"/>
      <c r="F110" s="94"/>
      <c r="G110" s="145" t="s">
        <v>419</v>
      </c>
      <c r="H110" s="443" t="s">
        <v>420</v>
      </c>
      <c r="I110" s="445"/>
      <c r="J110" s="448"/>
      <c r="K110" s="116" t="s">
        <v>421</v>
      </c>
      <c r="L110" s="449" t="s">
        <v>314</v>
      </c>
      <c r="M110" s="450"/>
      <c r="N110" s="449" t="s">
        <v>308</v>
      </c>
      <c r="O110" s="450"/>
      <c r="P110" s="449" t="s">
        <v>422</v>
      </c>
      <c r="Q110" s="451"/>
      <c r="R110" s="451"/>
      <c r="S110" s="451"/>
      <c r="T110" s="450"/>
      <c r="U110" s="449" t="s">
        <v>423</v>
      </c>
      <c r="V110" s="451"/>
      <c r="W110" s="451"/>
      <c r="X110" s="450"/>
      <c r="Y110" s="116" t="s">
        <v>321</v>
      </c>
    </row>
    <row r="111" spans="1:51" s="37" customFormat="1" ht="52.5" x14ac:dyDescent="0.25">
      <c r="A111" s="175" t="s">
        <v>236</v>
      </c>
      <c r="B111" s="104" t="s">
        <v>151</v>
      </c>
      <c r="C111" s="344"/>
      <c r="D111" s="344"/>
      <c r="E111" s="344"/>
      <c r="F111" s="344"/>
      <c r="G111" s="106" t="s">
        <v>418</v>
      </c>
      <c r="H111" s="106" t="s">
        <v>300</v>
      </c>
      <c r="I111" s="106" t="s">
        <v>301</v>
      </c>
      <c r="J111" s="106" t="s">
        <v>302</v>
      </c>
      <c r="K111" s="117" t="s">
        <v>303</v>
      </c>
      <c r="L111" s="117" t="s">
        <v>312</v>
      </c>
      <c r="M111" s="117" t="s">
        <v>315</v>
      </c>
      <c r="N111" s="117" t="s">
        <v>307</v>
      </c>
      <c r="O111" s="117" t="s">
        <v>309</v>
      </c>
      <c r="P111" s="117" t="s">
        <v>340</v>
      </c>
      <c r="Q111" s="117" t="s">
        <v>330</v>
      </c>
      <c r="R111" s="117" t="s">
        <v>122</v>
      </c>
      <c r="S111" s="117" t="s">
        <v>333</v>
      </c>
      <c r="T111" s="117" t="s">
        <v>332</v>
      </c>
      <c r="U111" s="117" t="s">
        <v>316</v>
      </c>
      <c r="V111" s="117" t="s">
        <v>317</v>
      </c>
      <c r="W111" s="117" t="s">
        <v>318</v>
      </c>
      <c r="X111" s="117" t="s">
        <v>319</v>
      </c>
      <c r="Y111" s="117" t="s">
        <v>320</v>
      </c>
    </row>
    <row r="112" spans="1:51" s="38" customFormat="1" ht="12.75" x14ac:dyDescent="0.25">
      <c r="A112" s="176"/>
      <c r="B112" s="113" t="s">
        <v>126</v>
      </c>
      <c r="C112" s="113"/>
      <c r="D112" s="113"/>
      <c r="E112" s="113"/>
      <c r="F112" s="113"/>
      <c r="G112" s="114" t="s">
        <v>127</v>
      </c>
      <c r="H112" s="114" t="s">
        <v>304</v>
      </c>
      <c r="I112" s="114" t="s">
        <v>304</v>
      </c>
      <c r="J112" s="114" t="s">
        <v>304</v>
      </c>
      <c r="K112" s="114" t="s">
        <v>304</v>
      </c>
      <c r="L112" s="114" t="s">
        <v>313</v>
      </c>
      <c r="M112" s="114" t="s">
        <v>313</v>
      </c>
      <c r="N112" s="114" t="s">
        <v>305</v>
      </c>
      <c r="O112" s="114" t="s">
        <v>306</v>
      </c>
      <c r="P112" s="114" t="s">
        <v>310</v>
      </c>
      <c r="Q112" s="114" t="s">
        <v>329</v>
      </c>
      <c r="R112" s="114" t="s">
        <v>310</v>
      </c>
      <c r="S112" s="114" t="s">
        <v>311</v>
      </c>
      <c r="T112" s="114" t="s">
        <v>331</v>
      </c>
      <c r="U112" s="114" t="s">
        <v>152</v>
      </c>
      <c r="V112" s="114" t="s">
        <v>152</v>
      </c>
      <c r="W112" s="114" t="s">
        <v>152</v>
      </c>
      <c r="X112" s="114" t="s">
        <v>152</v>
      </c>
      <c r="Y112" s="114" t="s">
        <v>252</v>
      </c>
    </row>
    <row r="113" spans="1:25" s="29" customFormat="1" ht="11.25" customHeight="1" x14ac:dyDescent="0.2">
      <c r="A113" s="59"/>
      <c r="B113" s="40"/>
      <c r="C113" s="40"/>
      <c r="D113" s="40"/>
      <c r="E113" s="40"/>
      <c r="F113" s="40"/>
      <c r="G113" s="143"/>
      <c r="H113" s="39"/>
      <c r="I113" s="25"/>
      <c r="J113" s="25"/>
      <c r="K113" s="61"/>
      <c r="L113" s="61"/>
      <c r="M113" s="61"/>
      <c r="N113" s="61"/>
      <c r="O113" s="61"/>
      <c r="P113" s="61"/>
      <c r="Q113" s="83"/>
      <c r="R113" s="61"/>
      <c r="S113" s="61"/>
      <c r="T113" s="61"/>
      <c r="U113" s="61"/>
      <c r="V113" s="61"/>
      <c r="W113" s="61"/>
      <c r="X113" s="61"/>
      <c r="Y113" s="61"/>
    </row>
    <row r="114" spans="1:25" s="51" customFormat="1" ht="11.25" customHeight="1" x14ac:dyDescent="0.15">
      <c r="A114" s="333" t="s">
        <v>346</v>
      </c>
      <c r="B114" s="46"/>
      <c r="C114" s="46"/>
      <c r="D114" s="46"/>
      <c r="E114" s="46"/>
      <c r="F114" s="46"/>
      <c r="G114" s="146">
        <f>'2. Collected Data'!G113*'2. Collected Data'!AA113</f>
        <v>29273</v>
      </c>
      <c r="H114" s="45">
        <f>'2. Collected Data'!I113/'3. Calculated Stats'!$G114*1000</f>
        <v>3.4844395859665904</v>
      </c>
      <c r="I114" s="45">
        <f>'2. Collected Data'!J113/'3. Calculated Stats'!$G114*1000</f>
        <v>1.1614798619888635</v>
      </c>
      <c r="J114" s="45">
        <f>'2. Collected Data'!K113/'3. Calculated Stats'!$G114*1000</f>
        <v>0</v>
      </c>
      <c r="K114" s="66">
        <f>('2. Collected Data'!Y113+'2. Collected Data'!Z113)/G114*1000</f>
        <v>28.182967239435659</v>
      </c>
      <c r="L114" s="73">
        <f>IF(SUM('2. Collected Data'!Y113:Z113)&gt;0,(ROUND('2. Collected Data'!Y113/SUM('2. Collected Data'!Y113:Z113),2)),"")</f>
        <v>1</v>
      </c>
      <c r="M114" s="73">
        <f>IF(SUM('2. Collected Data'!Y113:Z113)&gt;0,1-L114,"")</f>
        <v>0</v>
      </c>
      <c r="N114" s="66">
        <f>IF('2. Collected Data'!AD113&gt;0,'2. Collected Data'!AE113/'2. Collected Data'!AD113,"")</f>
        <v>703.84615384615381</v>
      </c>
      <c r="O114" s="66">
        <f>IF('2. Collected Data'!AF113&gt;0,'2. Collected Data'!AG113/'2. Collected Data'!AF113,"")</f>
        <v>32273.91304347826</v>
      </c>
      <c r="P114" s="66">
        <f>SUM('2. Collected Data'!AI113:AK113)/'2. Collected Data'!G113</f>
        <v>0.8620571858026167</v>
      </c>
      <c r="Q114" s="50" t="str">
        <f>IF(MAX('2. Collected Data'!AI113:AK113)='2. Collected Data'!AI113,"NaCl",IF(MAX('2. Collected Data'!AJ113:AK113)='2. Collected Data'!AJ113,"CaCl2","MgCl2"))</f>
        <v>CaCl2</v>
      </c>
      <c r="R114" s="66">
        <f>'2. Collected Data'!AL113/'2. Collected Data'!G113</f>
        <v>1.9950124688279301E-2</v>
      </c>
      <c r="S114" s="66">
        <f>SUM('2. Collected Data'!AO113:AU113)/'2. Collected Data'!G113</f>
        <v>9.585283366925152</v>
      </c>
      <c r="T114" s="50" t="str">
        <f>IF(MAX('2. Collected Data'!AO113:AT113)='2. Collected Data'!AO113,"NaCl",IF(MAX('2. Collected Data'!AP113:AT113)='2. Collected Data'!AP113,"CaCl2",IF(MAX('2. Collected Data'!AQ113:AT113)='2. Collected Data'!AQ113,"MgCl2",IF(MAX('2. Collected Data'!AR113:AT113)='2. Collected Data'!AR113,"Potassium Acetate",IF('2. Collected Data'!AS113&gt;'2. Collected Data'!AT113,"Enhanced Brine","Ag Byproduct")))))</f>
        <v>NaCl</v>
      </c>
      <c r="U114" s="72">
        <f>IF('2. Collected Data'!BC113&gt;0,'2. Collected Data'!BC113/'2. Collected Data'!$G113,"")</f>
        <v>50.131657158473679</v>
      </c>
      <c r="V114" s="72">
        <f>IF('2. Collected Data'!BD113&gt;0,'2. Collected Data'!BD113/'2. Collected Data'!$G113,"")</f>
        <v>10.322618112253613</v>
      </c>
      <c r="W114" s="72">
        <f>IF('2. Collected Data'!BE113&gt;0,'2. Collected Data'!BE113/'2. Collected Data'!$G113,"")</f>
        <v>19.795511221945137</v>
      </c>
      <c r="X114" s="72">
        <f>IF('2. Collected Data'!BF113&gt;0,'2. Collected Data'!BF113/'2. Collected Data'!$G113,"")</f>
        <v>80.249786492672428</v>
      </c>
      <c r="Y114" s="74">
        <f>IF(AND('2. Collected Data'!BB113&gt;0,'2. Collected Data'!BH113&gt;0),('2. Collected Data'!BH113-'2. Collected Data'!BB113)/'2. Collected Data'!BH113,"")</f>
        <v>-0.12637778712663031</v>
      </c>
    </row>
    <row r="115" spans="1:25" s="51" customFormat="1" ht="11.25" customHeight="1" x14ac:dyDescent="0.15">
      <c r="A115" s="333" t="s">
        <v>345</v>
      </c>
      <c r="B115" s="46"/>
      <c r="C115" s="46"/>
      <c r="D115" s="46"/>
      <c r="E115" s="46"/>
      <c r="F115" s="46"/>
      <c r="G115" s="146">
        <f>'2. Collected Data'!G114*'2. Collected Data'!AA114</f>
        <v>11766</v>
      </c>
      <c r="H115" s="45">
        <f>'2. Collected Data'!I114/'3. Calculated Stats'!$G115*1000</f>
        <v>23.712391636919939</v>
      </c>
      <c r="I115" s="45">
        <f>'2. Collected Data'!J114/'3. Calculated Stats'!$G115*1000</f>
        <v>25.497195308516062</v>
      </c>
      <c r="J115" s="45">
        <f>'2. Collected Data'!K114/'3. Calculated Stats'!$G115*1000</f>
        <v>7.3091959884412718</v>
      </c>
      <c r="K115" s="66">
        <f>('2. Collected Data'!Y114+'2. Collected Data'!Z114)/G115*1000</f>
        <v>17.67805541390447</v>
      </c>
      <c r="L115" s="73">
        <f>IF(SUM('2. Collected Data'!Y114:Z114)&gt;0,(ROUND('2. Collected Data'!Y114/SUM('2. Collected Data'!Y114:Z114),2)),"")</f>
        <v>0.93</v>
      </c>
      <c r="M115" s="73">
        <f>IF(SUM('2. Collected Data'!Y114:Z114)&gt;0,1-L115,"")</f>
        <v>6.9999999999999951E-2</v>
      </c>
      <c r="N115" s="66">
        <f>IF('2. Collected Data'!AD114&gt;0,'2. Collected Data'!AE114/'2. Collected Data'!AD114,"")</f>
        <v>629.57142857142856</v>
      </c>
      <c r="O115" s="66">
        <f>IF('2. Collected Data'!AF114&gt;0,'2. Collected Data'!AG114/'2. Collected Data'!AF114,"")</f>
        <v>14111.111111111111</v>
      </c>
      <c r="P115" s="66">
        <f>SUM('2. Collected Data'!AI114:AK114)/'2. Collected Data'!G114</f>
        <v>0</v>
      </c>
      <c r="Q115" s="50" t="str">
        <f>IF(MAX('2. Collected Data'!AI114:AK114)='2. Collected Data'!AI114,"NaCl",IF(MAX('2. Collected Data'!AJ114:AK114)='2. Collected Data'!AJ114,"CaCl2","MgCl2"))</f>
        <v>NaCl</v>
      </c>
      <c r="R115" s="66">
        <f>'2. Collected Data'!AL114/'2. Collected Data'!G114</f>
        <v>0</v>
      </c>
      <c r="S115" s="66">
        <f>SUM('2. Collected Data'!AO114:AU114)/'2. Collected Data'!G114</f>
        <v>0</v>
      </c>
      <c r="T115" s="50" t="str">
        <f>IF(MAX('2. Collected Data'!AO114:AT114)='2. Collected Data'!AO114,"NaCl",IF(MAX('2. Collected Data'!AP114:AT114)='2. Collected Data'!AP114,"CaCl2",IF(MAX('2. Collected Data'!AQ114:AT114)='2. Collected Data'!AQ114,"MgCl2",IF(MAX('2. Collected Data'!AR114:AT114)='2. Collected Data'!AR114,"Potassium Acetate",IF('2. Collected Data'!AS114&gt;'2. Collected Data'!AT114,"Enhanced Brine","Ag Byproduct")))))</f>
        <v>NaCl</v>
      </c>
      <c r="U115" s="72" t="str">
        <f>IF('2. Collected Data'!BC114&gt;0,'2. Collected Data'!BC114/'2. Collected Data'!$G114,"")</f>
        <v/>
      </c>
      <c r="V115" s="72" t="str">
        <f>IF('2. Collected Data'!BD114&gt;0,'2. Collected Data'!BD114/'2. Collected Data'!$G114,"")</f>
        <v/>
      </c>
      <c r="W115" s="72" t="str">
        <f>IF('2. Collected Data'!BE114&gt;0,'2. Collected Data'!BE114/'2. Collected Data'!$G114,"")</f>
        <v/>
      </c>
      <c r="X115" s="72" t="str">
        <f>IF('2. Collected Data'!BF114&gt;0,'2. Collected Data'!BF114/'2. Collected Data'!$G114,"")</f>
        <v/>
      </c>
      <c r="Y115" s="74">
        <f>IF(AND('2. Collected Data'!BB114&gt;0,'2. Collected Data'!BH114&gt;0),('2. Collected Data'!BH114-'2. Collected Data'!BB114)/'2. Collected Data'!BH114,"")</f>
        <v>0</v>
      </c>
    </row>
    <row r="116" spans="1:25" s="51" customFormat="1" ht="11.25" customHeight="1" x14ac:dyDescent="0.15">
      <c r="A116" s="333" t="s">
        <v>153</v>
      </c>
      <c r="B116" s="46"/>
      <c r="C116" s="46"/>
      <c r="D116" s="46"/>
      <c r="E116" s="46"/>
      <c r="F116" s="46"/>
      <c r="G116" s="146">
        <f>'2. Collected Data'!G115*'2. Collected Data'!AA115</f>
        <v>14000</v>
      </c>
      <c r="H116" s="45">
        <f>'2. Collected Data'!I115/'3. Calculated Stats'!$G116*1000</f>
        <v>13.928571428571429</v>
      </c>
      <c r="I116" s="45">
        <f>'2. Collected Data'!J115/'3. Calculated Stats'!$G116*1000</f>
        <v>0.5</v>
      </c>
      <c r="J116" s="45">
        <f>'2. Collected Data'!K115/'3. Calculated Stats'!$G116*1000</f>
        <v>0.21428571428571427</v>
      </c>
      <c r="K116" s="66">
        <f>('2. Collected Data'!Y115+'2. Collected Data'!Z115)/G116*1000</f>
        <v>28.214285714285712</v>
      </c>
      <c r="L116" s="73">
        <f>IF(SUM('2. Collected Data'!Y115:Z115)&gt;0,(ROUND('2. Collected Data'!Y115/SUM('2. Collected Data'!Y115:Z115),2)),"")</f>
        <v>1</v>
      </c>
      <c r="M116" s="73">
        <f>IF(SUM('2. Collected Data'!Y115:Z115)&gt;0,1-L116,"")</f>
        <v>0</v>
      </c>
      <c r="N116" s="66">
        <f>IF('2. Collected Data'!AD115&gt;0,'2. Collected Data'!AE115/'2. Collected Data'!AD115,"")</f>
        <v>2468.75</v>
      </c>
      <c r="O116" s="66">
        <f>IF('2. Collected Data'!AF115&gt;0,'2. Collected Data'!AG115/'2. Collected Data'!AF115,"")</f>
        <v>11205.882352941177</v>
      </c>
      <c r="P116" s="66">
        <f>SUM('2. Collected Data'!AI115:AK115)/'2. Collected Data'!G115</f>
        <v>3.5003571428571427</v>
      </c>
      <c r="Q116" s="50" t="str">
        <f>IF(MAX('2. Collected Data'!AI115:AK115)='2. Collected Data'!AI115,"NaCl",IF(MAX('2. Collected Data'!AJ115:AK115)='2. Collected Data'!AJ115,"CaCl2","MgCl2"))</f>
        <v>NaCl</v>
      </c>
      <c r="R116" s="66">
        <f>'2. Collected Data'!AL115/'2. Collected Data'!G115</f>
        <v>1.4285714285714286E-3</v>
      </c>
      <c r="S116" s="66">
        <f>SUM('2. Collected Data'!AO115:AU115)/'2. Collected Data'!G115</f>
        <v>28.714285714285715</v>
      </c>
      <c r="T116" s="50" t="str">
        <f>IF(MAX('2. Collected Data'!AO115:AT115)='2. Collected Data'!AO115,"NaCl",IF(MAX('2. Collected Data'!AP115:AT115)='2. Collected Data'!AP115,"CaCl2",IF(MAX('2. Collected Data'!AQ115:AT115)='2. Collected Data'!AQ115,"MgCl2",IF(MAX('2. Collected Data'!AR115:AT115)='2. Collected Data'!AR115,"Potassium Acetate",IF('2. Collected Data'!AS115&gt;'2. Collected Data'!AT115,"Enhanced Brine","Ag Byproduct")))))</f>
        <v>NaCl</v>
      </c>
      <c r="U116" s="72">
        <f>IF('2. Collected Data'!BC115&gt;0,'2. Collected Data'!BC115/'2. Collected Data'!$G115,"")</f>
        <v>178.57142857142858</v>
      </c>
      <c r="V116" s="72">
        <f>IF('2. Collected Data'!BD115&gt;0,'2. Collected Data'!BD115/'2. Collected Data'!$G115,"")</f>
        <v>225.5</v>
      </c>
      <c r="W116" s="72">
        <f>IF('2. Collected Data'!BE115&gt;0,'2. Collected Data'!BE115/'2. Collected Data'!$G115,"")</f>
        <v>215.85714285714286</v>
      </c>
      <c r="X116" s="72">
        <f>IF('2. Collected Data'!BF115&gt;0,'2. Collected Data'!BF115/'2. Collected Data'!$G115,"")</f>
        <v>619.92857142857144</v>
      </c>
      <c r="Y116" s="74">
        <f>IF(AND('2. Collected Data'!BB115&gt;0,'2. Collected Data'!BH115&gt;0),('2. Collected Data'!BH115-'2. Collected Data'!BB115)/'2. Collected Data'!BH115,"")</f>
        <v>0</v>
      </c>
    </row>
    <row r="117" spans="1:25" s="51" customFormat="1" ht="11.25" customHeight="1" x14ac:dyDescent="0.15">
      <c r="A117" s="334" t="s">
        <v>154</v>
      </c>
      <c r="B117" s="46"/>
      <c r="C117" s="46"/>
      <c r="D117" s="46"/>
      <c r="E117" s="46"/>
      <c r="F117" s="46"/>
      <c r="G117" s="146"/>
      <c r="H117" s="45"/>
      <c r="I117" s="45"/>
      <c r="J117" s="45"/>
      <c r="K117" s="66"/>
      <c r="L117" s="73"/>
      <c r="M117" s="73"/>
      <c r="N117" s="66"/>
      <c r="O117" s="66"/>
      <c r="P117" s="66"/>
      <c r="Q117" s="50"/>
      <c r="R117" s="66"/>
      <c r="S117" s="66"/>
      <c r="T117" s="50"/>
      <c r="U117" s="72"/>
      <c r="V117" s="72"/>
      <c r="W117" s="72"/>
      <c r="X117" s="72"/>
      <c r="Y117" s="74"/>
    </row>
    <row r="118" spans="1:25" s="51" customFormat="1" ht="11.25" customHeight="1" x14ac:dyDescent="0.15">
      <c r="A118" s="333" t="s">
        <v>131</v>
      </c>
      <c r="B118" s="46"/>
      <c r="C118" s="46"/>
      <c r="D118" s="46"/>
      <c r="E118" s="46"/>
      <c r="F118" s="46"/>
      <c r="G118" s="146">
        <f>'2. Collected Data'!G117*'2. Collected Data'!AA117</f>
        <v>9060</v>
      </c>
      <c r="H118" s="45">
        <f>'2. Collected Data'!I117/'3. Calculated Stats'!$G118*1000</f>
        <v>113.13465783664459</v>
      </c>
      <c r="I118" s="45">
        <f>'2. Collected Data'!J117/'3. Calculated Stats'!$G118*1000</f>
        <v>21.302428256070638</v>
      </c>
      <c r="J118" s="45">
        <f>'2. Collected Data'!K117/'3. Calculated Stats'!$G118*1000</f>
        <v>8.4988962472406175</v>
      </c>
      <c r="K118" s="66">
        <f>('2. Collected Data'!Y117+'2. Collected Data'!Z117)/G118*1000</f>
        <v>280.90507726269317</v>
      </c>
      <c r="L118" s="73">
        <f>IF(SUM('2. Collected Data'!Y117:Z117)&gt;0,(ROUND('2. Collected Data'!Y117/SUM('2. Collected Data'!Y117:Z117),2)),"")</f>
        <v>0.76</v>
      </c>
      <c r="M118" s="73">
        <f>IF(SUM('2. Collected Data'!Y117:Z117)&gt;0,1-L118,"")</f>
        <v>0.24</v>
      </c>
      <c r="N118" s="66">
        <f>IF('2. Collected Data'!AD117&gt;0,'2. Collected Data'!AE117/'2. Collected Data'!AD117,"")</f>
        <v>40</v>
      </c>
      <c r="O118" s="66">
        <f>IF('2. Collected Data'!AF117&gt;0,'2. Collected Data'!AG117/'2. Collected Data'!AF117,"")</f>
        <v>5000</v>
      </c>
      <c r="P118" s="66">
        <f>SUM('2. Collected Data'!AI117:AK117)/'2. Collected Data'!G117</f>
        <v>4.4963576158940395</v>
      </c>
      <c r="Q118" s="50" t="str">
        <f>IF(MAX('2. Collected Data'!AI117:AK117)='2. Collected Data'!AI117,"NaCl",IF(MAX('2. Collected Data'!AJ117:AK117)='2. Collected Data'!AJ117,"CaCl2","MgCl2"))</f>
        <v>NaCl</v>
      </c>
      <c r="R118" s="66">
        <f>'2. Collected Data'!AL117/'2. Collected Data'!G117</f>
        <v>12.353421633554085</v>
      </c>
      <c r="S118" s="66">
        <f>SUM('2. Collected Data'!AO117:AU117)/'2. Collected Data'!G117</f>
        <v>93.297571743929353</v>
      </c>
      <c r="T118" s="50" t="str">
        <f>IF(MAX('2. Collected Data'!AO117:AT117)='2. Collected Data'!AO117,"NaCl",IF(MAX('2. Collected Data'!AP117:AT117)='2. Collected Data'!AP117,"CaCl2",IF(MAX('2. Collected Data'!AQ117:AT117)='2. Collected Data'!AQ117,"MgCl2",IF(MAX('2. Collected Data'!AR117:AT117)='2. Collected Data'!AR117,"Potassium Acetate",IF('2. Collected Data'!AS117&gt;'2. Collected Data'!AT117,"Enhanced Brine","Ag Byproduct")))))</f>
        <v>NaCl</v>
      </c>
      <c r="U118" s="72">
        <f>IF('2. Collected Data'!BC117&gt;0,'2. Collected Data'!BC117/'2. Collected Data'!$G117,"")</f>
        <v>5441.0371964679907</v>
      </c>
      <c r="V118" s="72">
        <f>IF('2. Collected Data'!BD117&gt;0,'2. Collected Data'!BD117/'2. Collected Data'!$G117,"")</f>
        <v>921.90960264900662</v>
      </c>
      <c r="W118" s="72">
        <f>IF('2. Collected Data'!BE117&gt;0,'2. Collected Data'!BE117/'2. Collected Data'!$G117,"")</f>
        <v>688.67494481236201</v>
      </c>
      <c r="X118" s="72">
        <f>IF('2. Collected Data'!BF117&gt;0,'2. Collected Data'!BF117/'2. Collected Data'!$G117,"")</f>
        <v>7051.6217439293596</v>
      </c>
      <c r="Y118" s="74" t="str">
        <f>IF(AND('2. Collected Data'!BB117&gt;0,'2. Collected Data'!BH117&gt;0),('2. Collected Data'!BH117-'2. Collected Data'!BB117)/'2. Collected Data'!BH117,"")</f>
        <v/>
      </c>
    </row>
    <row r="119" spans="1:25" s="51" customFormat="1" ht="11.25" customHeight="1" x14ac:dyDescent="0.15">
      <c r="A119" s="333" t="s">
        <v>132</v>
      </c>
      <c r="B119" s="46"/>
      <c r="C119" s="46"/>
      <c r="D119" s="46"/>
      <c r="E119" s="46"/>
      <c r="F119" s="46"/>
      <c r="G119" s="146">
        <f>'2. Collected Data'!G118*'2. Collected Data'!AA118</f>
        <v>22540</v>
      </c>
      <c r="H119" s="45">
        <f>'2. Collected Data'!I118/'3. Calculated Stats'!$G119*1000</f>
        <v>39.574090505767522</v>
      </c>
      <c r="I119" s="45">
        <f>'2. Collected Data'!J118/'3. Calculated Stats'!$G119*1000</f>
        <v>4.0372670807453419</v>
      </c>
      <c r="J119" s="45">
        <f>'2. Collected Data'!K118/'3. Calculated Stats'!$G119*1000</f>
        <v>1.8633540372670807</v>
      </c>
      <c r="K119" s="66">
        <f>('2. Collected Data'!Y118+'2. Collected Data'!Z118)/G119*1000</f>
        <v>88.952972493345158</v>
      </c>
      <c r="L119" s="73">
        <f>IF(SUM('2. Collected Data'!Y118:Z118)&gt;0,(ROUND('2. Collected Data'!Y118/SUM('2. Collected Data'!Y118:Z118),2)),"")</f>
        <v>0.93</v>
      </c>
      <c r="M119" s="73">
        <f>IF(SUM('2. Collected Data'!Y118:Z118)&gt;0,1-L119,"")</f>
        <v>6.9999999999999951E-2</v>
      </c>
      <c r="N119" s="66">
        <f>IF('2. Collected Data'!AD118&gt;0,'2. Collected Data'!AE118/'2. Collected Data'!AD118,"")</f>
        <v>1046.6494845360826</v>
      </c>
      <c r="O119" s="66">
        <f>IF('2. Collected Data'!AF118&gt;0,'2. Collected Data'!AG118/'2. Collected Data'!AF118,"")</f>
        <v>13980.419659735349</v>
      </c>
      <c r="P119" s="66">
        <f>SUM('2. Collected Data'!AI118:AK118)/'2. Collected Data'!G118</f>
        <v>9.0266956521739132</v>
      </c>
      <c r="Q119" s="50" t="str">
        <f>IF(MAX('2. Collected Data'!AI118:AK118)='2. Collected Data'!AI118,"NaCl",IF(MAX('2. Collected Data'!AJ118:AK118)='2. Collected Data'!AJ118,"CaCl2","MgCl2"))</f>
        <v>NaCl</v>
      </c>
      <c r="R119" s="66">
        <f>'2. Collected Data'!AL118/'2. Collected Data'!G118</f>
        <v>5.1565217391304347E-2</v>
      </c>
      <c r="S119" s="66">
        <f>SUM('2. Collected Data'!AO118:AU118)/'2. Collected Data'!G118</f>
        <v>536.7197826086956</v>
      </c>
      <c r="T119" s="50" t="str">
        <f>IF(MAX('2. Collected Data'!AO118:AT118)='2. Collected Data'!AO118,"NaCl",IF(MAX('2. Collected Data'!AP118:AT118)='2. Collected Data'!AP118,"CaCl2",IF(MAX('2. Collected Data'!AQ118:AT118)='2. Collected Data'!AQ118,"MgCl2",IF(MAX('2. Collected Data'!AR118:AT118)='2. Collected Data'!AR118,"Potassium Acetate",IF('2. Collected Data'!AS118&gt;'2. Collected Data'!AT118,"Enhanced Brine","Ag Byproduct")))))</f>
        <v>NaCl</v>
      </c>
      <c r="U119" s="72">
        <f>IF('2. Collected Data'!BC118&gt;0,'2. Collected Data'!BC118/'2. Collected Data'!$G118,"")</f>
        <v>821.48783260869561</v>
      </c>
      <c r="V119" s="72">
        <f>IF('2. Collected Data'!BD118&gt;0,'2. Collected Data'!BD118/'2. Collected Data'!$G118,"")</f>
        <v>667.19922130434782</v>
      </c>
      <c r="W119" s="72">
        <f>IF('2. Collected Data'!BE118&gt;0,'2. Collected Data'!BE118/'2. Collected Data'!$G118,"")</f>
        <v>994.48619347826082</v>
      </c>
      <c r="X119" s="72">
        <f>IF('2. Collected Data'!BF118&gt;0,'2. Collected Data'!BF118/'2. Collected Data'!$G118,"")</f>
        <v>2519.8692843478261</v>
      </c>
      <c r="Y119" s="74">
        <f>IF(AND('2. Collected Data'!BB118&gt;0,'2. Collected Data'!BH118&gt;0),('2. Collected Data'!BH118-'2. Collected Data'!BB118)/'2. Collected Data'!BH118,"")</f>
        <v>0.44772908366533865</v>
      </c>
    </row>
    <row r="120" spans="1:25" s="51" customFormat="1" ht="11.25" customHeight="1" x14ac:dyDescent="0.15">
      <c r="A120" s="333" t="s">
        <v>133</v>
      </c>
      <c r="B120" s="46"/>
      <c r="C120" s="46"/>
      <c r="D120" s="46"/>
      <c r="E120" s="46"/>
      <c r="F120" s="46"/>
      <c r="G120" s="146">
        <f>'2. Collected Data'!G119*'2. Collected Data'!AA119</f>
        <v>10870</v>
      </c>
      <c r="H120" s="45">
        <f>'2. Collected Data'!I119/'3. Calculated Stats'!$G120*1000</f>
        <v>58.32566697332107</v>
      </c>
      <c r="I120" s="45">
        <f>'2. Collected Data'!J119/'3. Calculated Stats'!$G120*1000</f>
        <v>0.18399264029438822</v>
      </c>
      <c r="J120" s="45">
        <f>'2. Collected Data'!K119/'3. Calculated Stats'!$G120*1000</f>
        <v>1.3799448022079117</v>
      </c>
      <c r="K120" s="66">
        <f>('2. Collected Data'!Y119+'2. Collected Data'!Z119)/G120*1000</f>
        <v>132.9346826126955</v>
      </c>
      <c r="L120" s="73">
        <f>IF(SUM('2. Collected Data'!Y119:Z119)&gt;0,(ROUND('2. Collected Data'!Y119/SUM('2. Collected Data'!Y119:Z119),2)),"")</f>
        <v>1</v>
      </c>
      <c r="M120" s="73">
        <f>IF(SUM('2. Collected Data'!Y119:Z119)&gt;0,1-L120,"")</f>
        <v>0</v>
      </c>
      <c r="N120" s="66">
        <f>IF('2. Collected Data'!AD119&gt;0,'2. Collected Data'!AE119/'2. Collected Data'!AD119,"")</f>
        <v>1515.1515151515152</v>
      </c>
      <c r="O120" s="66">
        <f>IF('2. Collected Data'!AF119&gt;0,'2. Collected Data'!AG119/'2. Collected Data'!AF119,"")</f>
        <v>6761.363636363636</v>
      </c>
      <c r="P120" s="66">
        <f>SUM('2. Collected Data'!AI119:AK119)/'2. Collected Data'!G119</f>
        <v>17.351425942962283</v>
      </c>
      <c r="Q120" s="50" t="str">
        <f>IF(MAX('2. Collected Data'!AI119:AK119)='2. Collected Data'!AI119,"NaCl",IF(MAX('2. Collected Data'!AJ119:AK119)='2. Collected Data'!AJ119,"CaCl2","MgCl2"))</f>
        <v>NaCl</v>
      </c>
      <c r="R120" s="66">
        <f>'2. Collected Data'!AL119/'2. Collected Data'!G119</f>
        <v>0</v>
      </c>
      <c r="S120" s="66">
        <f>SUM('2. Collected Data'!AO119:AU119)/'2. Collected Data'!G119</f>
        <v>147.76172953081877</v>
      </c>
      <c r="T120" s="50" t="str">
        <f>IF(MAX('2. Collected Data'!AO119:AT119)='2. Collected Data'!AO119,"NaCl",IF(MAX('2. Collected Data'!AP119:AT119)='2. Collected Data'!AP119,"CaCl2",IF(MAX('2. Collected Data'!AQ119:AT119)='2. Collected Data'!AQ119,"MgCl2",IF(MAX('2. Collected Data'!AR119:AT119)='2. Collected Data'!AR119,"Potassium Acetate",IF('2. Collected Data'!AS119&gt;'2. Collected Data'!AT119,"Enhanced Brine","Ag Byproduct")))))</f>
        <v>MgCl2</v>
      </c>
      <c r="U120" s="72">
        <f>IF('2. Collected Data'!BC119&gt;0,'2. Collected Data'!BC119/'2. Collected Data'!$G119,"")</f>
        <v>1749.9540018399264</v>
      </c>
      <c r="V120" s="72">
        <f>IF('2. Collected Data'!BD119&gt;0,'2. Collected Data'!BD119/'2. Collected Data'!$G119,"")</f>
        <v>224.82980680772769</v>
      </c>
      <c r="W120" s="72">
        <f>IF('2. Collected Data'!BE119&gt;0,'2. Collected Data'!BE119/'2. Collected Data'!$G119,"")</f>
        <v>1294.6642134314627</v>
      </c>
      <c r="X120" s="72">
        <f>IF('2. Collected Data'!BF119&gt;0,'2. Collected Data'!BF119/'2. Collected Data'!$G119,"")</f>
        <v>3341.3063477460901</v>
      </c>
      <c r="Y120" s="74" t="str">
        <f>IF(AND('2. Collected Data'!BB119&gt;0,'2. Collected Data'!BH119&gt;0),('2. Collected Data'!BH119-'2. Collected Data'!BB119)/'2. Collected Data'!BH119,"")</f>
        <v/>
      </c>
    </row>
    <row r="121" spans="1:25" s="51" customFormat="1" ht="11.25" customHeight="1" x14ac:dyDescent="0.15">
      <c r="A121" s="333" t="s">
        <v>134</v>
      </c>
      <c r="B121" s="46"/>
      <c r="C121" s="46"/>
      <c r="D121" s="46"/>
      <c r="E121" s="46"/>
      <c r="F121" s="46"/>
      <c r="G121" s="146">
        <f>'2. Collected Data'!G120*'2. Collected Data'!AA120</f>
        <v>13472</v>
      </c>
      <c r="H121" s="45">
        <f>'2. Collected Data'!I120/'3. Calculated Stats'!$G121*1000</f>
        <v>25.75712589073634</v>
      </c>
      <c r="I121" s="45">
        <f>'2. Collected Data'!J120/'3. Calculated Stats'!$G121*1000</f>
        <v>0.8165083135391924</v>
      </c>
      <c r="J121" s="45">
        <f>'2. Collected Data'!K120/'3. Calculated Stats'!$G121*1000</f>
        <v>0</v>
      </c>
      <c r="K121" s="66">
        <f>('2. Collected Data'!Y120+'2. Collected Data'!Z120)/G121*1000</f>
        <v>24.421021377672211</v>
      </c>
      <c r="L121" s="73">
        <f>IF(SUM('2. Collected Data'!Y120:Z120)&gt;0,(ROUND('2. Collected Data'!Y120/SUM('2. Collected Data'!Y120:Z120),2)),"")</f>
        <v>0.87</v>
      </c>
      <c r="M121" s="73">
        <f>IF(SUM('2. Collected Data'!Y120:Z120)&gt;0,1-L121,"")</f>
        <v>0.13</v>
      </c>
      <c r="N121" s="66">
        <f>IF('2. Collected Data'!AD120&gt;0,'2. Collected Data'!AE120/'2. Collected Data'!AD120,"")</f>
        <v>2476.1904761904761</v>
      </c>
      <c r="O121" s="66">
        <f>IF('2. Collected Data'!AF120&gt;0,'2. Collected Data'!AG120/'2. Collected Data'!AF120,"")</f>
        <v>19692.857142857141</v>
      </c>
      <c r="P121" s="66">
        <f>SUM('2. Collected Data'!AI120:AK120)/'2. Collected Data'!G120</f>
        <v>1.6129750593824228</v>
      </c>
      <c r="Q121" s="50" t="str">
        <f>IF(MAX('2. Collected Data'!AI120:AK120)='2. Collected Data'!AI120,"NaCl",IF(MAX('2. Collected Data'!AJ120:AK120)='2. Collected Data'!AJ120,"CaCl2","MgCl2"))</f>
        <v>NaCl</v>
      </c>
      <c r="R121" s="66">
        <f>'2. Collected Data'!AL120/'2. Collected Data'!G120</f>
        <v>0</v>
      </c>
      <c r="S121" s="66">
        <f>SUM('2. Collected Data'!AO120:AU120)/'2. Collected Data'!G120</f>
        <v>23.752969121140143</v>
      </c>
      <c r="T121" s="50" t="str">
        <f>IF(MAX('2. Collected Data'!AO120:AT120)='2. Collected Data'!AO120,"NaCl",IF(MAX('2. Collected Data'!AP120:AT120)='2. Collected Data'!AP120,"CaCl2",IF(MAX('2. Collected Data'!AQ120:AT120)='2. Collected Data'!AQ120,"MgCl2",IF(MAX('2. Collected Data'!AR120:AT120)='2. Collected Data'!AR120,"Potassium Acetate",IF('2. Collected Data'!AS120&gt;'2. Collected Data'!AT120,"Enhanced Brine","Ag Byproduct")))))</f>
        <v>NaCl</v>
      </c>
      <c r="U121" s="72">
        <f>IF('2. Collected Data'!BC120&gt;0,'2. Collected Data'!BC120/'2. Collected Data'!$G120,"")</f>
        <v>137.61876484560571</v>
      </c>
      <c r="V121" s="72">
        <f>IF('2. Collected Data'!BD120&gt;0,'2. Collected Data'!BD120/'2. Collected Data'!$G120,"")</f>
        <v>192.99287410926365</v>
      </c>
      <c r="W121" s="72">
        <f>IF('2. Collected Data'!BE120&gt;0,'2. Collected Data'!BE120/'2. Collected Data'!$G120,"")</f>
        <v>174.21318289786223</v>
      </c>
      <c r="X121" s="72">
        <f>IF('2. Collected Data'!BF120&gt;0,'2. Collected Data'!BF120/'2. Collected Data'!$G120,"")</f>
        <v>391.47862232779096</v>
      </c>
      <c r="Y121" s="74">
        <f>IF(AND('2. Collected Data'!BB120&gt;0,'2. Collected Data'!BH120&gt;0),('2. Collected Data'!BH120-'2. Collected Data'!BB120)/'2. Collected Data'!BH120,"")</f>
        <v>0</v>
      </c>
    </row>
    <row r="122" spans="1:25" s="51" customFormat="1" ht="11.25" customHeight="1" x14ac:dyDescent="0.15">
      <c r="A122" s="334" t="s">
        <v>347</v>
      </c>
      <c r="B122" s="46"/>
      <c r="C122" s="46"/>
      <c r="D122" s="46"/>
      <c r="E122" s="46"/>
      <c r="F122" s="46"/>
      <c r="G122" s="146"/>
      <c r="H122" s="45"/>
      <c r="I122" s="45"/>
      <c r="J122" s="45"/>
      <c r="K122" s="66"/>
      <c r="L122" s="73"/>
      <c r="M122" s="73"/>
      <c r="N122" s="66"/>
      <c r="O122" s="66"/>
      <c r="P122" s="66"/>
      <c r="Q122" s="50"/>
      <c r="R122" s="66"/>
      <c r="S122" s="66"/>
      <c r="T122" s="50"/>
      <c r="U122" s="72"/>
      <c r="V122" s="72"/>
      <c r="W122" s="72"/>
      <c r="X122" s="72"/>
      <c r="Y122" s="74"/>
    </row>
    <row r="123" spans="1:25" s="51" customFormat="1" ht="11.25" customHeight="1" x14ac:dyDescent="0.15">
      <c r="A123" s="334" t="s">
        <v>348</v>
      </c>
      <c r="B123" s="46"/>
      <c r="C123" s="46"/>
      <c r="D123" s="46"/>
      <c r="E123" s="46"/>
      <c r="F123" s="46"/>
      <c r="G123" s="146"/>
      <c r="H123" s="45"/>
      <c r="I123" s="45"/>
      <c r="J123" s="45"/>
      <c r="K123" s="66"/>
      <c r="L123" s="73"/>
      <c r="M123" s="73"/>
      <c r="N123" s="66"/>
      <c r="O123" s="66"/>
      <c r="P123" s="66"/>
      <c r="Q123" s="50"/>
      <c r="R123" s="66"/>
      <c r="S123" s="66"/>
      <c r="T123" s="50"/>
      <c r="U123" s="72"/>
      <c r="V123" s="72"/>
      <c r="W123" s="72"/>
      <c r="X123" s="72"/>
      <c r="Y123" s="74"/>
    </row>
    <row r="124" spans="1:25" s="51" customFormat="1" ht="11.25" customHeight="1" x14ac:dyDescent="0.15">
      <c r="A124" s="334" t="s">
        <v>349</v>
      </c>
      <c r="B124" s="46"/>
      <c r="C124" s="46"/>
      <c r="D124" s="46"/>
      <c r="E124" s="46"/>
      <c r="F124" s="46"/>
      <c r="G124" s="146"/>
      <c r="H124" s="45"/>
      <c r="I124" s="45"/>
      <c r="J124" s="45"/>
      <c r="K124" s="66"/>
      <c r="L124" s="73"/>
      <c r="M124" s="73"/>
      <c r="N124" s="66"/>
      <c r="O124" s="66"/>
      <c r="P124" s="66"/>
      <c r="Q124" s="50"/>
      <c r="R124" s="66"/>
      <c r="S124" s="66"/>
      <c r="T124" s="50"/>
      <c r="U124" s="72"/>
      <c r="V124" s="72"/>
      <c r="W124" s="72"/>
      <c r="X124" s="72"/>
      <c r="Y124" s="74"/>
    </row>
    <row r="125" spans="1:25" s="51" customFormat="1" ht="11.25" customHeight="1" x14ac:dyDescent="0.15">
      <c r="A125" s="334" t="s">
        <v>350</v>
      </c>
      <c r="B125" s="46"/>
      <c r="C125" s="46"/>
      <c r="D125" s="46"/>
      <c r="E125" s="46"/>
      <c r="F125" s="46"/>
      <c r="G125" s="146"/>
      <c r="H125" s="45"/>
      <c r="I125" s="45"/>
      <c r="J125" s="45"/>
      <c r="K125" s="66"/>
      <c r="L125" s="73"/>
      <c r="M125" s="73"/>
      <c r="N125" s="66"/>
      <c r="O125" s="66"/>
      <c r="P125" s="66"/>
      <c r="Q125" s="50"/>
      <c r="R125" s="66"/>
      <c r="S125" s="66"/>
      <c r="T125" s="50"/>
      <c r="U125" s="72"/>
      <c r="V125" s="72"/>
      <c r="W125" s="72"/>
      <c r="X125" s="72"/>
      <c r="Y125" s="74"/>
    </row>
    <row r="126" spans="1:25" s="51" customFormat="1" ht="11.25" customHeight="1" x14ac:dyDescent="0.15">
      <c r="A126" s="336" t="s">
        <v>351</v>
      </c>
      <c r="B126" s="46"/>
      <c r="C126" s="46"/>
      <c r="D126" s="46"/>
      <c r="E126" s="46"/>
      <c r="F126" s="46"/>
      <c r="G126" s="146">
        <f>'2. Collected Data'!G125*'2. Collected Data'!AA125</f>
        <v>12320</v>
      </c>
      <c r="H126" s="45">
        <f>'2. Collected Data'!I125/'3. Calculated Stats'!$G126*1000</f>
        <v>33.198051948051948</v>
      </c>
      <c r="I126" s="45">
        <f>'2. Collected Data'!J125/'3. Calculated Stats'!$G126*1000</f>
        <v>3.1655844155844157</v>
      </c>
      <c r="J126" s="45">
        <f>'2. Collected Data'!K125/'3. Calculated Stats'!$G126*1000</f>
        <v>1.7857142857142856</v>
      </c>
      <c r="K126" s="66">
        <f>('2. Collected Data'!Y125+'2. Collected Data'!Z125)/G126*1000</f>
        <v>37.256493506493506</v>
      </c>
      <c r="L126" s="73">
        <f>IF(SUM('2. Collected Data'!Y125:Z125)&gt;0,(ROUND('2. Collected Data'!Y125/SUM('2. Collected Data'!Y125:Z125),2)),"")</f>
        <v>0.99</v>
      </c>
      <c r="M126" s="73">
        <f>IF(SUM('2. Collected Data'!Y125:Z125)&gt;0,1-L126,"")</f>
        <v>1.0000000000000009E-2</v>
      </c>
      <c r="N126" s="66">
        <f>IF('2. Collected Data'!AD125&gt;0,'2. Collected Data'!AE125/'2. Collected Data'!AD125,"")</f>
        <v>0</v>
      </c>
      <c r="O126" s="66">
        <f>IF('2. Collected Data'!AF125&gt;0,'2. Collected Data'!AG125/'2. Collected Data'!AF125,"")</f>
        <v>0</v>
      </c>
      <c r="P126" s="66">
        <f>SUM('2. Collected Data'!AI125:AK125)/'2. Collected Data'!G125</f>
        <v>9.0478084415584412</v>
      </c>
      <c r="Q126" s="50" t="str">
        <f>IF(MAX('2. Collected Data'!AI125:AK125)='2. Collected Data'!AI125,"NaCl",IF(MAX('2. Collected Data'!AJ125:AK125)='2. Collected Data'!AJ125,"CaCl2","MgCl2"))</f>
        <v>NaCl</v>
      </c>
      <c r="R126" s="66">
        <f>'2. Collected Data'!AL125/'2. Collected Data'!G125</f>
        <v>2.2566558441558442</v>
      </c>
      <c r="S126" s="66">
        <f>SUM('2. Collected Data'!AO125:AU125)/'2. Collected Data'!G125</f>
        <v>1323.4376623376622</v>
      </c>
      <c r="T126" s="50" t="str">
        <f>IF(MAX('2. Collected Data'!AO125:AT125)='2. Collected Data'!AO125,"NaCl",IF(MAX('2. Collected Data'!AP125:AT125)='2. Collected Data'!AP125,"CaCl2",IF(MAX('2. Collected Data'!AQ125:AT125)='2. Collected Data'!AQ125,"MgCl2",IF(MAX('2. Collected Data'!AR125:AT125)='2. Collected Data'!AR125,"Potassium Acetate",IF('2. Collected Data'!AS125&gt;'2. Collected Data'!AT125,"Enhanced Brine","Ag Byproduct")))))</f>
        <v>NaCl</v>
      </c>
      <c r="U126" s="72" t="str">
        <f>IF('2. Collected Data'!BC125&gt;0,'2. Collected Data'!BC125/'2. Collected Data'!$G125,"")</f>
        <v/>
      </c>
      <c r="V126" s="72" t="str">
        <f>IF('2. Collected Data'!BD125&gt;0,'2. Collected Data'!BD125/'2. Collected Data'!$G125,"")</f>
        <v/>
      </c>
      <c r="W126" s="72" t="str">
        <f>IF('2. Collected Data'!BE125&gt;0,'2. Collected Data'!BE125/'2. Collected Data'!$G125,"")</f>
        <v/>
      </c>
      <c r="X126" s="72" t="str">
        <f>IF('2. Collected Data'!BF125&gt;0,'2. Collected Data'!BF125/'2. Collected Data'!$G125,"")</f>
        <v/>
      </c>
      <c r="Y126" s="74">
        <f>IF(AND('2. Collected Data'!BB125&gt;0,'2. Collected Data'!BH125&gt;0),('2. Collected Data'!BH125-'2. Collected Data'!BB125)/'2. Collected Data'!BH125,"")</f>
        <v>0</v>
      </c>
    </row>
    <row r="127" spans="1:25" s="51" customFormat="1" ht="11.25" customHeight="1" x14ac:dyDescent="0.15">
      <c r="A127" s="333" t="s">
        <v>135</v>
      </c>
      <c r="B127" s="46"/>
      <c r="C127" s="46"/>
      <c r="D127" s="46"/>
      <c r="E127" s="46"/>
      <c r="F127" s="46"/>
      <c r="G127" s="146">
        <f>'2. Collected Data'!G126*'2. Collected Data'!AA126</f>
        <v>37571.82</v>
      </c>
      <c r="H127" s="45">
        <f>'2. Collected Data'!I126/'3. Calculated Stats'!$G127*1000</f>
        <v>46.497614435499798</v>
      </c>
      <c r="I127" s="45">
        <f>'2. Collected Data'!J126/'3. Calculated Stats'!$G127*1000</f>
        <v>2.4752593832292393</v>
      </c>
      <c r="J127" s="45">
        <f>'2. Collected Data'!K126/'3. Calculated Stats'!$G127*1000</f>
        <v>0.21292553834230016</v>
      </c>
      <c r="K127" s="66">
        <f>('2. Collected Data'!Y126+'2. Collected Data'!Z126)/G127*1000</f>
        <v>102.73657225015982</v>
      </c>
      <c r="L127" s="73">
        <f>IF(SUM('2. Collected Data'!Y126:Z126)&gt;0,(ROUND('2. Collected Data'!Y126/SUM('2. Collected Data'!Y126:Z126),2)),"")</f>
        <v>0.42</v>
      </c>
      <c r="M127" s="73">
        <f>IF(SUM('2. Collected Data'!Y126:Z126)&gt;0,1-L127,"")</f>
        <v>0.58000000000000007</v>
      </c>
      <c r="N127" s="66">
        <f>IF('2. Collected Data'!AD126&gt;0,'2. Collected Data'!AE126/'2. Collected Data'!AD126,"")</f>
        <v>2553.1914893617022</v>
      </c>
      <c r="O127" s="66">
        <f>IF('2. Collected Data'!AF126&gt;0,'2. Collected Data'!AG126/'2. Collected Data'!AF126,"")</f>
        <v>2040.8163265306123</v>
      </c>
      <c r="P127" s="66">
        <f>SUM('2. Collected Data'!AI126:AK126)/'2. Collected Data'!G126</f>
        <v>7.6094104570925767</v>
      </c>
      <c r="Q127" s="50" t="str">
        <f>IF(MAX('2. Collected Data'!AI126:AK126)='2. Collected Data'!AI126,"NaCl",IF(MAX('2. Collected Data'!AJ126:AK126)='2. Collected Data'!AJ126,"CaCl2","MgCl2"))</f>
        <v>NaCl</v>
      </c>
      <c r="R127" s="66">
        <f>'2. Collected Data'!AL126/'2. Collected Data'!G126</f>
        <v>2.3387208817672395E-2</v>
      </c>
      <c r="S127" s="66">
        <f>SUM('2. Collected Data'!AO126:AU126)/'2. Collected Data'!G126</f>
        <v>37.100240818783867</v>
      </c>
      <c r="T127" s="50" t="str">
        <f>IF(MAX('2. Collected Data'!AO126:AT126)='2. Collected Data'!AO126,"NaCl",IF(MAX('2. Collected Data'!AP126:AT126)='2. Collected Data'!AP126,"CaCl2",IF(MAX('2. Collected Data'!AQ126:AT126)='2. Collected Data'!AQ126,"MgCl2",IF(MAX('2. Collected Data'!AR126:AT126)='2. Collected Data'!AR126,"Potassium Acetate",IF('2. Collected Data'!AS126&gt;'2. Collected Data'!AT126,"Enhanced Brine","Ag Byproduct")))))</f>
        <v>NaCl</v>
      </c>
      <c r="U127" s="72">
        <f>IF('2. Collected Data'!BC126&gt;0,'2. Collected Data'!BC126/'2. Collected Data'!$G126,"")</f>
        <v>352.89214097161118</v>
      </c>
      <c r="V127" s="72">
        <f>IF('2. Collected Data'!BD126&gt;0,'2. Collected Data'!BD126/'2. Collected Data'!$G126,"")</f>
        <v>305.95563377020329</v>
      </c>
      <c r="W127" s="72">
        <f>IF('2. Collected Data'!BE126&gt;0,'2. Collected Data'!BE126/'2. Collected Data'!$G126,"")</f>
        <v>460.54276848978833</v>
      </c>
      <c r="X127" s="72">
        <f>IF('2. Collected Data'!BF126&gt;0,'2. Collected Data'!BF126/'2. Collected Data'!$G126,"")</f>
        <v>1119.3905432316028</v>
      </c>
      <c r="Y127" s="74">
        <f>IF(AND('2. Collected Data'!BB126&gt;0,'2. Collected Data'!BH126&gt;0),('2. Collected Data'!BH126-'2. Collected Data'!BB126)/'2. Collected Data'!BH126,"")</f>
        <v>-0.32653061224489793</v>
      </c>
    </row>
    <row r="128" spans="1:25" s="51" customFormat="1" ht="11.25" customHeight="1" x14ac:dyDescent="0.15">
      <c r="A128" s="336" t="s">
        <v>155</v>
      </c>
      <c r="B128" s="46"/>
      <c r="C128" s="46"/>
      <c r="D128" s="46"/>
      <c r="E128" s="46"/>
      <c r="F128" s="46"/>
      <c r="G128" s="146">
        <f>'2. Collected Data'!G127*'2. Collected Data'!AA127</f>
        <v>26507</v>
      </c>
      <c r="H128" s="45">
        <f>'2. Collected Data'!I127/'3. Calculated Stats'!$G128*1000</f>
        <v>40.743954427132451</v>
      </c>
      <c r="I128" s="45">
        <f>'2. Collected Data'!J127/'3. Calculated Stats'!$G128*1000</f>
        <v>0.67906590711887427</v>
      </c>
      <c r="J128" s="45">
        <f>'2. Collected Data'!K127/'3. Calculated Stats'!$G128*1000</f>
        <v>0</v>
      </c>
      <c r="K128" s="66">
        <f>('2. Collected Data'!Y127+'2. Collected Data'!Z127)/G128*1000</f>
        <v>69.52880371222696</v>
      </c>
      <c r="L128" s="73">
        <f>IF(SUM('2. Collected Data'!Y127:Z127)&gt;0,(ROUND('2. Collected Data'!Y127/SUM('2. Collected Data'!Y127:Z127),2)),"")</f>
        <v>0.92</v>
      </c>
      <c r="M128" s="73">
        <f>IF(SUM('2. Collected Data'!Y127:Z127)&gt;0,1-L128,"")</f>
        <v>7.999999999999996E-2</v>
      </c>
      <c r="N128" s="66">
        <f>IF('2. Collected Data'!AD127&gt;0,'2. Collected Data'!AE127/'2. Collected Data'!AD127,"")</f>
        <v>3064.4406779661017</v>
      </c>
      <c r="O128" s="66">
        <f>IF('2. Collected Data'!AF127&gt;0,'2. Collected Data'!AG127/'2. Collected Data'!AF127,"")</f>
        <v>14016.055555555555</v>
      </c>
      <c r="P128" s="66">
        <f>SUM('2. Collected Data'!AI127:AK127)/'2. Collected Data'!G127</f>
        <v>7.007733806164409</v>
      </c>
      <c r="Q128" s="50" t="str">
        <f>IF(MAX('2. Collected Data'!AI127:AK127)='2. Collected Data'!AI127,"NaCl",IF(MAX('2. Collected Data'!AJ127:AK127)='2. Collected Data'!AJ127,"CaCl2","MgCl2"))</f>
        <v>NaCl</v>
      </c>
      <c r="R128" s="66">
        <f>'2. Collected Data'!AL127/'2. Collected Data'!G127</f>
        <v>0</v>
      </c>
      <c r="S128" s="66">
        <f>SUM('2. Collected Data'!AO127:AU127)/'2. Collected Data'!G127</f>
        <v>310.27547440298787</v>
      </c>
      <c r="T128" s="50" t="str">
        <f>IF(MAX('2. Collected Data'!AO127:AT127)='2. Collected Data'!AO127,"NaCl",IF(MAX('2. Collected Data'!AP127:AT127)='2. Collected Data'!AP127,"CaCl2",IF(MAX('2. Collected Data'!AQ127:AT127)='2. Collected Data'!AQ127,"MgCl2",IF(MAX('2. Collected Data'!AR127:AT127)='2. Collected Data'!AR127,"Potassium Acetate",IF('2. Collected Data'!AS127&gt;'2. Collected Data'!AT127,"Enhanced Brine","Ag Byproduct")))))</f>
        <v>NaCl</v>
      </c>
      <c r="U128" s="72">
        <f>IF('2. Collected Data'!BC127&gt;0,'2. Collected Data'!BC127/'2. Collected Data'!$G127,"")</f>
        <v>104.98317425585694</v>
      </c>
      <c r="V128" s="72">
        <f>IF('2. Collected Data'!BD127&gt;0,'2. Collected Data'!BD127/'2. Collected Data'!$G127,"")</f>
        <v>259.34709284339982</v>
      </c>
      <c r="W128" s="72">
        <f>IF('2. Collected Data'!BE127&gt;0,'2. Collected Data'!BE127/'2. Collected Data'!$G127,"")</f>
        <v>516.90809974723663</v>
      </c>
      <c r="X128" s="72">
        <f>IF('2. Collected Data'!BF127&gt;0,'2. Collected Data'!BF127/'2. Collected Data'!$G127,"")</f>
        <v>881.23836684649336</v>
      </c>
      <c r="Y128" s="74">
        <f>IF(AND('2. Collected Data'!BB127&gt;0,'2. Collected Data'!BH127&gt;0),('2. Collected Data'!BH127-'2. Collected Data'!BB127)/'2. Collected Data'!BH127,"")</f>
        <v>-0.10902842861605755</v>
      </c>
    </row>
    <row r="129" spans="1:25" s="51" customFormat="1" ht="11.25" customHeight="1" x14ac:dyDescent="0.15">
      <c r="A129" s="333" t="s">
        <v>136</v>
      </c>
      <c r="B129" s="46"/>
      <c r="C129" s="46"/>
      <c r="D129" s="46"/>
      <c r="E129" s="46"/>
      <c r="F129" s="46"/>
      <c r="G129" s="146">
        <f>'2. Collected Data'!G128*'2. Collected Data'!AA128</f>
        <v>24000.57</v>
      </c>
      <c r="H129" s="45">
        <f>'2. Collected Data'!I128/'3. Calculated Stats'!$G129*1000</f>
        <v>37.582440750365514</v>
      </c>
      <c r="I129" s="45">
        <f>'2. Collected Data'!J128/'3. Calculated Stats'!$G129*1000</f>
        <v>1.8749554698075921</v>
      </c>
      <c r="J129" s="45">
        <f>'2. Collected Data'!K128/'3. Calculated Stats'!$G129*1000</f>
        <v>0.45832244817518919</v>
      </c>
      <c r="K129" s="66">
        <f>('2. Collected Data'!Y128+'2. Collected Data'!Z128)/G129*1000</f>
        <v>58.998598783278901</v>
      </c>
      <c r="L129" s="73">
        <f>IF(SUM('2. Collected Data'!Y128:Z128)&gt;0,(ROUND('2. Collected Data'!Y128/SUM('2. Collected Data'!Y128:Z128),2)),"")</f>
        <v>0.64</v>
      </c>
      <c r="M129" s="73">
        <f>IF(SUM('2. Collected Data'!Y128:Z128)&gt;0,1-L129,"")</f>
        <v>0.36</v>
      </c>
      <c r="N129" s="66">
        <f>IF('2. Collected Data'!AD128&gt;0,'2. Collected Data'!AE128/'2. Collected Data'!AD128,"")</f>
        <v>1913.7931034482758</v>
      </c>
      <c r="O129" s="66">
        <f>IF('2. Collected Data'!AF128&gt;0,'2. Collected Data'!AG128/'2. Collected Data'!AF128,"")</f>
        <v>27941.176470588234</v>
      </c>
      <c r="P129" s="66">
        <f>SUM('2. Collected Data'!AI128:AK128)/'2. Collected Data'!G128</f>
        <v>5.0495813224435917</v>
      </c>
      <c r="Q129" s="50" t="str">
        <f>IF(MAX('2. Collected Data'!AI128:AK128)='2. Collected Data'!AI128,"NaCl",IF(MAX('2. Collected Data'!AJ128:AK128)='2. Collected Data'!AJ128,"CaCl2","MgCl2"))</f>
        <v>NaCl</v>
      </c>
      <c r="R129" s="66">
        <f>'2. Collected Data'!AL128/'2. Collected Data'!G128</f>
        <v>0.46240151796394835</v>
      </c>
      <c r="S129" s="66">
        <f>SUM('2. Collected Data'!AO128:AU128)/'2. Collected Data'!G128</f>
        <v>900.02969929464177</v>
      </c>
      <c r="T129" s="50" t="str">
        <f>IF(MAX('2. Collected Data'!AO128:AT128)='2. Collected Data'!AO128,"NaCl",IF(MAX('2. Collected Data'!AP128:AT128)='2. Collected Data'!AP128,"CaCl2",IF(MAX('2. Collected Data'!AQ128:AT128)='2. Collected Data'!AQ128,"MgCl2",IF(MAX('2. Collected Data'!AR128:AT128)='2. Collected Data'!AR128,"Potassium Acetate",IF('2. Collected Data'!AS128&gt;'2. Collected Data'!AT128,"Enhanced Brine","Ag Byproduct")))))</f>
        <v>NaCl</v>
      </c>
      <c r="U129" s="72">
        <f>IF('2. Collected Data'!BC128&gt;0,'2. Collected Data'!BC128/'2. Collected Data'!$G128,"")</f>
        <v>449.50121684609991</v>
      </c>
      <c r="V129" s="72">
        <f>IF('2. Collected Data'!BD128&gt;0,'2. Collected Data'!BD128/'2. Collected Data'!$G128,"")</f>
        <v>202.77638906075981</v>
      </c>
      <c r="W129" s="72">
        <f>IF('2. Collected Data'!BE128&gt;0,'2. Collected Data'!BE128/'2. Collected Data'!$G128,"")</f>
        <v>433.83541640886028</v>
      </c>
      <c r="X129" s="72">
        <f>IF('2. Collected Data'!BF128&gt;0,'2. Collected Data'!BF128/'2. Collected Data'!$G128,"")</f>
        <v>1086.1130223157199</v>
      </c>
      <c r="Y129" s="74">
        <f>IF(AND('2. Collected Data'!BB128&gt;0,'2. Collected Data'!BH128&gt;0),('2. Collected Data'!BH128-'2. Collected Data'!BB128)/'2. Collected Data'!BH128,"")</f>
        <v>-4.4619422572178491E-2</v>
      </c>
    </row>
    <row r="130" spans="1:25" s="51" customFormat="1" ht="11.25" customHeight="1" x14ac:dyDescent="0.15">
      <c r="A130" s="333" t="s">
        <v>109</v>
      </c>
      <c r="B130" s="46"/>
      <c r="C130" s="46"/>
      <c r="D130" s="46"/>
      <c r="E130" s="46"/>
      <c r="F130" s="46"/>
      <c r="G130" s="146">
        <f>'2. Collected Data'!G129*'2. Collected Data'!AA129</f>
        <v>25300</v>
      </c>
      <c r="H130" s="45">
        <f>'2. Collected Data'!I129/'3. Calculated Stats'!$G130*1000</f>
        <v>23.359683794466402</v>
      </c>
      <c r="I130" s="45">
        <f>'2. Collected Data'!J129/'3. Calculated Stats'!$G130*1000</f>
        <v>4.4664031620553359</v>
      </c>
      <c r="J130" s="45">
        <f>'2. Collected Data'!K129/'3. Calculated Stats'!$G130*1000</f>
        <v>0.15810276679841898</v>
      </c>
      <c r="K130" s="66">
        <f>('2. Collected Data'!Y129+'2. Collected Data'!Z129)/G130*1000</f>
        <v>47.826086956521742</v>
      </c>
      <c r="L130" s="73">
        <f>IF(SUM('2. Collected Data'!Y129:Z129)&gt;0,(ROUND('2. Collected Data'!Y129/SUM('2. Collected Data'!Y129:Z129),2)),"")</f>
        <v>0.99</v>
      </c>
      <c r="M130" s="73">
        <f>IF(SUM('2. Collected Data'!Y129:Z129)&gt;0,1-L130,"")</f>
        <v>1.0000000000000009E-2</v>
      </c>
      <c r="N130" s="66">
        <f>IF('2. Collected Data'!AD129&gt;0,'2. Collected Data'!AE129/'2. Collected Data'!AD129,"")</f>
        <v>1250</v>
      </c>
      <c r="O130" s="66">
        <f>IF('2. Collected Data'!AF129&gt;0,'2. Collected Data'!AG129/'2. Collected Data'!AF129,"")</f>
        <v>15000</v>
      </c>
      <c r="P130" s="66">
        <f>SUM('2. Collected Data'!AI129:AK129)/'2. Collected Data'!G129</f>
        <v>2.0948616600790513</v>
      </c>
      <c r="Q130" s="50" t="str">
        <f>IF(MAX('2. Collected Data'!AI129:AK129)='2. Collected Data'!AI129,"NaCl",IF(MAX('2. Collected Data'!AJ129:AK129)='2. Collected Data'!AJ129,"CaCl2","MgCl2"))</f>
        <v>NaCl</v>
      </c>
      <c r="R130" s="66">
        <f>'2. Collected Data'!AL129/'2. Collected Data'!G129</f>
        <v>0.6324110671936759</v>
      </c>
      <c r="S130" s="66">
        <f>SUM('2. Collected Data'!AO129:AU129)/'2. Collected Data'!G129</f>
        <v>140.23715415019763</v>
      </c>
      <c r="T130" s="50" t="str">
        <f>IF(MAX('2. Collected Data'!AO129:AT129)='2. Collected Data'!AO129,"NaCl",IF(MAX('2. Collected Data'!AP129:AT129)='2. Collected Data'!AP129,"CaCl2",IF(MAX('2. Collected Data'!AQ129:AT129)='2. Collected Data'!AQ129,"MgCl2",IF(MAX('2. Collected Data'!AR129:AT129)='2. Collected Data'!AR129,"Potassium Acetate",IF('2. Collected Data'!AS129&gt;'2. Collected Data'!AT129,"Enhanced Brine","Ag Byproduct")))))</f>
        <v>NaCl</v>
      </c>
      <c r="U130" s="72">
        <f>IF('2. Collected Data'!BC129&gt;0,'2. Collected Data'!BC129/'2. Collected Data'!$G129,"")</f>
        <v>161.07897233201581</v>
      </c>
      <c r="V130" s="72">
        <f>IF('2. Collected Data'!BD129&gt;0,'2. Collected Data'!BD129/'2. Collected Data'!$G129,"")</f>
        <v>130.59359683794466</v>
      </c>
      <c r="W130" s="72">
        <f>IF('2. Collected Data'!BE129&gt;0,'2. Collected Data'!BE129/'2. Collected Data'!$G129,"")</f>
        <v>108.65221343873517</v>
      </c>
      <c r="X130" s="72">
        <f>IF('2. Collected Data'!BF129&gt;0,'2. Collected Data'!BF129/'2. Collected Data'!$G129,"")</f>
        <v>404.99260869565217</v>
      </c>
      <c r="Y130" s="74">
        <f>IF(AND('2. Collected Data'!BB129&gt;0,'2. Collected Data'!BH129&gt;0),('2. Collected Data'!BH129-'2. Collected Data'!BB129)/'2. Collected Data'!BH129,"")</f>
        <v>-9.3028624192059123E-2</v>
      </c>
    </row>
    <row r="131" spans="1:25" s="51" customFormat="1" ht="11.25" customHeight="1" x14ac:dyDescent="0.15">
      <c r="A131" s="333" t="s">
        <v>352</v>
      </c>
      <c r="B131" s="46"/>
      <c r="C131" s="46"/>
      <c r="D131" s="46"/>
      <c r="E131" s="46"/>
      <c r="F131" s="46"/>
      <c r="G131" s="146">
        <f>'2. Collected Data'!G130*'2. Collected Data'!AA130</f>
        <v>59400</v>
      </c>
      <c r="H131" s="45">
        <f>'2. Collected Data'!I130/'3. Calculated Stats'!$G131*1000</f>
        <v>16.498316498316498</v>
      </c>
      <c r="I131" s="45">
        <f>'2. Collected Data'!J130/'3. Calculated Stats'!$G131*1000</f>
        <v>0.25252525252525254</v>
      </c>
      <c r="J131" s="45">
        <f>'2. Collected Data'!K130/'3. Calculated Stats'!$G131*1000</f>
        <v>0</v>
      </c>
      <c r="K131" s="66">
        <f>('2. Collected Data'!Y130+'2. Collected Data'!Z130)/G131*1000</f>
        <v>36.195286195286194</v>
      </c>
      <c r="L131" s="73">
        <f>IF(SUM('2. Collected Data'!Y130:Z130)&gt;0,(ROUND('2. Collected Data'!Y130/SUM('2. Collected Data'!Y130:Z130),2)),"")</f>
        <v>0.93</v>
      </c>
      <c r="M131" s="73">
        <f>IF(SUM('2. Collected Data'!Y130:Z130)&gt;0,1-L131,"")</f>
        <v>6.9999999999999951E-2</v>
      </c>
      <c r="N131" s="66">
        <f>IF('2. Collected Data'!AD130&gt;0,'2. Collected Data'!AE130/'2. Collected Data'!AD130,"")</f>
        <v>2512</v>
      </c>
      <c r="O131" s="66">
        <f>IF('2. Collected Data'!AF130&gt;0,'2. Collected Data'!AG130/'2. Collected Data'!AF130,"")</f>
        <v>16000</v>
      </c>
      <c r="P131" s="66">
        <f>SUM('2. Collected Data'!AI130:AK130)/'2. Collected Data'!G130</f>
        <v>1.0731666666666666</v>
      </c>
      <c r="Q131" s="50" t="str">
        <f>IF(MAX('2. Collected Data'!AI130:AK130)='2. Collected Data'!AI130,"NaCl",IF(MAX('2. Collected Data'!AJ130:AK130)='2. Collected Data'!AJ130,"CaCl2","MgCl2"))</f>
        <v>NaCl</v>
      </c>
      <c r="R131" s="66">
        <f>'2. Collected Data'!AL130/'2. Collected Data'!G130</f>
        <v>0</v>
      </c>
      <c r="S131" s="66">
        <f>SUM('2. Collected Data'!AO130:AU130)/'2. Collected Data'!G130</f>
        <v>21.268249999999998</v>
      </c>
      <c r="T131" s="50" t="str">
        <f>IF(MAX('2. Collected Data'!AO130:AT130)='2. Collected Data'!AO130,"NaCl",IF(MAX('2. Collected Data'!AP130:AT130)='2. Collected Data'!AP130,"CaCl2",IF(MAX('2. Collected Data'!AQ130:AT130)='2. Collected Data'!AQ130,"MgCl2",IF(MAX('2. Collected Data'!AR130:AT130)='2. Collected Data'!AR130,"Potassium Acetate",IF('2. Collected Data'!AS130&gt;'2. Collected Data'!AT130,"Enhanced Brine","Ag Byproduct")))))</f>
        <v>NaCl</v>
      </c>
      <c r="U131" s="72">
        <f>IF('2. Collected Data'!BC130&gt;0,'2. Collected Data'!BC130/'2. Collected Data'!$G130,"")</f>
        <v>118.38766666666666</v>
      </c>
      <c r="V131" s="72">
        <f>IF('2. Collected Data'!BD130&gt;0,'2. Collected Data'!BD130/'2. Collected Data'!$G130,"")</f>
        <v>230.57716666666667</v>
      </c>
      <c r="W131" s="72">
        <f>IF('2. Collected Data'!BE130&gt;0,'2. Collected Data'!BE130/'2. Collected Data'!$G130,"")</f>
        <v>118.69816666666667</v>
      </c>
      <c r="X131" s="72">
        <f>IF('2. Collected Data'!BF130&gt;0,'2. Collected Data'!BF130/'2. Collected Data'!$G130,"")</f>
        <v>476.17599999999999</v>
      </c>
      <c r="Y131" s="74">
        <f>IF(AND('2. Collected Data'!BB130&gt;0,'2. Collected Data'!BH130&gt;0),('2. Collected Data'!BH130-'2. Collected Data'!BB130)/'2. Collected Data'!BH130,"")</f>
        <v>-0.32786885245901637</v>
      </c>
    </row>
    <row r="132" spans="1:25" s="51" customFormat="1" ht="11.25" customHeight="1" x14ac:dyDescent="0.15">
      <c r="A132" s="334" t="s">
        <v>53</v>
      </c>
      <c r="B132" s="46"/>
      <c r="C132" s="46"/>
      <c r="D132" s="46"/>
      <c r="E132" s="46"/>
      <c r="F132" s="46"/>
      <c r="G132" s="146"/>
      <c r="H132" s="45"/>
      <c r="I132" s="45"/>
      <c r="J132" s="45"/>
      <c r="K132" s="66"/>
      <c r="L132" s="73"/>
      <c r="M132" s="73"/>
      <c r="N132" s="66"/>
      <c r="O132" s="66"/>
      <c r="P132" s="66"/>
      <c r="Q132" s="50"/>
      <c r="R132" s="66"/>
      <c r="S132" s="66"/>
      <c r="T132" s="50"/>
      <c r="U132" s="72"/>
      <c r="V132" s="72"/>
      <c r="W132" s="72"/>
      <c r="X132" s="72"/>
      <c r="Y132" s="74"/>
    </row>
    <row r="133" spans="1:25" s="51" customFormat="1" ht="11.25" customHeight="1" x14ac:dyDescent="0.15">
      <c r="A133" s="190" t="s">
        <v>137</v>
      </c>
      <c r="B133" s="46"/>
      <c r="C133" s="46"/>
      <c r="D133" s="46"/>
      <c r="E133" s="46"/>
      <c r="F133" s="46"/>
      <c r="G133" s="146">
        <f>'2. Collected Data'!G132*'2. Collected Data'!AA132</f>
        <v>7802</v>
      </c>
      <c r="H133" s="45">
        <f>'2. Collected Data'!I132/'3. Calculated Stats'!$G133*1000</f>
        <v>51.268905408869522</v>
      </c>
      <c r="I133" s="45">
        <f>'2. Collected Data'!J132/'3. Calculated Stats'!$G133*1000</f>
        <v>2.8197897974878239</v>
      </c>
      <c r="J133" s="45">
        <f>'2. Collected Data'!K132/'3. Calculated Stats'!$G133*1000</f>
        <v>1.5380671622660858</v>
      </c>
      <c r="K133" s="66">
        <f>('2. Collected Data'!Y132+'2. Collected Data'!Z132)/G133*1000</f>
        <v>124.96795693411946</v>
      </c>
      <c r="L133" s="73">
        <f>IF(SUM('2. Collected Data'!Y132:Z132)&gt;0,(ROUND('2. Collected Data'!Y132/SUM('2. Collected Data'!Y132:Z132),2)),"")</f>
        <v>1</v>
      </c>
      <c r="M133" s="73">
        <f>IF(SUM('2. Collected Data'!Y132:Z132)&gt;0,1-L133,"")</f>
        <v>0</v>
      </c>
      <c r="N133" s="66">
        <f>IF('2. Collected Data'!AD132&gt;0,'2. Collected Data'!AE132/'2. Collected Data'!AD132,"")</f>
        <v>900</v>
      </c>
      <c r="O133" s="66">
        <f>IF('2. Collected Data'!AF132&gt;0,'2. Collected Data'!AG132/'2. Collected Data'!AF132,"")</f>
        <v>8250</v>
      </c>
      <c r="P133" s="66">
        <f>SUM('2. Collected Data'!AI132:AK132)/'2. Collected Data'!G132</f>
        <v>17.13156626506024</v>
      </c>
      <c r="Q133" s="50" t="str">
        <f>IF(MAX('2. Collected Data'!AI132:AK132)='2. Collected Data'!AI132,"NaCl",IF(MAX('2. Collected Data'!AJ132:AK132)='2. Collected Data'!AJ132,"CaCl2","MgCl2"))</f>
        <v>NaCl</v>
      </c>
      <c r="R133" s="66">
        <f>'2. Collected Data'!AL132/'2. Collected Data'!G132</f>
        <v>2.1527710843373495</v>
      </c>
      <c r="S133" s="66">
        <f>SUM('2. Collected Data'!AO132:AU132)/'2. Collected Data'!G132</f>
        <v>144.27638554216867</v>
      </c>
      <c r="T133" s="50" t="str">
        <f>IF(MAX('2. Collected Data'!AO132:AT132)='2. Collected Data'!AO132,"NaCl",IF(MAX('2. Collected Data'!AP132:AT132)='2. Collected Data'!AP132,"CaCl2",IF(MAX('2. Collected Data'!AQ132:AT132)='2. Collected Data'!AQ132,"MgCl2",IF(MAX('2. Collected Data'!AR132:AT132)='2. Collected Data'!AR132,"Potassium Acetate",IF('2. Collected Data'!AS132&gt;'2. Collected Data'!AT132,"Enhanced Brine","Ag Byproduct")))))</f>
        <v>NaCl</v>
      </c>
      <c r="U133" s="72">
        <f>IF('2. Collected Data'!BC132&gt;0,'2. Collected Data'!BC132/'2. Collected Data'!$G132,"")</f>
        <v>1151.1598795180723</v>
      </c>
      <c r="V133" s="72">
        <f>IF('2. Collected Data'!BD132&gt;0,'2. Collected Data'!BD132/'2. Collected Data'!$G132,"")</f>
        <v>1182.5646987951807</v>
      </c>
      <c r="W133" s="72">
        <f>IF('2. Collected Data'!BE132&gt;0,'2. Collected Data'!BE132/'2. Collected Data'!$G132,"")</f>
        <v>1295.0259036144578</v>
      </c>
      <c r="X133" s="72">
        <f>IF('2. Collected Data'!BF132&gt;0,'2. Collected Data'!BF132/'2. Collected Data'!$G132,"")</f>
        <v>3881.7626506024098</v>
      </c>
      <c r="Y133" s="74">
        <f>IF(AND('2. Collected Data'!BB132&gt;0,'2. Collected Data'!BH132&gt;0),('2. Collected Data'!BH132-'2. Collected Data'!BB132)/'2. Collected Data'!BH132,"")</f>
        <v>-2.1502209131075017E-2</v>
      </c>
    </row>
    <row r="134" spans="1:25" s="51" customFormat="1" ht="11.25" customHeight="1" x14ac:dyDescent="0.15">
      <c r="A134" s="336" t="s">
        <v>353</v>
      </c>
      <c r="B134" s="46"/>
      <c r="C134" s="46"/>
      <c r="D134" s="46"/>
      <c r="E134" s="46"/>
      <c r="F134" s="46"/>
      <c r="G134" s="146">
        <f>'2. Collected Data'!G133*'2. Collected Data'!AA133</f>
        <v>4111.68</v>
      </c>
      <c r="H134" s="45">
        <f>'2. Collected Data'!I133/'3. Calculated Stats'!$G134*1000</f>
        <v>156.87018445015175</v>
      </c>
      <c r="I134" s="45">
        <f>'2. Collected Data'!J133/'3. Calculated Stats'!$G134*1000</f>
        <v>4.1345630010117516</v>
      </c>
      <c r="J134" s="45">
        <f>'2. Collected Data'!K133/'3. Calculated Stats'!$G134*1000</f>
        <v>0.48641917658961786</v>
      </c>
      <c r="K134" s="66">
        <f>('2. Collected Data'!Y133+'2. Collected Data'!Z133)/G134*1000</f>
        <v>192.86520351778347</v>
      </c>
      <c r="L134" s="73">
        <f>IF(SUM('2. Collected Data'!Y133:Z133)&gt;0,(ROUND('2. Collected Data'!Y133/SUM('2. Collected Data'!Y133:Z133),2)),"")</f>
        <v>0.97</v>
      </c>
      <c r="M134" s="73">
        <f>IF(SUM('2. Collected Data'!Y133:Z133)&gt;0,1-L134,"")</f>
        <v>3.0000000000000027E-2</v>
      </c>
      <c r="N134" s="66">
        <f>IF('2. Collected Data'!AD133&gt;0,'2. Collected Data'!AE133/'2. Collected Data'!AD133,"")</f>
        <v>4042.5531914893618</v>
      </c>
      <c r="O134" s="66">
        <f>IF('2. Collected Data'!AF133&gt;0,'2. Collected Data'!AG133/'2. Collected Data'!AF133,"")</f>
        <v>17500</v>
      </c>
      <c r="P134" s="66">
        <f>SUM('2. Collected Data'!AI133:AK133)/'2. Collected Data'!G133</f>
        <v>5.3405323371468594</v>
      </c>
      <c r="Q134" s="50" t="str">
        <f>IF(MAX('2. Collected Data'!AI133:AK133)='2. Collected Data'!AI133,"NaCl",IF(MAX('2. Collected Data'!AJ133:AK133)='2. Collected Data'!AJ133,"CaCl2","MgCl2"))</f>
        <v>NaCl</v>
      </c>
      <c r="R134" s="66">
        <f>'2. Collected Data'!AL133/'2. Collected Data'!G133</f>
        <v>0.88763717020779831</v>
      </c>
      <c r="S134" s="66">
        <f>SUM('2. Collected Data'!AO133:AU133)/'2. Collected Data'!G133</f>
        <v>68.283854774690639</v>
      </c>
      <c r="T134" s="50" t="str">
        <f>IF(MAX('2. Collected Data'!AO133:AT133)='2. Collected Data'!AO133,"NaCl",IF(MAX('2. Collected Data'!AP133:AT133)='2. Collected Data'!AP133,"CaCl2",IF(MAX('2. Collected Data'!AQ133:AT133)='2. Collected Data'!AQ133,"MgCl2",IF(MAX('2. Collected Data'!AR133:AT133)='2. Collected Data'!AR133,"Potassium Acetate",IF('2. Collected Data'!AS133&gt;'2. Collected Data'!AT133,"Enhanced Brine","Ag Byproduct")))))</f>
        <v>NaCl</v>
      </c>
      <c r="U134" s="72">
        <f>IF('2. Collected Data'!BC133&gt;0,'2. Collected Data'!BC133/'2. Collected Data'!$G133,"")</f>
        <v>1070.4031053000233</v>
      </c>
      <c r="V134" s="72">
        <f>IF('2. Collected Data'!BD133&gt;0,'2. Collected Data'!BD133/'2. Collected Data'!$G133,"")</f>
        <v>301.97980387578798</v>
      </c>
      <c r="W134" s="72">
        <f>IF('2. Collected Data'!BE133&gt;0,'2. Collected Data'!BE133/'2. Collected Data'!$G133,"")</f>
        <v>411.15695773990194</v>
      </c>
      <c r="X134" s="72">
        <f>IF('2. Collected Data'!BF133&gt;0,'2. Collected Data'!BF133/'2. Collected Data'!$G133,"")</f>
        <v>3135.8020079383609</v>
      </c>
      <c r="Y134" s="74">
        <f>IF(AND('2. Collected Data'!BB133&gt;0,'2. Collected Data'!BH133&gt;0),('2. Collected Data'!BH133-'2. Collected Data'!BB133)/'2. Collected Data'!BH133,"")</f>
        <v>0</v>
      </c>
    </row>
    <row r="135" spans="1:25" s="51" customFormat="1" ht="11.25" customHeight="1" x14ac:dyDescent="0.15">
      <c r="A135" s="333" t="s">
        <v>138</v>
      </c>
      <c r="B135" s="46"/>
      <c r="C135" s="46"/>
      <c r="D135" s="46"/>
      <c r="E135" s="46"/>
      <c r="F135" s="46"/>
      <c r="G135" s="146">
        <f>'2. Collected Data'!G134*'2. Collected Data'!AA134</f>
        <v>3040</v>
      </c>
      <c r="H135" s="45">
        <f>'2. Collected Data'!I134/'3. Calculated Stats'!$G135*1000</f>
        <v>131.57894736842104</v>
      </c>
      <c r="I135" s="45">
        <f>'2. Collected Data'!J134/'3. Calculated Stats'!$G135*1000</f>
        <v>0</v>
      </c>
      <c r="J135" s="45">
        <f>'2. Collected Data'!K134/'3. Calculated Stats'!$G135*1000</f>
        <v>1.9736842105263159</v>
      </c>
      <c r="K135" s="66">
        <f>('2. Collected Data'!Y134+'2. Collected Data'!Z134)/G135*1000</f>
        <v>263.15789473684208</v>
      </c>
      <c r="L135" s="73">
        <f>IF(SUM('2. Collected Data'!Y134:Z134)&gt;0,(ROUND('2. Collected Data'!Y134/SUM('2. Collected Data'!Y134:Z134),2)),"")</f>
        <v>0.38</v>
      </c>
      <c r="M135" s="73">
        <f>IF(SUM('2. Collected Data'!Y134:Z134)&gt;0,1-L135,"")</f>
        <v>0.62</v>
      </c>
      <c r="N135" s="66">
        <f>IF('2. Collected Data'!AD134&gt;0,'2. Collected Data'!AE134/'2. Collected Data'!AD134,"")</f>
        <v>2483.6601307189544</v>
      </c>
      <c r="O135" s="66">
        <f>IF('2. Collected Data'!AF134&gt;0,'2. Collected Data'!AG134/'2. Collected Data'!AF134,"")</f>
        <v>7479.6747967479678</v>
      </c>
      <c r="P135" s="66">
        <f>SUM('2. Collected Data'!AI134:AK134)/'2. Collected Data'!G134</f>
        <v>32.2704375</v>
      </c>
      <c r="Q135" s="50" t="str">
        <f>IF(MAX('2. Collected Data'!AI134:AK134)='2. Collected Data'!AI134,"NaCl",IF(MAX('2. Collected Data'!AJ134:AK134)='2. Collected Data'!AJ134,"CaCl2","MgCl2"))</f>
        <v>NaCl</v>
      </c>
      <c r="R135" s="66">
        <f>'2. Collected Data'!AL134/'2. Collected Data'!G134</f>
        <v>0.97737499999999999</v>
      </c>
      <c r="S135" s="66">
        <f>SUM('2. Collected Data'!AO134:AU134)/'2. Collected Data'!G134</f>
        <v>208.75</v>
      </c>
      <c r="T135" s="50" t="str">
        <f>IF(MAX('2. Collected Data'!AO134:AT134)='2. Collected Data'!AO134,"NaCl",IF(MAX('2. Collected Data'!AP134:AT134)='2. Collected Data'!AP134,"CaCl2",IF(MAX('2. Collected Data'!AQ134:AT134)='2. Collected Data'!AQ134,"MgCl2",IF(MAX('2. Collected Data'!AR134:AT134)='2. Collected Data'!AR134,"Potassium Acetate",IF('2. Collected Data'!AS134&gt;'2. Collected Data'!AT134,"Enhanced Brine","Ag Byproduct")))))</f>
        <v>MgCl2</v>
      </c>
      <c r="U135" s="72">
        <f>IF('2. Collected Data'!BC134&gt;0,'2. Collected Data'!BC134/'2. Collected Data'!$G134,"")</f>
        <v>838.75</v>
      </c>
      <c r="V135" s="72">
        <f>IF('2. Collected Data'!BD134&gt;0,'2. Collected Data'!BD134/'2. Collected Data'!$G134,"")</f>
        <v>5119.125</v>
      </c>
      <c r="W135" s="72">
        <f>IF('2. Collected Data'!BE134&gt;0,'2. Collected Data'!BE134/'2. Collected Data'!$G134,"")</f>
        <v>2344.375</v>
      </c>
      <c r="X135" s="72">
        <f>IF('2. Collected Data'!BF134&gt;0,'2. Collected Data'!BF134/'2. Collected Data'!$G134,"")</f>
        <v>8302.3222499999993</v>
      </c>
      <c r="Y135" s="74">
        <f>IF(AND('2. Collected Data'!BB134&gt;0,'2. Collected Data'!BH134&gt;0),('2. Collected Data'!BH134-'2. Collected Data'!BB134)/'2. Collected Data'!BH134,"")</f>
        <v>-2.9411764705882353E-2</v>
      </c>
    </row>
    <row r="136" spans="1:25" s="51" customFormat="1" ht="11.25" customHeight="1" x14ac:dyDescent="0.15">
      <c r="A136" s="190" t="s">
        <v>139</v>
      </c>
      <c r="B136" s="46"/>
      <c r="C136" s="46"/>
      <c r="D136" s="46"/>
      <c r="E136" s="46"/>
      <c r="F136" s="46"/>
      <c r="G136" s="146">
        <f>'2. Collected Data'!G135*'2. Collected Data'!AA135</f>
        <v>7690.7999999999993</v>
      </c>
      <c r="H136" s="45">
        <f>'2. Collected Data'!I135/'3. Calculated Stats'!$G136*1000</f>
        <v>42.128257138399128</v>
      </c>
      <c r="I136" s="45">
        <f>'2. Collected Data'!J135/'3. Calculated Stats'!$G136*1000</f>
        <v>2.8605606698912989</v>
      </c>
      <c r="J136" s="45">
        <f>'2. Collected Data'!K135/'3. Calculated Stats'!$G136*1000</f>
        <v>1.3002548499505904</v>
      </c>
      <c r="K136" s="66">
        <f>('2. Collected Data'!Y135+'2. Collected Data'!Z135)/G136*1000</f>
        <v>61.632079887657987</v>
      </c>
      <c r="L136" s="73">
        <f>IF(SUM('2. Collected Data'!Y135:Z135)&gt;0,(ROUND('2. Collected Data'!Y135/SUM('2. Collected Data'!Y135:Z135),2)),"")</f>
        <v>0.71</v>
      </c>
      <c r="M136" s="73">
        <f>IF(SUM('2. Collected Data'!Y135:Z135)&gt;0,1-L136,"")</f>
        <v>0.29000000000000004</v>
      </c>
      <c r="N136" s="66" t="str">
        <f>IF('2. Collected Data'!AD135&gt;0,'2. Collected Data'!AE135/'2. Collected Data'!AD135,"")</f>
        <v/>
      </c>
      <c r="O136" s="66" t="str">
        <f>IF('2. Collected Data'!AF135&gt;0,'2. Collected Data'!AG135/'2. Collected Data'!AF135,"")</f>
        <v/>
      </c>
      <c r="P136" s="66">
        <f>SUM('2. Collected Data'!AI135:AK135)/'2. Collected Data'!G135</f>
        <v>13.466000936183493</v>
      </c>
      <c r="Q136" s="50" t="str">
        <f>IF(MAX('2. Collected Data'!AI135:AK135)='2. Collected Data'!AI135,"NaCl",IF(MAX('2. Collected Data'!AJ135:AK135)='2. Collected Data'!AJ135,"CaCl2","MgCl2"))</f>
        <v>NaCl</v>
      </c>
      <c r="R136" s="66">
        <f>'2. Collected Data'!AL135/'2. Collected Data'!G135</f>
        <v>2.748603526291153</v>
      </c>
      <c r="S136" s="66">
        <f>SUM('2. Collected Data'!AO135:AU135)/'2. Collected Data'!G135</f>
        <v>51.765049149633327</v>
      </c>
      <c r="T136" s="50" t="str">
        <f>IF(MAX('2. Collected Data'!AO135:AT135)='2. Collected Data'!AO135,"NaCl",IF(MAX('2. Collected Data'!AP135:AT135)='2. Collected Data'!AP135,"CaCl2",IF(MAX('2. Collected Data'!AQ135:AT135)='2. Collected Data'!AQ135,"MgCl2",IF(MAX('2. Collected Data'!AR135:AT135)='2. Collected Data'!AR135,"Potassium Acetate",IF('2. Collected Data'!AS135&gt;'2. Collected Data'!AT135,"Enhanced Brine","Ag Byproduct")))))</f>
        <v>NaCl</v>
      </c>
      <c r="U136" s="72" t="str">
        <f>IF('2. Collected Data'!BC135&gt;0,'2. Collected Data'!BC135/'2. Collected Data'!$G135,"")</f>
        <v/>
      </c>
      <c r="V136" s="72" t="str">
        <f>IF('2. Collected Data'!BD135&gt;0,'2. Collected Data'!BD135/'2. Collected Data'!$G135,"")</f>
        <v/>
      </c>
      <c r="W136" s="72" t="str">
        <f>IF('2. Collected Data'!BE135&gt;0,'2. Collected Data'!BE135/'2. Collected Data'!$G135,"")</f>
        <v/>
      </c>
      <c r="X136" s="72">
        <f>IF('2. Collected Data'!BF135&gt;0,'2. Collected Data'!BF135/'2. Collected Data'!$G135,"")</f>
        <v>2808.5504758932752</v>
      </c>
      <c r="Y136" s="74">
        <f>IF(AND('2. Collected Data'!BB135&gt;0,'2. Collected Data'!BH135&gt;0),('2. Collected Data'!BH135-'2. Collected Data'!BB135)/'2. Collected Data'!BH135,"")</f>
        <v>-0.22359154929577468</v>
      </c>
    </row>
    <row r="137" spans="1:25" s="51" customFormat="1" ht="11.25" customHeight="1" x14ac:dyDescent="0.15">
      <c r="A137" s="186" t="s">
        <v>140</v>
      </c>
      <c r="B137" s="46"/>
      <c r="C137" s="46"/>
      <c r="D137" s="46"/>
      <c r="E137" s="46"/>
      <c r="F137" s="46"/>
      <c r="G137" s="146">
        <f>'2. Collected Data'!G136*'2. Collected Data'!AA136</f>
        <v>30517</v>
      </c>
      <c r="H137" s="45">
        <f>'2. Collected Data'!I136/'3. Calculated Stats'!$G137*1000</f>
        <v>27.623947308057804</v>
      </c>
      <c r="I137" s="45">
        <f>'2. Collected Data'!J136/'3. Calculated Stats'!$G137*1000</f>
        <v>0</v>
      </c>
      <c r="J137" s="45">
        <f>'2. Collected Data'!K136/'3. Calculated Stats'!$G137*1000</f>
        <v>0</v>
      </c>
      <c r="K137" s="66">
        <f>('2. Collected Data'!Y136+'2. Collected Data'!Z136)/G137*1000</f>
        <v>0</v>
      </c>
      <c r="L137" s="73" t="str">
        <f>IF(SUM('2. Collected Data'!Y136:Z136)&gt;0,(ROUND('2. Collected Data'!Y136/SUM('2. Collected Data'!Y136:Z136),2)),"")</f>
        <v/>
      </c>
      <c r="M137" s="73" t="str">
        <f>IF(SUM('2. Collected Data'!Y136:Z136)&gt;0,1-L137,"")</f>
        <v/>
      </c>
      <c r="N137" s="66">
        <f>IF('2. Collected Data'!AD136&gt;0,'2. Collected Data'!AE136/'2. Collected Data'!AD136,"")</f>
        <v>0</v>
      </c>
      <c r="O137" s="66" t="str">
        <f>IF('2. Collected Data'!AF136&gt;0,'2. Collected Data'!AG136/'2. Collected Data'!AF136,"")</f>
        <v/>
      </c>
      <c r="P137" s="66">
        <f>SUM('2. Collected Data'!AI136:AK136)/'2. Collected Data'!G136</f>
        <v>14.864206835534292</v>
      </c>
      <c r="Q137" s="50" t="str">
        <f>IF(MAX('2. Collected Data'!AI136:AK136)='2. Collected Data'!AI136,"NaCl",IF(MAX('2. Collected Data'!AJ136:AK136)='2. Collected Data'!AJ136,"CaCl2","MgCl2"))</f>
        <v>CaCl2</v>
      </c>
      <c r="R137" s="66">
        <f>'2. Collected Data'!AL136/'2. Collected Data'!G136</f>
        <v>1.5006717567257595</v>
      </c>
      <c r="S137" s="66">
        <f>SUM('2. Collected Data'!AO136:AU136)/'2. Collected Data'!G136</f>
        <v>0.43811645967821217</v>
      </c>
      <c r="T137" s="50" t="str">
        <f>IF(MAX('2. Collected Data'!AO136:AT136)='2. Collected Data'!AO136,"NaCl",IF(MAX('2. Collected Data'!AP136:AT136)='2. Collected Data'!AP136,"CaCl2",IF(MAX('2. Collected Data'!AQ136:AT136)='2. Collected Data'!AQ136,"MgCl2",IF(MAX('2. Collected Data'!AR136:AT136)='2. Collected Data'!AR136,"Potassium Acetate",IF('2. Collected Data'!AS136&gt;'2. Collected Data'!AT136,"Enhanced Brine","Ag Byproduct")))))</f>
        <v>NaCl</v>
      </c>
      <c r="U137" s="72">
        <f>IF('2. Collected Data'!BC136&gt;0,'2. Collected Data'!BC136/'2. Collected Data'!$G136,"")</f>
        <v>1026.280433856539</v>
      </c>
      <c r="V137" s="72">
        <f>IF('2. Collected Data'!BD136&gt;0,'2. Collected Data'!BD136/'2. Collected Data'!$G136,"")</f>
        <v>1171.7731100697972</v>
      </c>
      <c r="W137" s="72">
        <f>IF('2. Collected Data'!BE136&gt;0,'2. Collected Data'!BE136/'2. Collected Data'!$G136,"")</f>
        <v>981.58403512796144</v>
      </c>
      <c r="X137" s="72" t="str">
        <f>IF('2. Collected Data'!BF136&gt;0,'2. Collected Data'!BF136/'2. Collected Data'!$G136,"")</f>
        <v/>
      </c>
      <c r="Y137" s="74">
        <f>IF(AND('2. Collected Data'!BB136&gt;0,'2. Collected Data'!BH136&gt;0),('2. Collected Data'!BH136-'2. Collected Data'!BB136)/'2. Collected Data'!BH136,"")</f>
        <v>-0.24798287502058308</v>
      </c>
    </row>
    <row r="138" spans="1:25" s="51" customFormat="1" ht="11.25" customHeight="1" x14ac:dyDescent="0.15">
      <c r="A138" s="277" t="s">
        <v>354</v>
      </c>
      <c r="B138" s="46"/>
      <c r="C138" s="46"/>
      <c r="D138" s="46"/>
      <c r="E138" s="46"/>
      <c r="F138" s="46"/>
      <c r="G138" s="146">
        <f>'2. Collected Data'!G137*'2. Collected Data'!AA137</f>
        <v>3904</v>
      </c>
      <c r="H138" s="45">
        <f>'2. Collected Data'!I137/'3. Calculated Stats'!$G138*1000</f>
        <v>0</v>
      </c>
      <c r="I138" s="45">
        <f>'2. Collected Data'!J137/'3. Calculated Stats'!$G138*1000</f>
        <v>1.5368852459016393</v>
      </c>
      <c r="J138" s="45">
        <f>'2. Collected Data'!K137/'3. Calculated Stats'!$G138*1000</f>
        <v>0</v>
      </c>
      <c r="K138" s="66">
        <f>('2. Collected Data'!Y137+'2. Collected Data'!Z137)/G138*1000</f>
        <v>38.165983606557376</v>
      </c>
      <c r="L138" s="73">
        <f>IF(SUM('2. Collected Data'!Y137:Z137)&gt;0,(ROUND('2. Collected Data'!Y137/SUM('2. Collected Data'!Y137:Z137),2)),"")</f>
        <v>1</v>
      </c>
      <c r="M138" s="73">
        <f>IF(SUM('2. Collected Data'!Y137:Z137)&gt;0,1-L138,"")</f>
        <v>0</v>
      </c>
      <c r="N138" s="66" t="str">
        <f>IF('2. Collected Data'!AD137&gt;0,'2. Collected Data'!AE137/'2. Collected Data'!AD137,"")</f>
        <v/>
      </c>
      <c r="O138" s="66">
        <f>IF('2. Collected Data'!AF137&gt;0,'2. Collected Data'!AG137/'2. Collected Data'!AF137,"")</f>
        <v>2923.0769230769229</v>
      </c>
      <c r="P138" s="66">
        <f>SUM('2. Collected Data'!AI137:AK137)/'2. Collected Data'!G137</f>
        <v>4.6106557377049179E-3</v>
      </c>
      <c r="Q138" s="50" t="str">
        <f>IF(MAX('2. Collected Data'!AI137:AK137)='2. Collected Data'!AI137,"NaCl",IF(MAX('2. Collected Data'!AJ137:AK137)='2. Collected Data'!AJ137,"CaCl2","MgCl2"))</f>
        <v>NaCl</v>
      </c>
      <c r="R138" s="66">
        <f>'2. Collected Data'!AL137/'2. Collected Data'!G137</f>
        <v>0</v>
      </c>
      <c r="S138" s="66">
        <f>SUM('2. Collected Data'!AO137:AU137)/'2. Collected Data'!G137</f>
        <v>1.6905737704918034</v>
      </c>
      <c r="T138" s="50" t="str">
        <f>IF(MAX('2. Collected Data'!AO137:AT137)='2. Collected Data'!AO137,"NaCl",IF(MAX('2. Collected Data'!AP137:AT137)='2. Collected Data'!AP137,"CaCl2",IF(MAX('2. Collected Data'!AQ137:AT137)='2. Collected Data'!AQ137,"MgCl2",IF(MAX('2. Collected Data'!AR137:AT137)='2. Collected Data'!AR137,"Potassium Acetate",IF('2. Collected Data'!AS137&gt;'2. Collected Data'!AT137,"Enhanced Brine","Ag Byproduct")))))</f>
        <v>CaCl2</v>
      </c>
      <c r="U138" s="72">
        <f>IF('2. Collected Data'!BC137&gt;0,'2. Collected Data'!BC137/'2. Collected Data'!$G137,"")</f>
        <v>24.590163934426229</v>
      </c>
      <c r="V138" s="72">
        <f>IF('2. Collected Data'!BD137&gt;0,'2. Collected Data'!BD137/'2. Collected Data'!$G137,"")</f>
        <v>10.245901639344263</v>
      </c>
      <c r="W138" s="72">
        <f>IF('2. Collected Data'!BE137&gt;0,'2. Collected Data'!BE137/'2. Collected Data'!$G137,"")</f>
        <v>12.295081967213115</v>
      </c>
      <c r="X138" s="72">
        <f>IF('2. Collected Data'!BF137&gt;0,'2. Collected Data'!BF137/'2. Collected Data'!$G137,"")</f>
        <v>47.131147540983605</v>
      </c>
      <c r="Y138" s="74" t="str">
        <f>IF(AND('2. Collected Data'!BB137&gt;0,'2. Collected Data'!BH137&gt;0),('2. Collected Data'!BH137-'2. Collected Data'!BB137)/'2. Collected Data'!BH137,"")</f>
        <v/>
      </c>
    </row>
    <row r="139" spans="1:25" s="51" customFormat="1" ht="11.25" customHeight="1" x14ac:dyDescent="0.15">
      <c r="A139" s="186" t="s">
        <v>141</v>
      </c>
      <c r="B139" s="46"/>
      <c r="C139" s="46"/>
      <c r="D139" s="46"/>
      <c r="E139" s="46"/>
      <c r="F139" s="46"/>
      <c r="G139" s="146">
        <f>'2. Collected Data'!G138*'2. Collected Data'!AA138</f>
        <v>77000</v>
      </c>
      <c r="H139" s="45">
        <f>'2. Collected Data'!I138/'3. Calculated Stats'!$G139*1000</f>
        <v>19.974025974025974</v>
      </c>
      <c r="I139" s="45">
        <f>'2. Collected Data'!J138/'3. Calculated Stats'!$G139*1000</f>
        <v>1.4155844155844155</v>
      </c>
      <c r="J139" s="45">
        <f>'2. Collected Data'!K138/'3. Calculated Stats'!$G139*1000</f>
        <v>2.5974025974025976E-2</v>
      </c>
      <c r="K139" s="66">
        <f>('2. Collected Data'!Y138+'2. Collected Data'!Z138)/G139*1000</f>
        <v>39.129870129870135</v>
      </c>
      <c r="L139" s="73">
        <f>IF(SUM('2. Collected Data'!Y138:Z138)&gt;0,(ROUND('2. Collected Data'!Y138/SUM('2. Collected Data'!Y138:Z138),2)),"")</f>
        <v>0.82</v>
      </c>
      <c r="M139" s="73">
        <f>IF(SUM('2. Collected Data'!Y138:Z138)&gt;0,1-L139,"")</f>
        <v>0.18000000000000005</v>
      </c>
      <c r="N139" s="66">
        <f>IF('2. Collected Data'!AD138&gt;0,'2. Collected Data'!AE138/'2. Collected Data'!AD138,"")</f>
        <v>1472.2222222222222</v>
      </c>
      <c r="O139" s="66">
        <f>IF('2. Collected Data'!AF138&gt;0,'2. Collected Data'!AG138/'2. Collected Data'!AF138,"")</f>
        <v>16184.971098265896</v>
      </c>
      <c r="P139" s="66">
        <f>SUM('2. Collected Data'!AI138:AK138)/'2. Collected Data'!G138</f>
        <v>0.91298701298701301</v>
      </c>
      <c r="Q139" s="50" t="str">
        <f>IF(MAX('2. Collected Data'!AI138:AK138)='2. Collected Data'!AI138,"NaCl",IF(MAX('2. Collected Data'!AJ138:AK138)='2. Collected Data'!AJ138,"CaCl2","MgCl2"))</f>
        <v>NaCl</v>
      </c>
      <c r="R139" s="66">
        <f>'2. Collected Data'!AL138/'2. Collected Data'!G138</f>
        <v>0.4935064935064935</v>
      </c>
      <c r="S139" s="66">
        <f>SUM('2. Collected Data'!AO138:AU138)/'2. Collected Data'!G138</f>
        <v>20</v>
      </c>
      <c r="T139" s="50" t="str">
        <f>IF(MAX('2. Collected Data'!AO138:AT138)='2. Collected Data'!AO138,"NaCl",IF(MAX('2. Collected Data'!AP138:AT138)='2. Collected Data'!AP138,"CaCl2",IF(MAX('2. Collected Data'!AQ138:AT138)='2. Collected Data'!AQ138,"MgCl2",IF(MAX('2. Collected Data'!AR138:AT138)='2. Collected Data'!AR138,"Potassium Acetate",IF('2. Collected Data'!AS138&gt;'2. Collected Data'!AT138,"Enhanced Brine","Ag Byproduct")))))</f>
        <v>NaCl</v>
      </c>
      <c r="U139" s="72">
        <f>IF('2. Collected Data'!BC138&gt;0,'2. Collected Data'!BC138/'2. Collected Data'!$G138,"")</f>
        <v>142.85714285714286</v>
      </c>
      <c r="V139" s="72">
        <f>IF('2. Collected Data'!BD138&gt;0,'2. Collected Data'!BD138/'2. Collected Data'!$G138,"")</f>
        <v>72.727272727272734</v>
      </c>
      <c r="W139" s="72">
        <f>IF('2. Collected Data'!BE138&gt;0,'2. Collected Data'!BE138/'2. Collected Data'!$G138,"")</f>
        <v>149.35064935064935</v>
      </c>
      <c r="X139" s="72">
        <f>IF('2. Collected Data'!BF138&gt;0,'2. Collected Data'!BF138/'2. Collected Data'!$G138,"")</f>
        <v>368.18181818181819</v>
      </c>
      <c r="Y139" s="74">
        <f>IF(AND('2. Collected Data'!BB138&gt;0,'2. Collected Data'!BH138&gt;0),('2. Collected Data'!BH138-'2. Collected Data'!BB138)/'2. Collected Data'!BH138,"")</f>
        <v>-2.4988844265952589E-2</v>
      </c>
    </row>
    <row r="140" spans="1:25" s="51" customFormat="1" ht="11.25" customHeight="1" x14ac:dyDescent="0.15">
      <c r="A140" s="186" t="s">
        <v>142</v>
      </c>
      <c r="B140" s="46"/>
      <c r="C140" s="46"/>
      <c r="D140" s="46"/>
      <c r="E140" s="46"/>
      <c r="F140" s="46"/>
      <c r="G140" s="146">
        <f>'2. Collected Data'!G139*'2. Collected Data'!AA139</f>
        <v>24750</v>
      </c>
      <c r="H140" s="45">
        <f>'2. Collected Data'!I139/'3. Calculated Stats'!$G140*1000</f>
        <v>23.030303030303031</v>
      </c>
      <c r="I140" s="45">
        <f>'2. Collected Data'!J139/'3. Calculated Stats'!$G140*1000</f>
        <v>2.4242424242424243</v>
      </c>
      <c r="J140" s="45">
        <f>'2. Collected Data'!K139/'3. Calculated Stats'!$G140*1000</f>
        <v>1.4545454545454544</v>
      </c>
      <c r="K140" s="66">
        <f>('2. Collected Data'!Y139+'2. Collected Data'!Z139)/G140*1000</f>
        <v>28.606060606060606</v>
      </c>
      <c r="L140" s="73">
        <f>IF(SUM('2. Collected Data'!Y139:Z139)&gt;0,(ROUND('2. Collected Data'!Y139/SUM('2. Collected Data'!Y139:Z139),2)),"")</f>
        <v>0.8</v>
      </c>
      <c r="M140" s="73">
        <f>IF(SUM('2. Collected Data'!Y139:Z139)&gt;0,1-L140,"")</f>
        <v>0.19999999999999996</v>
      </c>
      <c r="N140" s="66">
        <f>IF('2. Collected Data'!AD139&gt;0,'2. Collected Data'!AE139/'2. Collected Data'!AD139,"")</f>
        <v>279.16666666666669</v>
      </c>
      <c r="O140" s="66">
        <f>IF('2. Collected Data'!AF139&gt;0,'2. Collected Data'!AG139/'2. Collected Data'!AF139,"")</f>
        <v>10000</v>
      </c>
      <c r="P140" s="66">
        <f>SUM('2. Collected Data'!AI139:AK139)/'2. Collected Data'!G139</f>
        <v>5.5559999999999998E-2</v>
      </c>
      <c r="Q140" s="50" t="str">
        <f>IF(MAX('2. Collected Data'!AI139:AK139)='2. Collected Data'!AI139,"NaCl",IF(MAX('2. Collected Data'!AJ139:AK139)='2. Collected Data'!AJ139,"CaCl2","MgCl2"))</f>
        <v>NaCl</v>
      </c>
      <c r="R140" s="66">
        <f>'2. Collected Data'!AL139/'2. Collected Data'!G139</f>
        <v>10.23484</v>
      </c>
      <c r="S140" s="66">
        <f>SUM('2. Collected Data'!AO139:AU139)/'2. Collected Data'!G139</f>
        <v>367.50803999999999</v>
      </c>
      <c r="T140" s="50" t="str">
        <f>IF(MAX('2. Collected Data'!AO139:AT139)='2. Collected Data'!AO139,"NaCl",IF(MAX('2. Collected Data'!AP139:AT139)='2. Collected Data'!AP139,"CaCl2",IF(MAX('2. Collected Data'!AQ139:AT139)='2. Collected Data'!AQ139,"MgCl2",IF(MAX('2. Collected Data'!AR139:AT139)='2. Collected Data'!AR139,"Potassium Acetate",IF('2. Collected Data'!AS139&gt;'2. Collected Data'!AT139,"Enhanced Brine","Ag Byproduct")))))</f>
        <v>NaCl</v>
      </c>
      <c r="U140" s="72">
        <f>IF('2. Collected Data'!BC139&gt;0,'2. Collected Data'!BC139/'2. Collected Data'!$G139,"")</f>
        <v>379.06096000000002</v>
      </c>
      <c r="V140" s="72">
        <f>IF('2. Collected Data'!BD139&gt;0,'2. Collected Data'!BD139/'2. Collected Data'!$G139,"")</f>
        <v>247.86076</v>
      </c>
      <c r="W140" s="72">
        <f>IF('2. Collected Data'!BE139&gt;0,'2. Collected Data'!BE139/'2. Collected Data'!$G139,"")</f>
        <v>405.20211999999998</v>
      </c>
      <c r="X140" s="72">
        <f>IF('2. Collected Data'!BF139&gt;0,'2. Collected Data'!BF139/'2. Collected Data'!$G139,"")</f>
        <v>1036.66192</v>
      </c>
      <c r="Y140" s="74">
        <f>IF(AND('2. Collected Data'!BB139&gt;0,'2. Collected Data'!BH139&gt;0),('2. Collected Data'!BH139-'2. Collected Data'!BB139)/'2. Collected Data'!BH139,"")</f>
        <v>0</v>
      </c>
    </row>
    <row r="141" spans="1:25" s="51" customFormat="1" ht="11.25" customHeight="1" x14ac:dyDescent="0.15">
      <c r="A141" s="186" t="s">
        <v>64</v>
      </c>
      <c r="B141" s="46"/>
      <c r="C141" s="46"/>
      <c r="D141" s="46"/>
      <c r="E141" s="46"/>
      <c r="F141" s="46"/>
      <c r="G141" s="146">
        <f>'2. Collected Data'!G140*'2. Collected Data'!AA140</f>
        <v>22241.279999999999</v>
      </c>
      <c r="H141" s="45">
        <f>'2. Collected Data'!I140/'3. Calculated Stats'!$G141*1000</f>
        <v>27.42647905156538</v>
      </c>
      <c r="I141" s="45">
        <f>'2. Collected Data'!J140/'3. Calculated Stats'!$G141*1000</f>
        <v>5.8449873388581954</v>
      </c>
      <c r="J141" s="45">
        <f>'2. Collected Data'!K140/'3. Calculated Stats'!$G141*1000</f>
        <v>1.1240360267034992</v>
      </c>
      <c r="K141" s="66">
        <f>('2. Collected Data'!Y140+'2. Collected Data'!Z140)/G141*1000</f>
        <v>44.871518186003684</v>
      </c>
      <c r="L141" s="73">
        <f>IF(SUM('2. Collected Data'!Y140:Z140)&gt;0,(ROUND('2. Collected Data'!Y140/SUM('2. Collected Data'!Y140:Z140),2)),"")</f>
        <v>1</v>
      </c>
      <c r="M141" s="73">
        <f>IF(SUM('2. Collected Data'!Y140:Z140)&gt;0,1-L141,"")</f>
        <v>0</v>
      </c>
      <c r="N141" s="66">
        <f>IF('2. Collected Data'!AD140&gt;0,'2. Collected Data'!AE140/'2. Collected Data'!AD140,"")</f>
        <v>1402.6</v>
      </c>
      <c r="O141" s="66">
        <f>IF('2. Collected Data'!AF140&gt;0,'2. Collected Data'!AG140/'2. Collected Data'!AF140,"")</f>
        <v>75567.010309278354</v>
      </c>
      <c r="P141" s="66">
        <f>SUM('2. Collected Data'!AI140:AK140)/'2. Collected Data'!G140</f>
        <v>0</v>
      </c>
      <c r="Q141" s="50" t="str">
        <f>IF(MAX('2. Collected Data'!AI140:AK140)='2. Collected Data'!AI140,"NaCl",IF(MAX('2. Collected Data'!AJ140:AK140)='2. Collected Data'!AJ140,"CaCl2","MgCl2"))</f>
        <v>NaCl</v>
      </c>
      <c r="R141" s="66">
        <f>'2. Collected Data'!AL140/'2. Collected Data'!G140</f>
        <v>0</v>
      </c>
      <c r="S141" s="66">
        <f>SUM('2. Collected Data'!AO140:AU140)/'2. Collected Data'!G140</f>
        <v>0</v>
      </c>
      <c r="T141" s="50" t="str">
        <f>IF(MAX('2. Collected Data'!AO140:AT140)='2. Collected Data'!AO140,"NaCl",IF(MAX('2. Collected Data'!AP140:AT140)='2. Collected Data'!AP140,"CaCl2",IF(MAX('2. Collected Data'!AQ140:AT140)='2. Collected Data'!AQ140,"MgCl2",IF(MAX('2. Collected Data'!AR140:AT140)='2. Collected Data'!AR140,"Potassium Acetate",IF('2. Collected Data'!AS140&gt;'2. Collected Data'!AT140,"Enhanced Brine","Ag Byproduct")))))</f>
        <v>CaCl2</v>
      </c>
      <c r="U141" s="72">
        <f>IF('2. Collected Data'!BC140&gt;0,'2. Collected Data'!BC140/'2. Collected Data'!$G140,"")</f>
        <v>131.07203901933701</v>
      </c>
      <c r="V141" s="72">
        <f>IF('2. Collected Data'!BD140&gt;0,'2. Collected Data'!BD140/'2. Collected Data'!$G140,"")</f>
        <v>289.50133805248618</v>
      </c>
      <c r="W141" s="72">
        <f>IF('2. Collected Data'!BE140&gt;0,'2. Collected Data'!BE140/'2. Collected Data'!$G140,"")</f>
        <v>516.96900897790056</v>
      </c>
      <c r="X141" s="72">
        <f>IF('2. Collected Data'!BF140&gt;0,'2. Collected Data'!BF140/'2. Collected Data'!$G140,"")</f>
        <v>937.54238604972375</v>
      </c>
      <c r="Y141" s="74">
        <f>IF(AND('2. Collected Data'!BB140&gt;0,'2. Collected Data'!BH140&gt;0),('2. Collected Data'!BH140-'2. Collected Data'!BB140)/'2. Collected Data'!BH140,"")</f>
        <v>-0.13277414075286403</v>
      </c>
    </row>
    <row r="142" spans="1:25" s="51" customFormat="1" ht="11.25" customHeight="1" x14ac:dyDescent="0.15">
      <c r="A142" s="187" t="s">
        <v>156</v>
      </c>
      <c r="B142" s="46"/>
      <c r="C142" s="46"/>
      <c r="D142" s="46"/>
      <c r="E142" s="46"/>
      <c r="F142" s="46"/>
      <c r="G142" s="146"/>
      <c r="H142" s="45"/>
      <c r="I142" s="45"/>
      <c r="J142" s="45"/>
      <c r="K142" s="66"/>
      <c r="L142" s="73"/>
      <c r="M142" s="73"/>
      <c r="N142" s="66"/>
      <c r="O142" s="66"/>
      <c r="P142" s="66"/>
      <c r="Q142" s="50"/>
      <c r="R142" s="66"/>
      <c r="S142" s="66"/>
      <c r="T142" s="50"/>
      <c r="U142" s="72"/>
      <c r="V142" s="72"/>
      <c r="W142" s="72"/>
      <c r="X142" s="72"/>
      <c r="Y142" s="74"/>
    </row>
    <row r="143" spans="1:25" s="51" customFormat="1" ht="11.25" customHeight="1" x14ac:dyDescent="0.15">
      <c r="A143" s="186" t="s">
        <v>334</v>
      </c>
      <c r="B143" s="46"/>
      <c r="C143" s="46"/>
      <c r="D143" s="46"/>
      <c r="E143" s="46"/>
      <c r="F143" s="46"/>
      <c r="G143" s="146">
        <f>'2. Collected Data'!G142*'2. Collected Data'!AA142</f>
        <v>4308.3600000000006</v>
      </c>
      <c r="H143" s="45">
        <f>'2. Collected Data'!I142/'3. Calculated Stats'!$G143*1000</f>
        <v>77.755804993083217</v>
      </c>
      <c r="I143" s="45">
        <f>'2. Collected Data'!J142/'3. Calculated Stats'!$G143*1000</f>
        <v>5.1063513726800913</v>
      </c>
      <c r="J143" s="45">
        <f>'2. Collected Data'!K142/'3. Calculated Stats'!$G143*1000</f>
        <v>0.46421376115273555</v>
      </c>
      <c r="K143" s="66">
        <f>('2. Collected Data'!Y142+'2. Collected Data'!Z142)/G143*1000</f>
        <v>154.1189687027082</v>
      </c>
      <c r="L143" s="73">
        <f>IF(SUM('2. Collected Data'!Y142:Z142)&gt;0,(ROUND('2. Collected Data'!Y142/SUM('2. Collected Data'!Y142:Z142),2)),"")</f>
        <v>1</v>
      </c>
      <c r="M143" s="73">
        <f>IF(SUM('2. Collected Data'!Y142:Z142)&gt;0,1-L143,"")</f>
        <v>0</v>
      </c>
      <c r="N143" s="66">
        <f>IF('2. Collected Data'!AD142&gt;0,'2. Collected Data'!AE142/'2. Collected Data'!AD142,"")</f>
        <v>1959.1588785046729</v>
      </c>
      <c r="O143" s="66">
        <f>IF('2. Collected Data'!AF142&gt;0,'2. Collected Data'!AG142/'2. Collected Data'!AF142,"")</f>
        <v>5272.727272727273</v>
      </c>
      <c r="P143" s="66">
        <f>SUM('2. Collected Data'!AI142:AK142)/'2. Collected Data'!G142</f>
        <v>24.159726670937435</v>
      </c>
      <c r="Q143" s="50" t="str">
        <f>IF(MAX('2. Collected Data'!AI142:AK142)='2. Collected Data'!AI142,"NaCl",IF(MAX('2. Collected Data'!AJ142:AK142)='2. Collected Data'!AJ142,"CaCl2","MgCl2"))</f>
        <v>NaCl</v>
      </c>
      <c r="R143" s="66">
        <f>'2. Collected Data'!AL142/'2. Collected Data'!G142</f>
        <v>2.0998291693358957</v>
      </c>
      <c r="S143" s="66">
        <f>SUM('2. Collected Data'!AO142:AU142)/'2. Collected Data'!G142</f>
        <v>9.2921204356181928</v>
      </c>
      <c r="T143" s="50" t="str">
        <f>IF(MAX('2. Collected Data'!AO142:AT142)='2. Collected Data'!AO142,"NaCl",IF(MAX('2. Collected Data'!AP142:AT142)='2. Collected Data'!AP142,"CaCl2",IF(MAX('2. Collected Data'!AQ142:AT142)='2. Collected Data'!AQ142,"MgCl2",IF(MAX('2. Collected Data'!AR142:AT142)='2. Collected Data'!AR142,"Potassium Acetate",IF('2. Collected Data'!AS142&gt;'2. Collected Data'!AT142,"Enhanced Brine","Ag Byproduct")))))</f>
        <v>MgCl2</v>
      </c>
      <c r="U143" s="72">
        <f>IF('2. Collected Data'!BC142&gt;0,'2. Collected Data'!BC142/'2. Collected Data'!$G142,"")</f>
        <v>2273.1233183856502</v>
      </c>
      <c r="V143" s="72">
        <f>IF('2. Collected Data'!BD142&gt;0,'2. Collected Data'!BD142/'2. Collected Data'!$G142,"")</f>
        <v>1892.983664317745</v>
      </c>
      <c r="W143" s="72">
        <f>IF('2. Collected Data'!BE142&gt;0,'2. Collected Data'!BE142/'2. Collected Data'!$G142,"")</f>
        <v>1844.9593209481102</v>
      </c>
      <c r="X143" s="72">
        <f>IF('2. Collected Data'!BF142&gt;0,'2. Collected Data'!BF142/'2. Collected Data'!$G142,"")</f>
        <v>6111.2139654067905</v>
      </c>
      <c r="Y143" s="74">
        <f>IF(AND('2. Collected Data'!BB142&gt;0,'2. Collected Data'!BH142&gt;0),('2. Collected Data'!BH142-'2. Collected Data'!BB142)/'2. Collected Data'!BH142,"")</f>
        <v>-1.2098110705999284E-2</v>
      </c>
    </row>
    <row r="144" spans="1:25" s="51" customFormat="1" ht="11.25" customHeight="1" x14ac:dyDescent="0.15">
      <c r="A144" s="187" t="s">
        <v>157</v>
      </c>
      <c r="B144" s="46"/>
      <c r="C144" s="46"/>
      <c r="D144" s="46"/>
      <c r="E144" s="46"/>
      <c r="F144" s="46"/>
      <c r="G144" s="146"/>
      <c r="H144" s="45"/>
      <c r="I144" s="45"/>
      <c r="J144" s="45"/>
      <c r="K144" s="66"/>
      <c r="L144" s="73"/>
      <c r="M144" s="73"/>
      <c r="N144" s="66"/>
      <c r="O144" s="66"/>
      <c r="P144" s="66"/>
      <c r="Q144" s="50"/>
      <c r="R144" s="66"/>
      <c r="S144" s="66"/>
      <c r="T144" s="50"/>
      <c r="U144" s="72"/>
      <c r="V144" s="72"/>
      <c r="W144" s="72"/>
      <c r="X144" s="72"/>
      <c r="Y144" s="74"/>
    </row>
    <row r="145" spans="1:25" s="51" customFormat="1" ht="11.25" customHeight="1" x14ac:dyDescent="0.15">
      <c r="A145" s="187" t="s">
        <v>355</v>
      </c>
      <c r="B145" s="46"/>
      <c r="C145" s="46"/>
      <c r="D145" s="46"/>
      <c r="E145" s="46"/>
      <c r="F145" s="46"/>
      <c r="G145" s="146"/>
      <c r="H145" s="45"/>
      <c r="I145" s="45"/>
      <c r="J145" s="45"/>
      <c r="K145" s="66"/>
      <c r="L145" s="73"/>
      <c r="M145" s="73"/>
      <c r="N145" s="66"/>
      <c r="O145" s="66"/>
      <c r="P145" s="66"/>
      <c r="Q145" s="50"/>
      <c r="R145" s="66"/>
      <c r="S145" s="66"/>
      <c r="T145" s="50"/>
      <c r="U145" s="72"/>
      <c r="V145" s="72"/>
      <c r="W145" s="72"/>
      <c r="X145" s="72"/>
      <c r="Y145" s="74"/>
    </row>
    <row r="146" spans="1:25" s="51" customFormat="1" ht="11.25" customHeight="1" x14ac:dyDescent="0.15">
      <c r="A146" s="186" t="s">
        <v>100</v>
      </c>
      <c r="B146" s="46"/>
      <c r="C146" s="46"/>
      <c r="D146" s="46"/>
      <c r="E146" s="46"/>
      <c r="F146" s="46"/>
      <c r="G146" s="146">
        <f>'2. Collected Data'!G145*'2. Collected Data'!AA145</f>
        <v>36721.439999999995</v>
      </c>
      <c r="H146" s="45">
        <f>'2. Collected Data'!I145/'3. Calculated Stats'!$G146*1000</f>
        <v>40.003877843570407</v>
      </c>
      <c r="I146" s="45">
        <f>'2. Collected Data'!J145/'3. Calculated Stats'!$G146*1000</f>
        <v>0.54464095089952902</v>
      </c>
      <c r="J146" s="45">
        <f>'2. Collected Data'!K145/'3. Calculated Stats'!$G146*1000</f>
        <v>1.1165139493440346</v>
      </c>
      <c r="K146" s="66">
        <f>('2. Collected Data'!Y145+'2. Collected Data'!Z145)/G146*1000</f>
        <v>0</v>
      </c>
      <c r="L146" s="73" t="str">
        <f>IF(SUM('2. Collected Data'!Y145:Z145)&gt;0,(ROUND('2. Collected Data'!Y145/SUM('2. Collected Data'!Y145:Z145),2)),"")</f>
        <v/>
      </c>
      <c r="M146" s="73" t="str">
        <f>IF(SUM('2. Collected Data'!Y145:Z145)&gt;0,1-L146,"")</f>
        <v/>
      </c>
      <c r="N146" s="66">
        <f>IF('2. Collected Data'!AD145&gt;0,'2. Collected Data'!AE145/'2. Collected Data'!AD145,"")</f>
        <v>1953.125</v>
      </c>
      <c r="O146" s="66">
        <f>IF('2. Collected Data'!AF145&gt;0,'2. Collected Data'!AG145/'2. Collected Data'!AF145,"")</f>
        <v>3906.25</v>
      </c>
      <c r="P146" s="66">
        <f>SUM('2. Collected Data'!AI145:AK145)/'2. Collected Data'!G145</f>
        <v>24.933662732180437</v>
      </c>
      <c r="Q146" s="50" t="str">
        <f>IF(MAX('2. Collected Data'!AI145:AK145)='2. Collected Data'!AI145,"NaCl",IF(MAX('2. Collected Data'!AJ145:AK145)='2. Collected Data'!AJ145,"CaCl2","MgCl2"))</f>
        <v>NaCl</v>
      </c>
      <c r="R146" s="66">
        <f>'2. Collected Data'!AL145/'2. Collected Data'!G145</f>
        <v>0.11380272669045659</v>
      </c>
      <c r="S146" s="66">
        <f>SUM('2. Collected Data'!AO145:AU145)/'2. Collected Data'!G145</f>
        <v>35.162640680757619</v>
      </c>
      <c r="T146" s="50" t="str">
        <f>IF(MAX('2. Collected Data'!AO145:AT145)='2. Collected Data'!AO145,"NaCl",IF(MAX('2. Collected Data'!AP145:AT145)='2. Collected Data'!AP145,"CaCl2",IF(MAX('2. Collected Data'!AQ145:AT145)='2. Collected Data'!AQ145,"MgCl2",IF(MAX('2. Collected Data'!AR145:AT145)='2. Collected Data'!AR145,"Potassium Acetate",IF('2. Collected Data'!AS145&gt;'2. Collected Data'!AT145,"Enhanced Brine","Ag Byproduct")))))</f>
        <v>NaCl</v>
      </c>
      <c r="U146" s="72">
        <f>IF('2. Collected Data'!BC145&gt;0,'2. Collected Data'!BC145/'2. Collected Data'!$G145,"")</f>
        <v>5192.6068258761097</v>
      </c>
      <c r="V146" s="72">
        <f>IF('2. Collected Data'!BD145&gt;0,'2. Collected Data'!BD145/'2. Collected Data'!$G145,"")</f>
        <v>1075.1212370756703</v>
      </c>
      <c r="W146" s="72">
        <f>IF('2. Collected Data'!BE145&gt;0,'2. Collected Data'!BE145/'2. Collected Data'!$G145,"")</f>
        <v>1372.4951962668131</v>
      </c>
      <c r="X146" s="72">
        <f>IF('2. Collected Data'!BF145&gt;0,'2. Collected Data'!BF145/'2. Collected Data'!$G145,"")</f>
        <v>8715.3444962942631</v>
      </c>
      <c r="Y146" s="74">
        <f>IF(AND('2. Collected Data'!BB145&gt;0,'2. Collected Data'!BH145&gt;0),('2. Collected Data'!BH145-'2. Collected Data'!BB145)/'2. Collected Data'!BH145,"")</f>
        <v>-1.4492753623188354E-2</v>
      </c>
    </row>
    <row r="147" spans="1:25" s="51" customFormat="1" ht="11.25" customHeight="1" x14ac:dyDescent="0.15">
      <c r="A147" s="187" t="s">
        <v>356</v>
      </c>
      <c r="B147" s="46"/>
      <c r="C147" s="46"/>
      <c r="D147" s="46"/>
      <c r="E147" s="46"/>
      <c r="F147" s="46"/>
      <c r="G147" s="146"/>
      <c r="H147" s="45"/>
      <c r="I147" s="45"/>
      <c r="J147" s="45"/>
      <c r="K147" s="66"/>
      <c r="L147" s="73"/>
      <c r="M147" s="73"/>
      <c r="N147" s="66"/>
      <c r="O147" s="66"/>
      <c r="P147" s="66"/>
      <c r="Q147" s="50"/>
      <c r="R147" s="66"/>
      <c r="S147" s="66"/>
      <c r="T147" s="50"/>
      <c r="U147" s="72"/>
      <c r="V147" s="72"/>
      <c r="W147" s="72"/>
      <c r="X147" s="72"/>
      <c r="Y147" s="74"/>
    </row>
    <row r="148" spans="1:25" s="51" customFormat="1" ht="11.25" customHeight="1" x14ac:dyDescent="0.15">
      <c r="A148" s="186" t="s">
        <v>143</v>
      </c>
      <c r="B148" s="46"/>
      <c r="C148" s="46"/>
      <c r="D148" s="46"/>
      <c r="E148" s="46"/>
      <c r="F148" s="46"/>
      <c r="G148" s="146">
        <f>'2. Collected Data'!G147*'2. Collected Data'!AA147</f>
        <v>16909.900000000001</v>
      </c>
      <c r="H148" s="45">
        <f>'2. Collected Data'!I147/'3. Calculated Stats'!$G148*1000</f>
        <v>20.993619122525857</v>
      </c>
      <c r="I148" s="45">
        <f>'2. Collected Data'!J147/'3. Calculated Stats'!$G148*1000</f>
        <v>1.1827391054944143</v>
      </c>
      <c r="J148" s="45">
        <f>'2. Collected Data'!K147/'3. Calculated Stats'!$G148*1000</f>
        <v>0.88705432912081073</v>
      </c>
      <c r="K148" s="66">
        <f>('2. Collected Data'!Y147+'2. Collected Data'!Z147)/G148*1000</f>
        <v>20.875345211976416</v>
      </c>
      <c r="L148" s="73">
        <f>IF(SUM('2. Collected Data'!Y147:Z147)&gt;0,(ROUND('2. Collected Data'!Y147/SUM('2. Collected Data'!Y147:Z147),2)),"")</f>
        <v>1</v>
      </c>
      <c r="M148" s="73">
        <f>IF(SUM('2. Collected Data'!Y147:Z147)&gt;0,1-L148,"")</f>
        <v>0</v>
      </c>
      <c r="N148" s="66">
        <f>IF('2. Collected Data'!AD147&gt;0,'2. Collected Data'!AE147/'2. Collected Data'!AD147,"")</f>
        <v>1324.6376811594203</v>
      </c>
      <c r="O148" s="66">
        <f>IF('2. Collected Data'!AF147&gt;0,'2. Collected Data'!AG147/'2. Collected Data'!AF147,"")</f>
        <v>21910.714285714286</v>
      </c>
      <c r="P148" s="66">
        <f>SUM('2. Collected Data'!AI147:AK147)/'2. Collected Data'!G147</f>
        <v>1.8558099101709649</v>
      </c>
      <c r="Q148" s="50" t="str">
        <f>IF(MAX('2. Collected Data'!AI147:AK147)='2. Collected Data'!AI147,"NaCl",IF(MAX('2. Collected Data'!AJ147:AK147)='2. Collected Data'!AJ147,"CaCl2","MgCl2"))</f>
        <v>NaCl</v>
      </c>
      <c r="R148" s="66">
        <f>'2. Collected Data'!AL147/'2. Collected Data'!G147</f>
        <v>1.3876557519559547</v>
      </c>
      <c r="S148" s="66">
        <f>SUM('2. Collected Data'!AO147:AU147)/'2. Collected Data'!G147</f>
        <v>92.381106925528826</v>
      </c>
      <c r="T148" s="50" t="str">
        <f>IF(MAX('2. Collected Data'!AO147:AT147)='2. Collected Data'!AO147,"NaCl",IF(MAX('2. Collected Data'!AP147:AT147)='2. Collected Data'!AP147,"CaCl2",IF(MAX('2. Collected Data'!AQ147:AT147)='2. Collected Data'!AQ147,"MgCl2",IF(MAX('2. Collected Data'!AR147:AT147)='2. Collected Data'!AR147,"Potassium Acetate",IF('2. Collected Data'!AS147&gt;'2. Collected Data'!AT147,"Enhanced Brine","Ag Byproduct")))))</f>
        <v>NaCl</v>
      </c>
      <c r="U148" s="72">
        <f>IF('2. Collected Data'!BC147&gt;0,'2. Collected Data'!BC147/'2. Collected Data'!$G147,"")</f>
        <v>620.25586786438714</v>
      </c>
      <c r="V148" s="72">
        <f>IF('2. Collected Data'!BD147&gt;0,'2. Collected Data'!BD147/'2. Collected Data'!$G147,"")</f>
        <v>259.75844682700665</v>
      </c>
      <c r="W148" s="72">
        <f>IF('2. Collected Data'!BE147&gt;0,'2. Collected Data'!BE147/'2. Collected Data'!$G147,"")</f>
        <v>215.19368299043757</v>
      </c>
      <c r="X148" s="72">
        <f>IF('2. Collected Data'!BF147&gt;0,'2. Collected Data'!BF147/'2. Collected Data'!$G147,"")</f>
        <v>1405.7488843813387</v>
      </c>
      <c r="Y148" s="74">
        <f>IF(AND('2. Collected Data'!BB147&gt;0,'2. Collected Data'!BH147&gt;0),('2. Collected Data'!BH147-'2. Collected Data'!BB147)/'2. Collected Data'!BH147,"")</f>
        <v>-6.6658437229970618E-3</v>
      </c>
    </row>
    <row r="149" spans="1:25" s="51" customFormat="1" ht="11.25" customHeight="1" x14ac:dyDescent="0.15">
      <c r="A149" s="186" t="s">
        <v>116</v>
      </c>
      <c r="B149" s="46"/>
      <c r="C149" s="46"/>
      <c r="D149" s="46"/>
      <c r="E149" s="46"/>
      <c r="F149" s="46"/>
      <c r="G149" s="146">
        <f>'2. Collected Data'!G148*'2. Collected Data'!AA148</f>
        <v>42437.919999999998</v>
      </c>
      <c r="H149" s="45">
        <f>'2. Collected Data'!I148/'3. Calculated Stats'!$G149*1000</f>
        <v>40.011386043425318</v>
      </c>
      <c r="I149" s="45">
        <f>'2. Collected Data'!J148/'3. Calculated Stats'!$G149*1000</f>
        <v>1.1075000848297938</v>
      </c>
      <c r="J149" s="45">
        <f>'2. Collected Data'!K148/'3. Calculated Stats'!$G149*1000</f>
        <v>0.11781915796061636</v>
      </c>
      <c r="K149" s="66">
        <f>('2. Collected Data'!Y148+'2. Collected Data'!Z148)/G149*1000</f>
        <v>72.576601303739679</v>
      </c>
      <c r="L149" s="73">
        <f>IF(SUM('2. Collected Data'!Y148:Z148)&gt;0,(ROUND('2. Collected Data'!Y148/SUM('2. Collected Data'!Y148:Z148),2)),"")</f>
        <v>0.87</v>
      </c>
      <c r="M149" s="73">
        <f>IF(SUM('2. Collected Data'!Y148:Z148)&gt;0,1-L149,"")</f>
        <v>0.13</v>
      </c>
      <c r="N149" s="66">
        <f>IF('2. Collected Data'!AD148&gt;0,'2. Collected Data'!AE148/'2. Collected Data'!AD148,"")</f>
        <v>3283.8427947598252</v>
      </c>
      <c r="O149" s="66">
        <f>IF('2. Collected Data'!AF148&gt;0,'2. Collected Data'!AG148/'2. Collected Data'!AF148,"")</f>
        <v>16647</v>
      </c>
      <c r="P149" s="66">
        <f>SUM('2. Collected Data'!AI148:AK148)/'2. Collected Data'!G148</f>
        <v>13.752193792721227</v>
      </c>
      <c r="Q149" s="50" t="str">
        <f>IF(MAX('2. Collected Data'!AI148:AK148)='2. Collected Data'!AI148,"NaCl",IF(MAX('2. Collected Data'!AJ148:AK148)='2. Collected Data'!AJ148,"CaCl2","MgCl2"))</f>
        <v>NaCl</v>
      </c>
      <c r="R149" s="66">
        <f>'2. Collected Data'!AL148/'2. Collected Data'!G148</f>
        <v>2.5401810456308887E-2</v>
      </c>
      <c r="S149" s="66">
        <f>SUM('2. Collected Data'!AO148:AU148)/'2. Collected Data'!G148</f>
        <v>255.2845926473305</v>
      </c>
      <c r="T149" s="50" t="str">
        <f>IF(MAX('2. Collected Data'!AO148:AT148)='2. Collected Data'!AO148,"NaCl",IF(MAX('2. Collected Data'!AP148:AT148)='2. Collected Data'!AP148,"CaCl2",IF(MAX('2. Collected Data'!AQ148:AT148)='2. Collected Data'!AQ148,"MgCl2",IF(MAX('2. Collected Data'!AR148:AT148)='2. Collected Data'!AR148,"Potassium Acetate",IF('2. Collected Data'!AS148&gt;'2. Collected Data'!AT148,"Enhanced Brine","Ag Byproduct")))))</f>
        <v>NaCl</v>
      </c>
      <c r="U149" s="72">
        <f>IF('2. Collected Data'!BC148&gt;0,'2. Collected Data'!BC148/'2. Collected Data'!$G148,"")</f>
        <v>410.44707186403105</v>
      </c>
      <c r="V149" s="72">
        <f>IF('2. Collected Data'!BD148&gt;0,'2. Collected Data'!BD148/'2. Collected Data'!$G148,"")</f>
        <v>483.78902641788289</v>
      </c>
      <c r="W149" s="72">
        <f>IF('2. Collected Data'!BE148&gt;0,'2. Collected Data'!BE148/'2. Collected Data'!$G148,"")</f>
        <v>868.88047293552563</v>
      </c>
      <c r="X149" s="72">
        <f>IF('2. Collected Data'!BF148&gt;0,'2. Collected Data'!BF148/'2. Collected Data'!$G148,"")</f>
        <v>1766.8806576759653</v>
      </c>
      <c r="Y149" s="74">
        <f>IF(AND('2. Collected Data'!BB148&gt;0,'2. Collected Data'!BH148&gt;0),('2. Collected Data'!BH148-'2. Collected Data'!BB148)/'2. Collected Data'!BH148,"")</f>
        <v>-7.4750000000000053E-2</v>
      </c>
    </row>
    <row r="150" spans="1:25" s="51" customFormat="1" ht="11.25" customHeight="1" x14ac:dyDescent="0.15">
      <c r="A150" s="187" t="s">
        <v>357</v>
      </c>
      <c r="B150" s="46"/>
      <c r="C150" s="46"/>
      <c r="D150" s="46"/>
      <c r="E150" s="46"/>
      <c r="F150" s="46"/>
      <c r="G150" s="146"/>
      <c r="H150" s="45"/>
      <c r="I150" s="45"/>
      <c r="J150" s="45"/>
      <c r="K150" s="66"/>
      <c r="L150" s="73"/>
      <c r="M150" s="73"/>
      <c r="N150" s="66"/>
      <c r="O150" s="66"/>
      <c r="P150" s="66"/>
      <c r="Q150" s="50"/>
      <c r="R150" s="66"/>
      <c r="S150" s="66"/>
      <c r="T150" s="50"/>
      <c r="U150" s="72"/>
      <c r="V150" s="72"/>
      <c r="W150" s="72"/>
      <c r="X150" s="72"/>
      <c r="Y150" s="74"/>
    </row>
    <row r="151" spans="1:25" s="51" customFormat="1" ht="11.25" customHeight="1" x14ac:dyDescent="0.15">
      <c r="A151" s="186" t="s">
        <v>144</v>
      </c>
      <c r="B151" s="46"/>
      <c r="C151" s="46"/>
      <c r="D151" s="46"/>
      <c r="E151" s="46"/>
      <c r="F151" s="46"/>
      <c r="G151" s="146">
        <f>'2. Collected Data'!G150*'2. Collected Data'!AA150</f>
        <v>19090</v>
      </c>
      <c r="H151" s="45">
        <f>'2. Collected Data'!I150/'3. Calculated Stats'!$G151*1000</f>
        <v>27.187008905185959</v>
      </c>
      <c r="I151" s="45">
        <f>'2. Collected Data'!J150/'3. Calculated Stats'!$G151*1000</f>
        <v>3.5620743844944998</v>
      </c>
      <c r="J151" s="45">
        <f>'2. Collected Data'!K150/'3. Calculated Stats'!$G151*1000</f>
        <v>1.5191199580932426</v>
      </c>
      <c r="K151" s="66">
        <f>('2. Collected Data'!Y150+'2. Collected Data'!Z150)/G151*1000</f>
        <v>54.216867469879517</v>
      </c>
      <c r="L151" s="73">
        <f>IF(SUM('2. Collected Data'!Y150:Z150)&gt;0,(ROUND('2. Collected Data'!Y150/SUM('2. Collected Data'!Y150:Z150),2)),"")</f>
        <v>0.92</v>
      </c>
      <c r="M151" s="73">
        <f>IF(SUM('2. Collected Data'!Y150:Z150)&gt;0,1-L151,"")</f>
        <v>7.999999999999996E-2</v>
      </c>
      <c r="N151" s="66">
        <f>IF('2. Collected Data'!AD150&gt;0,'2. Collected Data'!AE150/'2. Collected Data'!AD150,"")</f>
        <v>333.33333333333331</v>
      </c>
      <c r="O151" s="66">
        <f>IF('2. Collected Data'!AF150&gt;0,'2. Collected Data'!AG150/'2. Collected Data'!AF150,"")</f>
        <v>19351.428571428572</v>
      </c>
      <c r="P151" s="66">
        <f>SUM('2. Collected Data'!AI150:AK150)/'2. Collected Data'!G150</f>
        <v>6.380303823991619E-2</v>
      </c>
      <c r="Q151" s="50" t="str">
        <f>IF(MAX('2. Collected Data'!AI150:AK150)='2. Collected Data'!AI150,"NaCl",IF(MAX('2. Collected Data'!AJ150:AK150)='2. Collected Data'!AJ150,"CaCl2","MgCl2"))</f>
        <v>NaCl</v>
      </c>
      <c r="R151" s="66">
        <f>'2. Collected Data'!AL150/'2. Collected Data'!G150</f>
        <v>22.747145102147723</v>
      </c>
      <c r="S151" s="66">
        <f>SUM('2. Collected Data'!AO150:AU150)/'2. Collected Data'!G150</f>
        <v>282.87061288632793</v>
      </c>
      <c r="T151" s="50" t="str">
        <f>IF(MAX('2. Collected Data'!AO150:AT150)='2. Collected Data'!AO150,"NaCl",IF(MAX('2. Collected Data'!AP150:AT150)='2. Collected Data'!AP150,"CaCl2",IF(MAX('2. Collected Data'!AQ150:AT150)='2. Collected Data'!AQ150,"MgCl2",IF(MAX('2. Collected Data'!AR150:AT150)='2. Collected Data'!AR150,"Potassium Acetate",IF('2. Collected Data'!AS150&gt;'2. Collected Data'!AT150,"Enhanced Brine","Ag Byproduct")))))</f>
        <v>MgCl2</v>
      </c>
      <c r="U151" s="72">
        <f>IF('2. Collected Data'!BC150&gt;0,'2. Collected Data'!BC150/'2. Collected Data'!$G150,"")</f>
        <v>1003.3224201152436</v>
      </c>
      <c r="V151" s="72">
        <f>IF('2. Collected Data'!BD150&gt;0,'2. Collected Data'!BD150/'2. Collected Data'!$G150,"")</f>
        <v>926.14374017810371</v>
      </c>
      <c r="W151" s="72">
        <f>IF('2. Collected Data'!BE150&gt;0,'2. Collected Data'!BE150/'2. Collected Data'!$G150,"")</f>
        <v>559.62257726558403</v>
      </c>
      <c r="X151" s="72">
        <f>IF('2. Collected Data'!BF150&gt;0,'2. Collected Data'!BF150/'2. Collected Data'!$G150,"")</f>
        <v>2489.0887375589314</v>
      </c>
      <c r="Y151" s="74">
        <f>IF(AND('2. Collected Data'!BB150&gt;0,'2. Collected Data'!BH150&gt;0),('2. Collected Data'!BH150-'2. Collected Data'!BB150)/'2. Collected Data'!BH150,"")</f>
        <v>-8.1081081081081086E-2</v>
      </c>
    </row>
    <row r="152" spans="1:25" s="51" customFormat="1" ht="11.25" customHeight="1" x14ac:dyDescent="0.15">
      <c r="A152" s="186" t="s">
        <v>145</v>
      </c>
      <c r="B152" s="46"/>
      <c r="C152" s="46"/>
      <c r="D152" s="46"/>
      <c r="E152" s="46"/>
      <c r="F152" s="46"/>
      <c r="G152" s="146"/>
      <c r="H152" s="45"/>
      <c r="I152" s="45"/>
      <c r="J152" s="45"/>
      <c r="K152" s="66"/>
      <c r="L152" s="73">
        <f>IF(SUM('2. Collected Data'!Y151:Z151)&gt;0,(ROUND('2. Collected Data'!Y151/SUM('2. Collected Data'!Y151:Z151),2)),"")</f>
        <v>0.88</v>
      </c>
      <c r="M152" s="73">
        <f>IF(SUM('2. Collected Data'!Y151:Z151)&gt;0,1-L152,"")</f>
        <v>0.12</v>
      </c>
      <c r="N152" s="66">
        <f>IF('2. Collected Data'!AD151&gt;0,'2. Collected Data'!AE151/'2. Collected Data'!AD151,"")</f>
        <v>1833.6980306345733</v>
      </c>
      <c r="O152" s="66">
        <f>IF('2. Collected Data'!AF151&gt;0,'2. Collected Data'!AG151/'2. Collected Data'!AF151,"")</f>
        <v>51967.741935483871</v>
      </c>
      <c r="P152" s="66"/>
      <c r="Q152" s="50" t="str">
        <f>IF(MAX('2. Collected Data'!AI151:AK151)='2. Collected Data'!AI151,"NaCl",IF(MAX('2. Collected Data'!AJ151:AK151)='2. Collected Data'!AJ151,"CaCl2","MgCl2"))</f>
        <v>NaCl</v>
      </c>
      <c r="R152" s="66"/>
      <c r="S152" s="66"/>
      <c r="T152" s="50" t="str">
        <f>IF(MAX('2. Collected Data'!AO151:AT151)='2. Collected Data'!AO151,"NaCl",IF(MAX('2. Collected Data'!AP151:AT151)='2. Collected Data'!AP151,"CaCl2",IF(MAX('2. Collected Data'!AQ151:AT151)='2. Collected Data'!AQ151,"MgCl2",IF(MAX('2. Collected Data'!AR151:AT151)='2. Collected Data'!AR151,"Potassium Acetate",IF('2. Collected Data'!AS151&gt;'2. Collected Data'!AT151,"Enhanced Brine","Ag Byproduct")))))</f>
        <v>NaCl</v>
      </c>
      <c r="U152" s="72"/>
      <c r="V152" s="72"/>
      <c r="W152" s="72"/>
      <c r="X152" s="72"/>
      <c r="Y152" s="74">
        <f>IF(AND('2. Collected Data'!BB151&gt;0,'2. Collected Data'!BH151&gt;0),('2. Collected Data'!BH151-'2. Collected Data'!BB151)/'2. Collected Data'!BH151,"")</f>
        <v>-3.3590863285186908E-3</v>
      </c>
    </row>
    <row r="153" spans="1:25" s="51" customFormat="1" ht="11.25" customHeight="1" x14ac:dyDescent="0.15">
      <c r="A153" s="187" t="s">
        <v>322</v>
      </c>
      <c r="B153" s="46"/>
      <c r="C153" s="46"/>
      <c r="D153" s="46"/>
      <c r="E153" s="46"/>
      <c r="F153" s="46"/>
      <c r="G153" s="146"/>
      <c r="H153" s="45"/>
      <c r="I153" s="45"/>
      <c r="J153" s="45"/>
      <c r="K153" s="66"/>
      <c r="L153" s="73"/>
      <c r="M153" s="73"/>
      <c r="N153" s="66"/>
      <c r="O153" s="66"/>
      <c r="P153" s="66"/>
      <c r="Q153" s="50"/>
      <c r="R153" s="66"/>
      <c r="S153" s="66"/>
      <c r="T153" s="50"/>
      <c r="U153" s="72"/>
      <c r="V153" s="72"/>
      <c r="W153" s="72"/>
      <c r="X153" s="72"/>
      <c r="Y153" s="74"/>
    </row>
    <row r="154" spans="1:25" s="51" customFormat="1" ht="11.25" customHeight="1" x14ac:dyDescent="0.15">
      <c r="A154" s="186" t="s">
        <v>70</v>
      </c>
      <c r="B154" s="46"/>
      <c r="C154" s="46"/>
      <c r="D154" s="46"/>
      <c r="E154" s="46"/>
      <c r="F154" s="46"/>
      <c r="G154" s="146">
        <f>'2. Collected Data'!G153*'2. Collected Data'!AA153</f>
        <v>86068.099999999991</v>
      </c>
      <c r="H154" s="45">
        <f>'2. Collected Data'!I153/'3. Calculated Stats'!$G154*1000</f>
        <v>6.4948569795313249</v>
      </c>
      <c r="I154" s="45">
        <f>'2. Collected Data'!J153/'3. Calculated Stats'!$G154*1000</f>
        <v>1.3012951372227344</v>
      </c>
      <c r="J154" s="45">
        <f>'2. Collected Data'!K153/'3. Calculated Stats'!$G154*1000</f>
        <v>0</v>
      </c>
      <c r="K154" s="66">
        <f>('2. Collected Data'!Y153+'2. Collected Data'!Z153)/G154*1000</f>
        <v>37.179861063506692</v>
      </c>
      <c r="L154" s="73">
        <f>IF(SUM('2. Collected Data'!Y153:Z153)&gt;0,(ROUND('2. Collected Data'!Y153/SUM('2. Collected Data'!Y153:Z153),2)),"")</f>
        <v>1</v>
      </c>
      <c r="M154" s="73">
        <f>IF(SUM('2. Collected Data'!Y153:Z153)&gt;0,1-L154,"")</f>
        <v>0</v>
      </c>
      <c r="N154" s="66">
        <f>IF('2. Collected Data'!AD153&gt;0,'2. Collected Data'!AE153/'2. Collected Data'!AD153,"")</f>
        <v>730.76923076923072</v>
      </c>
      <c r="O154" s="66">
        <f>IF('2. Collected Data'!AF153&gt;0,'2. Collected Data'!AG153/'2. Collected Data'!AF153,"")</f>
        <v>3520</v>
      </c>
      <c r="P154" s="66">
        <f>SUM('2. Collected Data'!AI153:AK153)/'2. Collected Data'!G153</f>
        <v>0.12243095874081106</v>
      </c>
      <c r="Q154" s="50" t="str">
        <f>IF(MAX('2. Collected Data'!AI153:AK153)='2. Collected Data'!AI153,"NaCl",IF(MAX('2. Collected Data'!AJ153:AK153)='2. Collected Data'!AJ153,"CaCl2","MgCl2"))</f>
        <v>NaCl</v>
      </c>
      <c r="R154" s="66">
        <f>'2. Collected Data'!AL153/'2. Collected Data'!G153</f>
        <v>2.9393584847347623E-2</v>
      </c>
      <c r="S154" s="66">
        <f>SUM('2. Collected Data'!AO153:AU153)/'2. Collected Data'!G153</f>
        <v>12.040210600675511</v>
      </c>
      <c r="T154" s="50" t="str">
        <f>IF(MAX('2. Collected Data'!AO153:AT153)='2. Collected Data'!AO153,"NaCl",IF(MAX('2. Collected Data'!AP153:AT153)='2. Collected Data'!AP153,"CaCl2",IF(MAX('2. Collected Data'!AQ153:AT153)='2. Collected Data'!AQ153,"MgCl2",IF(MAX('2. Collected Data'!AR153:AT153)='2. Collected Data'!AR153,"Potassium Acetate",IF('2. Collected Data'!AS153&gt;'2. Collected Data'!AT153,"Enhanced Brine","Ag Byproduct")))))</f>
        <v>NaCl</v>
      </c>
      <c r="U154" s="72">
        <f>IF('2. Collected Data'!BC153&gt;0,'2. Collected Data'!BC153/'2. Collected Data'!$G153,"")</f>
        <v>10.219066646062826</v>
      </c>
      <c r="V154" s="72">
        <f>IF('2. Collected Data'!BD153&gt;0,'2. Collected Data'!BD153/'2. Collected Data'!$G153,"")</f>
        <v>4.1513499194242698</v>
      </c>
      <c r="W154" s="72">
        <f>IF('2. Collected Data'!BE153&gt;0,'2. Collected Data'!BE153/'2. Collected Data'!$G153,"")</f>
        <v>13.616658204375373</v>
      </c>
      <c r="X154" s="72">
        <f>IF('2. Collected Data'!BF153&gt;0,'2. Collected Data'!BF153/'2. Collected Data'!$G153,"")</f>
        <v>27.98707476986247</v>
      </c>
      <c r="Y154" s="74">
        <f>IF(AND('2. Collected Data'!BB153&gt;0,'2. Collected Data'!BH153&gt;0),('2. Collected Data'!BH153-'2. Collected Data'!BB153)/'2. Collected Data'!BH153,"")</f>
        <v>0</v>
      </c>
    </row>
    <row r="155" spans="1:25" s="51" customFormat="1" ht="11.25" customHeight="1" x14ac:dyDescent="0.15">
      <c r="A155" s="186" t="s">
        <v>146</v>
      </c>
      <c r="B155" s="46"/>
      <c r="C155" s="46"/>
      <c r="D155" s="46"/>
      <c r="E155" s="46"/>
      <c r="F155" s="46"/>
      <c r="G155" s="146">
        <f>'2. Collected Data'!G154*'2. Collected Data'!AA154</f>
        <v>17729.66</v>
      </c>
      <c r="H155" s="45">
        <f>'2. Collected Data'!I154/'3. Calculated Stats'!$G155*1000</f>
        <v>25.494002705071615</v>
      </c>
      <c r="I155" s="45">
        <f>'2. Collected Data'!J154/'3. Calculated Stats'!$G155*1000</f>
        <v>1.4664691821501372</v>
      </c>
      <c r="J155" s="45">
        <f>'2. Collected Data'!K154/'3. Calculated Stats'!$G155*1000</f>
        <v>3.6661729553753428</v>
      </c>
      <c r="K155" s="66">
        <f>('2. Collected Data'!Y154+'2. Collected Data'!Z154)/G155*1000</f>
        <v>22.279051036511696</v>
      </c>
      <c r="L155" s="73">
        <f>IF(SUM('2. Collected Data'!Y154:Z154)&gt;0,(ROUND('2. Collected Data'!Y154/SUM('2. Collected Data'!Y154:Z154),2)),"")</f>
        <v>0.85</v>
      </c>
      <c r="M155" s="73">
        <f>IF(SUM('2. Collected Data'!Y154:Z154)&gt;0,1-L155,"")</f>
        <v>0.15000000000000002</v>
      </c>
      <c r="N155" s="66">
        <f>IF('2. Collected Data'!AD154&gt;0,'2. Collected Data'!AE154/'2. Collected Data'!AD154,"")</f>
        <v>1300</v>
      </c>
      <c r="O155" s="66">
        <f>IF('2. Collected Data'!AF154&gt;0,'2. Collected Data'!AG154/'2. Collected Data'!AF154,"")</f>
        <v>6919.0298507462685</v>
      </c>
      <c r="P155" s="66">
        <f>SUM('2. Collected Data'!AI154:AK154)/'2. Collected Data'!G154</f>
        <v>2.7048911259437576</v>
      </c>
      <c r="Q155" s="50" t="str">
        <f>IF(MAX('2. Collected Data'!AI154:AK154)='2. Collected Data'!AI154,"NaCl",IF(MAX('2. Collected Data'!AJ154:AK154)='2. Collected Data'!AJ154,"CaCl2","MgCl2"))</f>
        <v>NaCl</v>
      </c>
      <c r="R155" s="66">
        <f>'2. Collected Data'!AL154/'2. Collected Data'!G154</f>
        <v>0.32519969362074624</v>
      </c>
      <c r="S155" s="66">
        <f>SUM('2. Collected Data'!AO154:AU154)/'2. Collected Data'!G154</f>
        <v>90.876791771528616</v>
      </c>
      <c r="T155" s="50" t="str">
        <f>IF(MAX('2. Collected Data'!AO154:AT154)='2. Collected Data'!AO154,"NaCl",IF(MAX('2. Collected Data'!AP154:AT154)='2. Collected Data'!AP154,"CaCl2",IF(MAX('2. Collected Data'!AQ154:AT154)='2. Collected Data'!AQ154,"MgCl2",IF(MAX('2. Collected Data'!AR154:AT154)='2. Collected Data'!AR154,"Potassium Acetate",IF('2. Collected Data'!AS154&gt;'2. Collected Data'!AT154,"Enhanced Brine","Ag Byproduct")))))</f>
        <v>NaCl</v>
      </c>
      <c r="U155" s="72">
        <f>IF('2. Collected Data'!BC154&gt;0,'2. Collected Data'!BC154/'2. Collected Data'!$G154,"")</f>
        <v>118.6644353868038</v>
      </c>
      <c r="V155" s="72">
        <f>IF('2. Collected Data'!BD154&gt;0,'2. Collected Data'!BD154/'2. Collected Data'!$G154,"")</f>
        <v>401.66911040595249</v>
      </c>
      <c r="W155" s="72">
        <f>IF('2. Collected Data'!BE154&gt;0,'2. Collected Data'!BE154/'2. Collected Data'!$G154,"")</f>
        <v>242.84784987416566</v>
      </c>
      <c r="X155" s="72">
        <f>IF('2. Collected Data'!BF154&gt;0,'2. Collected Data'!BF154/'2. Collected Data'!$G154,"")</f>
        <v>1084.7645792756318</v>
      </c>
      <c r="Y155" s="74">
        <f>IF(AND('2. Collected Data'!BB154&gt;0,'2. Collected Data'!BH154&gt;0),('2. Collected Data'!BH154-'2. Collected Data'!BB154)/'2. Collected Data'!BH154,"")</f>
        <v>-6.0205805559821864E-2</v>
      </c>
    </row>
    <row r="156" spans="1:25" s="51" customFormat="1" ht="11.25" customHeight="1" x14ac:dyDescent="0.15">
      <c r="A156" s="291" t="s">
        <v>158</v>
      </c>
      <c r="B156" s="46"/>
      <c r="C156" s="46"/>
      <c r="D156" s="46"/>
      <c r="E156" s="46"/>
      <c r="F156" s="46"/>
      <c r="G156" s="146"/>
      <c r="H156" s="45"/>
      <c r="I156" s="45"/>
      <c r="J156" s="45"/>
      <c r="K156" s="66"/>
      <c r="L156" s="73"/>
      <c r="M156" s="73"/>
      <c r="N156" s="66"/>
      <c r="O156" s="66"/>
      <c r="P156" s="66"/>
      <c r="Q156" s="50"/>
      <c r="R156" s="66"/>
      <c r="S156" s="66"/>
      <c r="T156" s="50"/>
      <c r="U156" s="72"/>
      <c r="V156" s="72"/>
      <c r="W156" s="72"/>
      <c r="X156" s="72"/>
      <c r="Y156" s="74"/>
    </row>
    <row r="157" spans="1:25" s="51" customFormat="1" ht="11.25" customHeight="1" x14ac:dyDescent="0.15">
      <c r="A157" s="186" t="s">
        <v>358</v>
      </c>
      <c r="B157" s="46"/>
      <c r="C157" s="46"/>
      <c r="D157" s="46"/>
      <c r="E157" s="46"/>
      <c r="F157" s="46"/>
      <c r="G157" s="146"/>
      <c r="H157" s="45"/>
      <c r="I157" s="45"/>
      <c r="J157" s="45"/>
      <c r="K157" s="66"/>
      <c r="L157" s="73" t="str">
        <f>IF(SUM('2. Collected Data'!Y156:Z156)&gt;0,(ROUND('2. Collected Data'!Y156/SUM('2. Collected Data'!Y156:Z156),2)),"")</f>
        <v/>
      </c>
      <c r="M157" s="73" t="str">
        <f>IF(SUM('2. Collected Data'!Y156:Z156)&gt;0,1-L157,"")</f>
        <v/>
      </c>
      <c r="N157" s="66">
        <f>IF('2. Collected Data'!AD156&gt;0,'2. Collected Data'!AE156/'2. Collected Data'!AD156,"")</f>
        <v>0</v>
      </c>
      <c r="O157" s="66">
        <f>IF('2. Collected Data'!AF156&gt;0,'2. Collected Data'!AG156/'2. Collected Data'!AF156,"")</f>
        <v>7797.9797979797977</v>
      </c>
      <c r="P157" s="66"/>
      <c r="Q157" s="50" t="str">
        <f>IF(MAX('2. Collected Data'!AI156:AK156)='2. Collected Data'!AI156,"NaCl",IF(MAX('2. Collected Data'!AJ156:AK156)='2. Collected Data'!AJ156,"CaCl2","MgCl2"))</f>
        <v>NaCl</v>
      </c>
      <c r="R157" s="66"/>
      <c r="S157" s="66"/>
      <c r="T157" s="50" t="str">
        <f>IF(MAX('2. Collected Data'!AO156:AT156)='2. Collected Data'!AO156,"NaCl",IF(MAX('2. Collected Data'!AP156:AT156)='2. Collected Data'!AP156,"CaCl2",IF(MAX('2. Collected Data'!AQ156:AT156)='2. Collected Data'!AQ156,"MgCl2",IF(MAX('2. Collected Data'!AR156:AT156)='2. Collected Data'!AR156,"Potassium Acetate",IF('2. Collected Data'!AS156&gt;'2. Collected Data'!AT156,"Enhanced Brine","Ag Byproduct")))))</f>
        <v>NaCl</v>
      </c>
      <c r="U157" s="72" t="str">
        <f>IF('2. Collected Data'!BC156&gt;0,'2. Collected Data'!BC156/'2. Collected Data'!$G156,"")</f>
        <v/>
      </c>
      <c r="V157" s="72" t="str">
        <f>IF('2. Collected Data'!BD156&gt;0,'2. Collected Data'!BD156/'2. Collected Data'!$G156,"")</f>
        <v/>
      </c>
      <c r="W157" s="72" t="str">
        <f>IF('2. Collected Data'!BE156&gt;0,'2. Collected Data'!BE156/'2. Collected Data'!$G156,"")</f>
        <v/>
      </c>
      <c r="X157" s="72" t="str">
        <f>IF('2. Collected Data'!BF156&gt;0,'2. Collected Data'!BF156/'2. Collected Data'!$G156,"")</f>
        <v/>
      </c>
      <c r="Y157" s="74" t="str">
        <f>IF(AND('2. Collected Data'!BB156&gt;0,'2. Collected Data'!BH156&gt;0),('2. Collected Data'!BH156-'2. Collected Data'!BB156)/'2. Collected Data'!BH156,"")</f>
        <v/>
      </c>
    </row>
    <row r="158" spans="1:25" s="51" customFormat="1" ht="11.25" customHeight="1" x14ac:dyDescent="0.15">
      <c r="A158" s="186" t="s">
        <v>359</v>
      </c>
      <c r="B158" s="46"/>
      <c r="C158" s="46"/>
      <c r="D158" s="46"/>
      <c r="E158" s="46"/>
      <c r="F158" s="46"/>
      <c r="G158" s="146">
        <f>'2. Collected Data'!G157*'2. Collected Data'!AA157</f>
        <v>16000</v>
      </c>
      <c r="H158" s="45">
        <f>'2. Collected Data'!I157/'3. Calculated Stats'!$G158*1000</f>
        <v>31.5625</v>
      </c>
      <c r="I158" s="45">
        <f>'2. Collected Data'!J157/'3. Calculated Stats'!$G158*1000</f>
        <v>3.1875</v>
      </c>
      <c r="J158" s="45">
        <f>'2. Collected Data'!K157/'3. Calculated Stats'!$G158*1000</f>
        <v>1.125</v>
      </c>
      <c r="K158" s="66">
        <f>('2. Collected Data'!Y157+'2. Collected Data'!Z157)/G158*1000</f>
        <v>45.0625</v>
      </c>
      <c r="L158" s="73">
        <f>IF(SUM('2. Collected Data'!Y157:Z157)&gt;0,(ROUND('2. Collected Data'!Y157/SUM('2. Collected Data'!Y157:Z157),2)),"")</f>
        <v>0.89</v>
      </c>
      <c r="M158" s="73">
        <f>IF(SUM('2. Collected Data'!Y157:Z157)&gt;0,1-L158,"")</f>
        <v>0.10999999999999999</v>
      </c>
      <c r="N158" s="66">
        <f>IF('2. Collected Data'!AD157&gt;0,'2. Collected Data'!AE157/'2. Collected Data'!AD157,"")</f>
        <v>1687.5</v>
      </c>
      <c r="O158" s="66">
        <f>IF('2. Collected Data'!AF157&gt;0,'2. Collected Data'!AG157/'2. Collected Data'!AF157,"")</f>
        <v>15000</v>
      </c>
      <c r="P158" s="66">
        <f>SUM('2. Collected Data'!AI157:AK157)/'2. Collected Data'!G157</f>
        <v>17.5806875</v>
      </c>
      <c r="Q158" s="50" t="str">
        <f>IF(MAX('2. Collected Data'!AI157:AK157)='2. Collected Data'!AI157,"NaCl",IF(MAX('2. Collected Data'!AJ157:AK157)='2. Collected Data'!AJ157,"CaCl2","MgCl2"))</f>
        <v>NaCl</v>
      </c>
      <c r="R158" s="66">
        <f>'2. Collected Data'!AL157/'2. Collected Data'!G157</f>
        <v>1.790875</v>
      </c>
      <c r="S158" s="66">
        <f>SUM('2. Collected Data'!AO157:AU157)/'2. Collected Data'!G157</f>
        <v>17.57525</v>
      </c>
      <c r="T158" s="50" t="str">
        <f>IF(MAX('2. Collected Data'!AO157:AT157)='2. Collected Data'!AO157,"NaCl",IF(MAX('2. Collected Data'!AP157:AT157)='2. Collected Data'!AP157,"CaCl2",IF(MAX('2. Collected Data'!AQ157:AT157)='2. Collected Data'!AQ157,"MgCl2",IF(MAX('2. Collected Data'!AR157:AT157)='2. Collected Data'!AR157,"Potassium Acetate",IF('2. Collected Data'!AS157&gt;'2. Collected Data'!AT157,"Enhanced Brine","Ag Byproduct")))))</f>
        <v>MgCl2</v>
      </c>
      <c r="U158" s="72">
        <f>IF('2. Collected Data'!BC157&gt;0,'2. Collected Data'!BC157/'2. Collected Data'!$G157,"")</f>
        <v>622.41875000000005</v>
      </c>
      <c r="V158" s="72">
        <f>IF('2. Collected Data'!BD157&gt;0,'2. Collected Data'!BD157/'2. Collected Data'!$G157,"")</f>
        <v>552.78399999999999</v>
      </c>
      <c r="W158" s="72">
        <f>IF('2. Collected Data'!BE157&gt;0,'2. Collected Data'!BE157/'2. Collected Data'!$G157,"")</f>
        <v>630.61800000000005</v>
      </c>
      <c r="X158" s="72">
        <f>IF('2. Collected Data'!BF157&gt;0,'2. Collected Data'!BF157/'2. Collected Data'!$G157,"")</f>
        <v>1805.7176875</v>
      </c>
      <c r="Y158" s="74">
        <f>IF(AND('2. Collected Data'!BB157&gt;0,'2. Collected Data'!BH157&gt;0),('2. Collected Data'!BH157-'2. Collected Data'!BB157)/'2. Collected Data'!BH157,"")</f>
        <v>0</v>
      </c>
    </row>
    <row r="159" spans="1:25" s="51" customFormat="1" ht="11.25" customHeight="1" x14ac:dyDescent="0.15">
      <c r="A159" s="186" t="s">
        <v>147</v>
      </c>
      <c r="B159" s="46"/>
      <c r="C159" s="46"/>
      <c r="D159" s="46"/>
      <c r="E159" s="46"/>
      <c r="F159" s="46"/>
      <c r="G159" s="146">
        <f>'2. Collected Data'!G158*'2. Collected Data'!AA158</f>
        <v>6445.89</v>
      </c>
      <c r="H159" s="45">
        <f>'2. Collected Data'!I158/'3. Calculated Stats'!$G159*1000</f>
        <v>42.662844075837469</v>
      </c>
      <c r="I159" s="45">
        <f>'2. Collected Data'!J158/'3. Calculated Stats'!$G159*1000</f>
        <v>1.2411009185698172</v>
      </c>
      <c r="J159" s="45">
        <f>'2. Collected Data'!K158/'3. Calculated Stats'!$G159*1000</f>
        <v>0</v>
      </c>
      <c r="K159" s="66">
        <f>('2. Collected Data'!Y158+'2. Collected Data'!Z158)/G159*1000</f>
        <v>50.419724816898828</v>
      </c>
      <c r="L159" s="73">
        <f>IF(SUM('2. Collected Data'!Y158:Z158)&gt;0,(ROUND('2. Collected Data'!Y158/SUM('2. Collected Data'!Y158:Z158),2)),"")</f>
        <v>0.92</v>
      </c>
      <c r="M159" s="73">
        <f>IF(SUM('2. Collected Data'!Y158:Z158)&gt;0,1-L159,"")</f>
        <v>7.999999999999996E-2</v>
      </c>
      <c r="N159" s="66">
        <f>IF('2. Collected Data'!AD158&gt;0,'2. Collected Data'!AE158/'2. Collected Data'!AD158,"")</f>
        <v>2000</v>
      </c>
      <c r="O159" s="66">
        <f>IF('2. Collected Data'!AF158&gt;0,'2. Collected Data'!AG158/'2. Collected Data'!AF158,"")</f>
        <v>2857.1428571428573</v>
      </c>
      <c r="P159" s="66">
        <f>SUM('2. Collected Data'!AI158:AK158)/'2. Collected Data'!G158</f>
        <v>19.564122254645984</v>
      </c>
      <c r="Q159" s="50" t="str">
        <f>IF(MAX('2. Collected Data'!AI158:AK158)='2. Collected Data'!AI158,"NaCl",IF(MAX('2. Collected Data'!AJ158:AK158)='2. Collected Data'!AJ158,"CaCl2","MgCl2"))</f>
        <v>NaCl</v>
      </c>
      <c r="R159" s="66">
        <f>'2. Collected Data'!AL158/'2. Collected Data'!G158</f>
        <v>0.93103977883581635</v>
      </c>
      <c r="S159" s="66">
        <f>SUM('2. Collected Data'!AO158:AU158)/'2. Collected Data'!G158</f>
        <v>435.21256335432344</v>
      </c>
      <c r="T159" s="50" t="str">
        <f>IF(MAX('2. Collected Data'!AO158:AT158)='2. Collected Data'!AO158,"NaCl",IF(MAX('2. Collected Data'!AP158:AT158)='2. Collected Data'!AP158,"CaCl2",IF(MAX('2. Collected Data'!AQ158:AT158)='2. Collected Data'!AQ158,"MgCl2",IF(MAX('2. Collected Data'!AR158:AT158)='2. Collected Data'!AR158,"Potassium Acetate",IF('2. Collected Data'!AS158&gt;'2. Collected Data'!AT158,"Enhanced Brine","Ag Byproduct")))))</f>
        <v>NaCl</v>
      </c>
      <c r="U159" s="72">
        <f>IF('2. Collected Data'!BC158&gt;0,'2. Collected Data'!BC158/'2. Collected Data'!$G158,"")</f>
        <v>1620.731377668561</v>
      </c>
      <c r="V159" s="72">
        <f>IF('2. Collected Data'!BD158&gt;0,'2. Collected Data'!BD158/'2. Collected Data'!$G158,"")</f>
        <v>2279.0351712486563</v>
      </c>
      <c r="W159" s="72">
        <f>IF('2. Collected Data'!BE158&gt;0,'2. Collected Data'!BE158/'2. Collected Data'!$G158,"")</f>
        <v>1688.9824911687913</v>
      </c>
      <c r="X159" s="72">
        <f>IF('2. Collected Data'!BF158&gt;0,'2. Collected Data'!BF158/'2. Collected Data'!$G158,"")</f>
        <v>5588.7505759483947</v>
      </c>
      <c r="Y159" s="74">
        <f>IF(AND('2. Collected Data'!BB158&gt;0,'2. Collected Data'!BH158&gt;0),('2. Collected Data'!BH158-'2. Collected Data'!BB158)/'2. Collected Data'!BH158,"")</f>
        <v>-0.13885647607934651</v>
      </c>
    </row>
    <row r="160" spans="1:25" s="51" customFormat="1" ht="11.25" customHeight="1" x14ac:dyDescent="0.15">
      <c r="A160" s="186" t="s">
        <v>360</v>
      </c>
      <c r="B160" s="46"/>
      <c r="C160" s="46"/>
      <c r="D160" s="46"/>
      <c r="E160" s="46"/>
      <c r="F160" s="46"/>
      <c r="G160" s="146">
        <f>'2. Collected Data'!G159*'2. Collected Data'!AA159</f>
        <v>123821.09999999999</v>
      </c>
      <c r="H160" s="45">
        <f>'2. Collected Data'!I159/'3. Calculated Stats'!$G160*1000</f>
        <v>11.347015977083068</v>
      </c>
      <c r="I160" s="45">
        <f>'2. Collected Data'!J159/'3. Calculated Stats'!$G160*1000</f>
        <v>2.1482606760883241</v>
      </c>
      <c r="J160" s="45">
        <f>'2. Collected Data'!K159/'3. Calculated Stats'!$G160*1000</f>
        <v>0.36342755798486692</v>
      </c>
      <c r="K160" s="66">
        <f>('2. Collected Data'!Y159+'2. Collected Data'!Z159)/G160*1000</f>
        <v>27.426666375924622</v>
      </c>
      <c r="L160" s="73">
        <f>IF(SUM('2. Collected Data'!Y159:Z159)&gt;0,(ROUND('2. Collected Data'!Y159/SUM('2. Collected Data'!Y159:Z159),2)),"")</f>
        <v>0.98</v>
      </c>
      <c r="M160" s="73">
        <f>IF(SUM('2. Collected Data'!Y159:Z159)&gt;0,1-L160,"")</f>
        <v>2.0000000000000018E-2</v>
      </c>
      <c r="N160" s="66">
        <f>IF('2. Collected Data'!AD159&gt;0,'2. Collected Data'!AE159/'2. Collected Data'!AD159,"")</f>
        <v>1848.8905109489051</v>
      </c>
      <c r="O160" s="66">
        <f>IF('2. Collected Data'!AF159&gt;0,'2. Collected Data'!AG159/'2. Collected Data'!AF159,"")</f>
        <v>11551.643243243243</v>
      </c>
      <c r="P160" s="66">
        <f>SUM('2. Collected Data'!AI159:AK159)/'2. Collected Data'!G159</f>
        <v>2.1775537448787001</v>
      </c>
      <c r="Q160" s="50" t="str">
        <f>IF(MAX('2. Collected Data'!AI159:AK159)='2. Collected Data'!AI159,"NaCl",IF(MAX('2. Collected Data'!AJ159:AK159)='2. Collected Data'!AJ159,"CaCl2","MgCl2"))</f>
        <v>NaCl</v>
      </c>
      <c r="R160" s="66">
        <f>'2. Collected Data'!AL159/'2. Collected Data'!G159</f>
        <v>0.50042197977566016</v>
      </c>
      <c r="S160" s="66">
        <f>SUM('2. Collected Data'!AO159:AU159)/'2. Collected Data'!G159</f>
        <v>22.103431079194095</v>
      </c>
      <c r="T160" s="50" t="str">
        <f>IF(MAX('2. Collected Data'!AO159:AT159)='2. Collected Data'!AO159,"NaCl",IF(MAX('2. Collected Data'!AP159:AT159)='2. Collected Data'!AP159,"CaCl2",IF(MAX('2. Collected Data'!AQ159:AT159)='2. Collected Data'!AQ159,"MgCl2",IF(MAX('2. Collected Data'!AR159:AT159)='2. Collected Data'!AR159,"Potassium Acetate",IF('2. Collected Data'!AS159&gt;'2. Collected Data'!AT159,"Enhanced Brine","Ag Byproduct")))))</f>
        <v>NaCl</v>
      </c>
      <c r="U160" s="72">
        <f>IF('2. Collected Data'!BC159&gt;0,'2. Collected Data'!BC159/'2. Collected Data'!$G159,"")</f>
        <v>166.54697785757031</v>
      </c>
      <c r="V160" s="72">
        <f>IF('2. Collected Data'!BD159&gt;0,'2. Collected Data'!BD159/'2. Collected Data'!$G159,"")</f>
        <v>741.05059153892194</v>
      </c>
      <c r="W160" s="72">
        <f>IF('2. Collected Data'!BE159&gt;0,'2. Collected Data'!BE159/'2. Collected Data'!$G159,"")</f>
        <v>220.09748500053706</v>
      </c>
      <c r="X160" s="72">
        <f>IF('2. Collected Data'!BF159&gt;0,'2. Collected Data'!BF159/'2. Collected Data'!$G159,"")</f>
        <v>1127.6950543970293</v>
      </c>
      <c r="Y160" s="74" t="str">
        <f>IF(AND('2. Collected Data'!BB159&gt;0,'2. Collected Data'!BH159&gt;0),('2. Collected Data'!BH159-'2. Collected Data'!BB159)/'2. Collected Data'!BH159,"")</f>
        <v/>
      </c>
    </row>
    <row r="161" spans="1:51" s="51" customFormat="1" ht="11.25" customHeight="1" x14ac:dyDescent="0.15">
      <c r="A161" s="186" t="s">
        <v>148</v>
      </c>
      <c r="B161" s="46"/>
      <c r="C161" s="46"/>
      <c r="D161" s="46"/>
      <c r="E161" s="46"/>
      <c r="F161" s="46"/>
      <c r="G161" s="146">
        <f>'2. Collected Data'!G160*'2. Collected Data'!AA160</f>
        <v>18900</v>
      </c>
      <c r="H161" s="45">
        <f>'2. Collected Data'!I160/'3. Calculated Stats'!$G161*1000</f>
        <v>26.455026455026452</v>
      </c>
      <c r="I161" s="45">
        <f>'2. Collected Data'!J160/'3. Calculated Stats'!$G161*1000</f>
        <v>1.8518518518518519</v>
      </c>
      <c r="J161" s="45">
        <f>'2. Collected Data'!K160/'3. Calculated Stats'!$G161*1000</f>
        <v>1.0582010582010584</v>
      </c>
      <c r="K161" s="66">
        <f>('2. Collected Data'!Y160+'2. Collected Data'!Z160)/G161*1000</f>
        <v>67.513227513227505</v>
      </c>
      <c r="L161" s="73">
        <f>IF(SUM('2. Collected Data'!Y160:Z160)&gt;0,(ROUND('2. Collected Data'!Y160/SUM('2. Collected Data'!Y160:Z160),2)),"")</f>
        <v>0.87</v>
      </c>
      <c r="M161" s="73">
        <f>IF(SUM('2. Collected Data'!Y160:Z160)&gt;0,1-L161,"")</f>
        <v>0.13</v>
      </c>
      <c r="N161" s="66">
        <f>IF('2. Collected Data'!AD160&gt;0,'2. Collected Data'!AE160/'2. Collected Data'!AD160,"")</f>
        <v>388.48920863309354</v>
      </c>
      <c r="O161" s="66">
        <f>IF('2. Collected Data'!AF160&gt;0,'2. Collected Data'!AG160/'2. Collected Data'!AF160,"")</f>
        <v>8661.4173228346463</v>
      </c>
      <c r="P161" s="66">
        <f>SUM('2. Collected Data'!AI160:AK160)/'2. Collected Data'!G160</f>
        <v>5.924338624338624</v>
      </c>
      <c r="Q161" s="50" t="str">
        <f>IF(MAX('2. Collected Data'!AI160:AK160)='2. Collected Data'!AI160,"NaCl",IF(MAX('2. Collected Data'!AJ160:AK160)='2. Collected Data'!AJ160,"CaCl2","MgCl2"))</f>
        <v>NaCl</v>
      </c>
      <c r="R161" s="66">
        <f>'2. Collected Data'!AL160/'2. Collected Data'!G160</f>
        <v>2.0437566137566137</v>
      </c>
      <c r="S161" s="66">
        <f>SUM('2. Collected Data'!AO160:AU160)/'2. Collected Data'!G160</f>
        <v>134.33349206349206</v>
      </c>
      <c r="T161" s="50" t="str">
        <f>IF(MAX('2. Collected Data'!AO160:AT160)='2. Collected Data'!AO160,"NaCl",IF(MAX('2. Collected Data'!AP160:AT160)='2. Collected Data'!AP160,"CaCl2",IF(MAX('2. Collected Data'!AQ160:AT160)='2. Collected Data'!AQ160,"MgCl2",IF(MAX('2. Collected Data'!AR160:AT160)='2. Collected Data'!AR160,"Potassium Acetate",IF('2. Collected Data'!AS160&gt;'2. Collected Data'!AT160,"Enhanced Brine","Ag Byproduct")))))</f>
        <v>NaCl</v>
      </c>
      <c r="U161" s="72">
        <f>IF('2. Collected Data'!BC160&gt;0,'2. Collected Data'!BC160/'2. Collected Data'!$G160,"")</f>
        <v>1066.9096825396825</v>
      </c>
      <c r="V161" s="72">
        <f>IF('2. Collected Data'!BD160&gt;0,'2. Collected Data'!BD160/'2. Collected Data'!$G160,"")</f>
        <v>582.76264550264546</v>
      </c>
      <c r="W161" s="72">
        <f>IF('2. Collected Data'!BE160&gt;0,'2. Collected Data'!BE160/'2. Collected Data'!$G160,"")</f>
        <v>950.95084656084657</v>
      </c>
      <c r="X161" s="72">
        <f>IF('2. Collected Data'!BF160&gt;0,'2. Collected Data'!BF160/'2. Collected Data'!$G160,"")</f>
        <v>2626.4924867724867</v>
      </c>
      <c r="Y161" s="74">
        <f>IF(AND('2. Collected Data'!BB160&gt;0,'2. Collected Data'!BH160&gt;0),('2. Collected Data'!BH160-'2. Collected Data'!BB160)/'2. Collected Data'!BH160,"")</f>
        <v>1.5267175572519083E-2</v>
      </c>
    </row>
    <row r="162" spans="1:51" s="51" customFormat="1" ht="11.25" customHeight="1" x14ac:dyDescent="0.15">
      <c r="A162" s="186" t="s">
        <v>149</v>
      </c>
      <c r="B162" s="46"/>
      <c r="C162" s="46"/>
      <c r="D162" s="46"/>
      <c r="E162" s="46"/>
      <c r="F162" s="46"/>
      <c r="G162" s="146">
        <f>'2. Collected Data'!G161*'2. Collected Data'!AA161</f>
        <v>75000</v>
      </c>
      <c r="H162" s="45">
        <f>'2. Collected Data'!I161/'3. Calculated Stats'!$G162*1000</f>
        <v>18.28</v>
      </c>
      <c r="I162" s="45">
        <f>'2. Collected Data'!J161/'3. Calculated Stats'!$G162*1000</f>
        <v>3.28</v>
      </c>
      <c r="J162" s="45">
        <f>'2. Collected Data'!K161/'3. Calculated Stats'!$G162*1000</f>
        <v>0.38666666666666666</v>
      </c>
      <c r="K162" s="66">
        <f>('2. Collected Data'!Y161+'2. Collected Data'!Z161)/G162*1000</f>
        <v>61.666666666666671</v>
      </c>
      <c r="L162" s="73">
        <f>IF(SUM('2. Collected Data'!Y161:Z161)&gt;0,(ROUND('2. Collected Data'!Y161/SUM('2. Collected Data'!Y161:Z161),2)),"")</f>
        <v>0.97</v>
      </c>
      <c r="M162" s="73">
        <f>IF(SUM('2. Collected Data'!Y161:Z161)&gt;0,1-L162,"")</f>
        <v>3.0000000000000027E-2</v>
      </c>
      <c r="N162" s="66">
        <f>IF('2. Collected Data'!AD161&gt;0,'2. Collected Data'!AE161/'2. Collected Data'!AD161,"")</f>
        <v>1120.253164556962</v>
      </c>
      <c r="O162" s="66">
        <f>IF('2. Collected Data'!AF161&gt;0,'2. Collected Data'!AG161/'2. Collected Data'!AF161,"")</f>
        <v>8666.6666666666661</v>
      </c>
      <c r="P162" s="66">
        <f>SUM('2. Collected Data'!AI161:AK161)/'2. Collected Data'!G161</f>
        <v>2.08568</v>
      </c>
      <c r="Q162" s="50" t="str">
        <f>IF(MAX('2. Collected Data'!AI161:AK161)='2. Collected Data'!AI161,"NaCl",IF(MAX('2. Collected Data'!AJ161:AK161)='2. Collected Data'!AJ161,"CaCl2","MgCl2"))</f>
        <v>NaCl</v>
      </c>
      <c r="R162" s="66">
        <f>'2. Collected Data'!AL161/'2. Collected Data'!G161</f>
        <v>2.5923600000000002</v>
      </c>
      <c r="S162" s="66">
        <f>SUM('2. Collected Data'!AO161:AU161)/'2. Collected Data'!G161</f>
        <v>8.8892533333333326</v>
      </c>
      <c r="T162" s="50" t="str">
        <f>IF(MAX('2. Collected Data'!AO161:AT161)='2. Collected Data'!AO161,"NaCl",IF(MAX('2. Collected Data'!AP161:AT161)='2. Collected Data'!AP161,"CaCl2",IF(MAX('2. Collected Data'!AQ161:AT161)='2. Collected Data'!AQ161,"MgCl2",IF(MAX('2. Collected Data'!AR161:AT161)='2. Collected Data'!AR161,"Potassium Acetate",IF('2. Collected Data'!AS161&gt;'2. Collected Data'!AT161,"Enhanced Brine","Ag Byproduct")))))</f>
        <v>NaCl</v>
      </c>
      <c r="U162" s="72" t="str">
        <f>IF('2. Collected Data'!BC161&gt;0,'2. Collected Data'!BC161/'2. Collected Data'!$G161,"")</f>
        <v/>
      </c>
      <c r="V162" s="72" t="str">
        <f>IF('2. Collected Data'!BD161&gt;0,'2. Collected Data'!BD161/'2. Collected Data'!$G161,"")</f>
        <v/>
      </c>
      <c r="W162" s="72" t="str">
        <f>IF('2. Collected Data'!BE161&gt;0,'2. Collected Data'!BE161/'2. Collected Data'!$G161,"")</f>
        <v/>
      </c>
      <c r="X162" s="72">
        <f>IF('2. Collected Data'!BF161&gt;0,'2. Collected Data'!BF161/'2. Collected Data'!$G161,"")</f>
        <v>273.39501333333334</v>
      </c>
      <c r="Y162" s="74" t="str">
        <f>IF(AND('2. Collected Data'!BB161&gt;0,'2. Collected Data'!BH161&gt;0),('2. Collected Data'!BH161-'2. Collected Data'!BB161)/'2. Collected Data'!BH161,"")</f>
        <v/>
      </c>
    </row>
    <row r="163" spans="1:51" s="51" customFormat="1" ht="11.25" customHeight="1" x14ac:dyDescent="0.15">
      <c r="A163" s="186" t="s">
        <v>75</v>
      </c>
      <c r="B163" s="46"/>
      <c r="C163" s="46"/>
      <c r="D163" s="46"/>
      <c r="E163" s="46"/>
      <c r="F163" s="46"/>
      <c r="G163" s="146">
        <f>'2. Collected Data'!G162*'2. Collected Data'!AA162</f>
        <v>0</v>
      </c>
      <c r="H163" s="45"/>
      <c r="I163" s="45"/>
      <c r="J163" s="45"/>
      <c r="K163" s="66"/>
      <c r="L163" s="73" t="str">
        <f>IF(SUM('2. Collected Data'!Y162:Z162)&gt;0,(ROUND('2. Collected Data'!Y162/SUM('2. Collected Data'!Y162:Z162),2)),"")</f>
        <v/>
      </c>
      <c r="M163" s="73" t="str">
        <f>IF(SUM('2. Collected Data'!Y162:Z162)&gt;0,1-L163,"")</f>
        <v/>
      </c>
      <c r="N163" s="66">
        <f>IF('2. Collected Data'!AD162&gt;0,'2. Collected Data'!AE162/'2. Collected Data'!AD162,"")</f>
        <v>1994.5780141843973</v>
      </c>
      <c r="O163" s="66">
        <f>IF('2. Collected Data'!AF162&gt;0,'2. Collected Data'!AG162/'2. Collected Data'!AF162,"")</f>
        <v>11973.353790613719</v>
      </c>
      <c r="P163" s="66">
        <f>SUM('2. Collected Data'!AI162:AK162)/'2. Collected Data'!G162</f>
        <v>15.173045261546461</v>
      </c>
      <c r="Q163" s="50" t="str">
        <f>IF(MAX('2. Collected Data'!AI162:AK162)='2. Collected Data'!AI162,"NaCl",IF(MAX('2. Collected Data'!AJ162:AK162)='2. Collected Data'!AJ162,"CaCl2","MgCl2"))</f>
        <v>NaCl</v>
      </c>
      <c r="R163" s="66">
        <f>'2. Collected Data'!AL162/'2. Collected Data'!G162</f>
        <v>0.4178677681176165</v>
      </c>
      <c r="S163" s="66">
        <f>SUM('2. Collected Data'!AO162:AU162)/'2. Collected Data'!G162</f>
        <v>137.61895959099968</v>
      </c>
      <c r="T163" s="50" t="str">
        <f>IF(MAX('2. Collected Data'!AO162:AT162)='2. Collected Data'!AO162,"NaCl",IF(MAX('2. Collected Data'!AP162:AT162)='2. Collected Data'!AP162,"CaCl2",IF(MAX('2. Collected Data'!AQ162:AT162)='2. Collected Data'!AQ162,"MgCl2",IF(MAX('2. Collected Data'!AR162:AT162)='2. Collected Data'!AR162,"Potassium Acetate",IF('2. Collected Data'!AS162&gt;'2. Collected Data'!AT162,"Enhanced Brine","Ag Byproduct")))))</f>
        <v>NaCl</v>
      </c>
      <c r="U163" s="72">
        <f>IF('2. Collected Data'!BC162&gt;0,'2. Collected Data'!BC162/'2. Collected Data'!$G162,"")</f>
        <v>670.88428988186365</v>
      </c>
      <c r="V163" s="72">
        <f>IF('2. Collected Data'!BD162&gt;0,'2. Collected Data'!BD162/'2. Collected Data'!$G162,"")</f>
        <v>719.61254729788277</v>
      </c>
      <c r="W163" s="72">
        <f>IF('2. Collected Data'!BE162&gt;0,'2. Collected Data'!BE162/'2. Collected Data'!$G162,"")</f>
        <v>1146.5960544178388</v>
      </c>
      <c r="X163" s="72">
        <f>IF('2. Collected Data'!BF162&gt;0,'2. Collected Data'!BF162/'2. Collected Data'!$G162,"")</f>
        <v>2537.0928915975851</v>
      </c>
      <c r="Y163" s="74">
        <f>IF(AND('2. Collected Data'!BB162&gt;0,'2. Collected Data'!BH162&gt;0),('2. Collected Data'!BH162-'2. Collected Data'!BB162)/'2. Collected Data'!BH162,"")</f>
        <v>-1.6863905325443795E-2</v>
      </c>
    </row>
    <row r="164" spans="1:51" s="51" customFormat="1" ht="11.25" customHeight="1" x14ac:dyDescent="0.15">
      <c r="A164" s="187" t="s">
        <v>361</v>
      </c>
      <c r="B164" s="46"/>
      <c r="C164" s="46"/>
      <c r="D164" s="46"/>
      <c r="E164" s="46"/>
      <c r="F164" s="46"/>
      <c r="G164" s="146"/>
      <c r="H164" s="45"/>
      <c r="I164" s="45"/>
      <c r="J164" s="45"/>
      <c r="K164" s="66"/>
      <c r="L164" s="73"/>
      <c r="M164" s="73"/>
      <c r="N164" s="66"/>
      <c r="O164" s="66"/>
      <c r="P164" s="66"/>
      <c r="Q164" s="50"/>
      <c r="R164" s="66"/>
      <c r="S164" s="66"/>
      <c r="T164" s="50"/>
      <c r="U164" s="72"/>
      <c r="V164" s="72"/>
      <c r="W164" s="72"/>
      <c r="X164" s="72"/>
      <c r="Y164" s="74"/>
    </row>
    <row r="165" spans="1:51" s="51" customFormat="1" ht="11.25" customHeight="1" x14ac:dyDescent="0.15">
      <c r="A165" s="62"/>
      <c r="B165" s="60"/>
      <c r="C165" s="345"/>
      <c r="D165" s="345"/>
      <c r="E165" s="345"/>
      <c r="F165" s="345"/>
      <c r="G165" s="144"/>
      <c r="H165" s="63"/>
      <c r="I165" s="64"/>
      <c r="J165" s="64"/>
      <c r="K165" s="65"/>
      <c r="L165" s="65"/>
      <c r="M165" s="65"/>
      <c r="N165" s="65"/>
      <c r="O165" s="65"/>
      <c r="P165" s="65"/>
      <c r="Q165" s="84"/>
      <c r="R165" s="65"/>
      <c r="S165" s="65"/>
      <c r="T165" s="65"/>
      <c r="U165" s="65"/>
      <c r="V165" s="65"/>
      <c r="W165" s="65"/>
      <c r="X165" s="65"/>
      <c r="Y165" s="65"/>
    </row>
    <row r="167" spans="1:51" s="29" customFormat="1" ht="12.75" hidden="1" x14ac:dyDescent="0.2">
      <c r="A167" s="33"/>
      <c r="G167" s="28"/>
      <c r="H167" s="31"/>
      <c r="I167" s="28"/>
      <c r="J167" s="28"/>
      <c r="K167" s="34"/>
      <c r="L167" s="34"/>
      <c r="M167" s="28"/>
      <c r="N167" s="28"/>
      <c r="O167" s="28"/>
      <c r="P167" s="28"/>
      <c r="Q167" s="28"/>
      <c r="R167" s="28"/>
      <c r="S167" s="28"/>
      <c r="T167" s="28"/>
      <c r="U167" s="28"/>
      <c r="V167" s="28"/>
      <c r="W167" s="28"/>
      <c r="X167" s="28"/>
      <c r="Y167" s="28"/>
      <c r="AY167" s="81"/>
    </row>
    <row r="168" spans="1:51" s="29" customFormat="1" ht="12.75" hidden="1" x14ac:dyDescent="0.2">
      <c r="A168" s="33"/>
      <c r="G168" s="28"/>
      <c r="H168" s="31"/>
      <c r="I168" s="28"/>
      <c r="J168" s="28"/>
      <c r="K168" s="34"/>
      <c r="L168" s="34"/>
      <c r="M168" s="28"/>
      <c r="N168" s="28"/>
      <c r="O168" s="28"/>
      <c r="P168" s="28"/>
      <c r="Q168" s="28"/>
      <c r="R168" s="28"/>
      <c r="S168" s="28"/>
      <c r="T168" s="28"/>
      <c r="U168" s="28"/>
      <c r="V168" s="28"/>
      <c r="W168" s="28"/>
      <c r="X168" s="28"/>
      <c r="Y168" s="28"/>
      <c r="AY168" s="81"/>
    </row>
    <row r="169" spans="1:51" s="29" customFormat="1" ht="12.75" hidden="1" x14ac:dyDescent="0.2">
      <c r="A169" s="33"/>
      <c r="G169" s="28"/>
      <c r="H169" s="31"/>
      <c r="I169" s="28"/>
      <c r="J169" s="28"/>
      <c r="K169" s="34"/>
      <c r="L169" s="34"/>
      <c r="M169" s="28"/>
      <c r="N169" s="28"/>
      <c r="O169" s="28"/>
      <c r="P169" s="28"/>
      <c r="Q169" s="28"/>
      <c r="R169" s="28"/>
      <c r="S169" s="28"/>
      <c r="T169" s="28"/>
      <c r="U169" s="28"/>
      <c r="V169" s="28"/>
      <c r="W169" s="28"/>
      <c r="X169" s="28"/>
      <c r="Y169" s="28"/>
      <c r="AY169" s="81"/>
    </row>
    <row r="170" spans="1:51" s="29" customFormat="1" ht="12.75" hidden="1" x14ac:dyDescent="0.2">
      <c r="A170" s="33"/>
      <c r="G170" s="28"/>
      <c r="H170" s="31"/>
      <c r="I170" s="28"/>
      <c r="J170" s="28"/>
      <c r="K170" s="34"/>
      <c r="L170" s="34"/>
      <c r="M170" s="28"/>
      <c r="N170" s="28"/>
      <c r="O170" s="28"/>
      <c r="P170" s="28"/>
      <c r="Q170" s="28"/>
      <c r="R170" s="28"/>
      <c r="S170" s="28"/>
      <c r="T170" s="28"/>
      <c r="U170" s="28"/>
      <c r="V170" s="28"/>
      <c r="W170" s="28"/>
      <c r="X170" s="28"/>
      <c r="Y170" s="28"/>
      <c r="AY170" s="81"/>
    </row>
    <row r="171" spans="1:51" s="29" customFormat="1" ht="12.75" hidden="1" x14ac:dyDescent="0.2">
      <c r="A171" s="33"/>
      <c r="G171" s="28"/>
      <c r="H171" s="31"/>
      <c r="I171" s="28"/>
      <c r="J171" s="28"/>
      <c r="K171" s="34"/>
      <c r="L171" s="34"/>
      <c r="M171" s="28"/>
      <c r="N171" s="28"/>
      <c r="O171" s="28"/>
      <c r="P171" s="28"/>
      <c r="Q171" s="28"/>
      <c r="R171" s="28"/>
      <c r="S171" s="28"/>
      <c r="T171" s="28"/>
      <c r="U171" s="28"/>
      <c r="V171" s="28"/>
      <c r="W171" s="28"/>
      <c r="X171" s="28"/>
      <c r="Y171" s="28"/>
      <c r="AY171" s="81"/>
    </row>
    <row r="172" spans="1:51" s="29" customFormat="1" ht="12.75" hidden="1" x14ac:dyDescent="0.2">
      <c r="A172" s="33"/>
      <c r="G172" s="28"/>
      <c r="H172" s="31"/>
      <c r="I172" s="28"/>
      <c r="J172" s="28"/>
      <c r="K172" s="34"/>
      <c r="L172" s="34"/>
      <c r="M172" s="28"/>
      <c r="N172" s="28"/>
      <c r="O172" s="28"/>
      <c r="P172" s="28"/>
      <c r="Q172" s="28"/>
      <c r="R172" s="28"/>
      <c r="S172" s="28"/>
      <c r="T172" s="28"/>
      <c r="U172" s="28"/>
      <c r="V172" s="28"/>
      <c r="W172" s="28"/>
      <c r="X172" s="28"/>
      <c r="Y172" s="28"/>
      <c r="AY172" s="81"/>
    </row>
    <row r="173" spans="1:51" s="29" customFormat="1" ht="12.75" hidden="1" x14ac:dyDescent="0.2">
      <c r="A173" s="33"/>
      <c r="G173" s="28"/>
      <c r="H173" s="31"/>
      <c r="I173" s="28"/>
      <c r="J173" s="28"/>
      <c r="K173" s="34"/>
      <c r="L173" s="34"/>
      <c r="M173" s="28"/>
      <c r="N173" s="28"/>
      <c r="O173" s="28"/>
      <c r="P173" s="28"/>
      <c r="Q173" s="28"/>
      <c r="R173" s="28"/>
      <c r="S173" s="28"/>
      <c r="T173" s="28"/>
      <c r="U173" s="28"/>
      <c r="V173" s="28"/>
      <c r="W173" s="28"/>
      <c r="X173" s="28"/>
      <c r="Y173" s="28"/>
      <c r="AY173" s="81"/>
    </row>
    <row r="174" spans="1:51" s="29" customFormat="1" ht="12.75" hidden="1" x14ac:dyDescent="0.2">
      <c r="A174" s="33"/>
      <c r="G174" s="28"/>
      <c r="H174" s="31"/>
      <c r="I174" s="28"/>
      <c r="J174" s="28"/>
      <c r="K174" s="34"/>
      <c r="L174" s="34"/>
      <c r="M174" s="28"/>
      <c r="N174" s="28"/>
      <c r="O174" s="28"/>
      <c r="P174" s="28"/>
      <c r="Q174" s="28"/>
      <c r="R174" s="28"/>
      <c r="S174" s="28"/>
      <c r="T174" s="28"/>
      <c r="U174" s="28"/>
      <c r="V174" s="28"/>
      <c r="W174" s="28"/>
      <c r="X174" s="28"/>
      <c r="Y174" s="28"/>
      <c r="AY174" s="81"/>
    </row>
    <row r="175" spans="1:51" s="29" customFormat="1" ht="12.75" hidden="1" x14ac:dyDescent="0.2">
      <c r="A175" s="33"/>
      <c r="G175" s="28"/>
      <c r="H175" s="31"/>
      <c r="I175" s="28"/>
      <c r="J175" s="28"/>
      <c r="K175" s="34"/>
      <c r="L175" s="34"/>
      <c r="M175" s="28"/>
      <c r="N175" s="28"/>
      <c r="O175" s="28"/>
      <c r="P175" s="28"/>
      <c r="Q175" s="28"/>
      <c r="R175" s="28"/>
      <c r="S175" s="28"/>
      <c r="T175" s="28"/>
      <c r="U175" s="28"/>
      <c r="V175" s="28"/>
      <c r="W175" s="28"/>
      <c r="X175" s="28"/>
      <c r="Y175" s="28"/>
      <c r="AY175" s="81"/>
    </row>
    <row r="176" spans="1:51" s="29" customFormat="1" ht="12.75" hidden="1" x14ac:dyDescent="0.2">
      <c r="A176" s="33"/>
      <c r="G176" s="28"/>
      <c r="H176" s="31"/>
      <c r="I176" s="28"/>
      <c r="J176" s="28"/>
      <c r="K176" s="34"/>
      <c r="L176" s="34"/>
      <c r="M176" s="28"/>
      <c r="N176" s="28"/>
      <c r="O176" s="28"/>
      <c r="P176" s="28"/>
      <c r="Q176" s="28"/>
      <c r="R176" s="28"/>
      <c r="S176" s="28"/>
      <c r="T176" s="28"/>
      <c r="U176" s="28"/>
      <c r="V176" s="28"/>
      <c r="W176" s="28"/>
      <c r="X176" s="28"/>
      <c r="Y176" s="28"/>
      <c r="AY176" s="81"/>
    </row>
    <row r="177" spans="1:51" s="29" customFormat="1" ht="12.75" hidden="1" x14ac:dyDescent="0.2">
      <c r="A177" s="33"/>
      <c r="G177" s="28"/>
      <c r="H177" s="31"/>
      <c r="I177" s="28"/>
      <c r="J177" s="28"/>
      <c r="K177" s="34"/>
      <c r="L177" s="34"/>
      <c r="M177" s="28"/>
      <c r="N177" s="28"/>
      <c r="O177" s="28"/>
      <c r="P177" s="28"/>
      <c r="Q177" s="28"/>
      <c r="R177" s="28"/>
      <c r="S177" s="28"/>
      <c r="T177" s="28"/>
      <c r="U177" s="28"/>
      <c r="V177" s="28"/>
      <c r="W177" s="28"/>
      <c r="X177" s="28"/>
      <c r="Y177" s="28"/>
      <c r="AY177" s="81"/>
    </row>
    <row r="178" spans="1:51" s="29" customFormat="1" ht="12.75" hidden="1" x14ac:dyDescent="0.2">
      <c r="A178" s="33"/>
      <c r="G178" s="28"/>
      <c r="H178" s="31"/>
      <c r="I178" s="28"/>
      <c r="J178" s="28"/>
      <c r="K178" s="34"/>
      <c r="L178" s="34"/>
      <c r="M178" s="28"/>
      <c r="N178" s="28"/>
      <c r="O178" s="28"/>
      <c r="P178" s="28"/>
      <c r="Q178" s="28"/>
      <c r="R178" s="28"/>
      <c r="S178" s="28"/>
      <c r="T178" s="28"/>
      <c r="U178" s="28"/>
      <c r="V178" s="28"/>
      <c r="W178" s="28"/>
      <c r="X178" s="28"/>
      <c r="Y178" s="28"/>
      <c r="AY178" s="81"/>
    </row>
    <row r="179" spans="1:51" s="29" customFormat="1" ht="12.75" hidden="1" x14ac:dyDescent="0.2">
      <c r="A179" s="33"/>
      <c r="G179" s="28"/>
      <c r="H179" s="31"/>
      <c r="I179" s="28"/>
      <c r="J179" s="28"/>
      <c r="K179" s="34"/>
      <c r="L179" s="34"/>
      <c r="M179" s="28"/>
      <c r="N179" s="28"/>
      <c r="O179" s="28"/>
      <c r="P179" s="28"/>
      <c r="Q179" s="28"/>
      <c r="R179" s="28"/>
      <c r="S179" s="28"/>
      <c r="T179" s="28"/>
      <c r="U179" s="28"/>
      <c r="V179" s="28"/>
      <c r="W179" s="28"/>
      <c r="X179" s="28"/>
      <c r="Y179" s="28"/>
      <c r="AY179" s="81"/>
    </row>
    <row r="180" spans="1:51" s="29" customFormat="1" ht="12.75" hidden="1" x14ac:dyDescent="0.2">
      <c r="A180" s="33"/>
      <c r="G180" s="28"/>
      <c r="H180" s="31"/>
      <c r="I180" s="28"/>
      <c r="J180" s="28"/>
      <c r="K180" s="34"/>
      <c r="L180" s="34"/>
      <c r="M180" s="28"/>
      <c r="N180" s="28"/>
      <c r="O180" s="28"/>
      <c r="P180" s="28"/>
      <c r="Q180" s="28"/>
      <c r="R180" s="28"/>
      <c r="S180" s="28"/>
      <c r="T180" s="28"/>
      <c r="U180" s="28"/>
      <c r="V180" s="28"/>
      <c r="W180" s="28"/>
      <c r="X180" s="28"/>
      <c r="Y180" s="28"/>
      <c r="AY180" s="81"/>
    </row>
    <row r="181" spans="1:51" s="29" customFormat="1" ht="12.75" hidden="1" x14ac:dyDescent="0.2">
      <c r="A181" s="33"/>
      <c r="G181" s="28"/>
      <c r="H181" s="31"/>
      <c r="I181" s="28"/>
      <c r="J181" s="28"/>
      <c r="K181" s="34"/>
      <c r="L181" s="34"/>
      <c r="M181" s="28"/>
      <c r="N181" s="28"/>
      <c r="O181" s="28"/>
      <c r="P181" s="28"/>
      <c r="Q181" s="28"/>
      <c r="R181" s="28"/>
      <c r="S181" s="28"/>
      <c r="T181" s="28"/>
      <c r="U181" s="28"/>
      <c r="V181" s="28"/>
      <c r="W181" s="28"/>
      <c r="X181" s="28"/>
      <c r="Y181" s="28"/>
      <c r="AY181" s="81"/>
    </row>
    <row r="182" spans="1:51" s="29" customFormat="1" ht="12.75" hidden="1" x14ac:dyDescent="0.2">
      <c r="A182" s="33"/>
      <c r="G182" s="28"/>
      <c r="H182" s="31"/>
      <c r="I182" s="28"/>
      <c r="J182" s="28"/>
      <c r="K182" s="34"/>
      <c r="L182" s="34"/>
      <c r="M182" s="28"/>
      <c r="N182" s="28"/>
      <c r="O182" s="28"/>
      <c r="P182" s="28"/>
      <c r="Q182" s="28"/>
      <c r="R182" s="28"/>
      <c r="S182" s="28"/>
      <c r="T182" s="28"/>
      <c r="U182" s="28"/>
      <c r="V182" s="28"/>
      <c r="W182" s="28"/>
      <c r="X182" s="28"/>
      <c r="Y182" s="28"/>
      <c r="AY182" s="81"/>
    </row>
    <row r="183" spans="1:51" s="29" customFormat="1" ht="12.75" hidden="1" x14ac:dyDescent="0.2">
      <c r="A183" s="33"/>
      <c r="G183" s="28"/>
      <c r="H183" s="31"/>
      <c r="I183" s="28"/>
      <c r="J183" s="28"/>
      <c r="K183" s="34"/>
      <c r="L183" s="34"/>
      <c r="M183" s="28"/>
      <c r="N183" s="28"/>
      <c r="O183" s="28"/>
      <c r="P183" s="28"/>
      <c r="Q183" s="28"/>
      <c r="R183" s="28"/>
      <c r="S183" s="28"/>
      <c r="T183" s="28"/>
      <c r="U183" s="28"/>
      <c r="V183" s="28"/>
      <c r="W183" s="28"/>
      <c r="X183" s="28"/>
      <c r="Y183" s="28"/>
      <c r="AY183" s="81"/>
    </row>
    <row r="184" spans="1:51" s="29" customFormat="1" ht="12.75" hidden="1" x14ac:dyDescent="0.2">
      <c r="A184" s="33"/>
      <c r="G184" s="28"/>
      <c r="H184" s="31"/>
      <c r="I184" s="28"/>
      <c r="J184" s="28"/>
      <c r="K184" s="34"/>
      <c r="L184" s="34"/>
      <c r="M184" s="28"/>
      <c r="N184" s="28"/>
      <c r="O184" s="28"/>
      <c r="P184" s="28"/>
      <c r="Q184" s="28"/>
      <c r="R184" s="28"/>
      <c r="S184" s="28"/>
      <c r="T184" s="28"/>
      <c r="U184" s="28"/>
      <c r="V184" s="28"/>
      <c r="W184" s="28"/>
      <c r="X184" s="28"/>
      <c r="Y184" s="28"/>
      <c r="AY184" s="81"/>
    </row>
    <row r="185" spans="1:51" s="29" customFormat="1" ht="12.75" hidden="1" x14ac:dyDescent="0.2">
      <c r="A185" s="33"/>
      <c r="G185" s="28"/>
      <c r="H185" s="31"/>
      <c r="I185" s="28"/>
      <c r="J185" s="28"/>
      <c r="K185" s="34"/>
      <c r="L185" s="34"/>
      <c r="M185" s="28"/>
      <c r="N185" s="28"/>
      <c r="O185" s="28"/>
      <c r="P185" s="28"/>
      <c r="Q185" s="28"/>
      <c r="R185" s="28"/>
      <c r="S185" s="28"/>
      <c r="T185" s="28"/>
      <c r="U185" s="28"/>
      <c r="V185" s="28"/>
      <c r="W185" s="28"/>
      <c r="X185" s="28"/>
      <c r="Y185" s="28"/>
      <c r="AY185" s="81"/>
    </row>
    <row r="186" spans="1:51" s="29" customFormat="1" ht="12.75" hidden="1" x14ac:dyDescent="0.2">
      <c r="A186" s="33"/>
      <c r="G186" s="28"/>
      <c r="H186" s="31"/>
      <c r="I186" s="28"/>
      <c r="J186" s="28"/>
      <c r="K186" s="34"/>
      <c r="L186" s="34"/>
      <c r="M186" s="28"/>
      <c r="N186" s="28"/>
      <c r="O186" s="28"/>
      <c r="P186" s="28"/>
      <c r="Q186" s="28"/>
      <c r="R186" s="28"/>
      <c r="S186" s="28"/>
      <c r="T186" s="28"/>
      <c r="U186" s="28"/>
      <c r="V186" s="28"/>
      <c r="W186" s="28"/>
      <c r="X186" s="28"/>
      <c r="Y186" s="28"/>
      <c r="AY186" s="81"/>
    </row>
    <row r="187" spans="1:51" s="29" customFormat="1" ht="12.75" hidden="1" x14ac:dyDescent="0.2">
      <c r="A187" s="33"/>
      <c r="G187" s="28"/>
      <c r="H187" s="31"/>
      <c r="I187" s="28"/>
      <c r="J187" s="28"/>
      <c r="K187" s="34"/>
      <c r="L187" s="34"/>
      <c r="M187" s="28"/>
      <c r="N187" s="28"/>
      <c r="O187" s="28"/>
      <c r="P187" s="28"/>
      <c r="Q187" s="28"/>
      <c r="R187" s="28"/>
      <c r="S187" s="28"/>
      <c r="T187" s="28"/>
      <c r="U187" s="28"/>
      <c r="V187" s="28"/>
      <c r="W187" s="28"/>
      <c r="X187" s="28"/>
      <c r="Y187" s="28"/>
      <c r="AY187" s="81"/>
    </row>
    <row r="188" spans="1:51" s="29" customFormat="1" ht="12.75" hidden="1" x14ac:dyDescent="0.2">
      <c r="A188" s="33"/>
      <c r="G188" s="28"/>
      <c r="H188" s="31"/>
      <c r="I188" s="28"/>
      <c r="J188" s="28"/>
      <c r="K188" s="34"/>
      <c r="L188" s="34"/>
      <c r="M188" s="28"/>
      <c r="N188" s="28"/>
      <c r="O188" s="28"/>
      <c r="P188" s="28"/>
      <c r="Q188" s="28"/>
      <c r="R188" s="28"/>
      <c r="S188" s="28"/>
      <c r="T188" s="28"/>
      <c r="U188" s="28"/>
      <c r="V188" s="28"/>
      <c r="W188" s="28"/>
      <c r="X188" s="28"/>
      <c r="Y188" s="28"/>
      <c r="AY188" s="81"/>
    </row>
    <row r="189" spans="1:51" s="29" customFormat="1" ht="12.75" hidden="1" x14ac:dyDescent="0.2">
      <c r="A189" s="33"/>
      <c r="G189" s="28"/>
      <c r="H189" s="31"/>
      <c r="I189" s="28"/>
      <c r="J189" s="28"/>
      <c r="K189" s="34"/>
      <c r="L189" s="34"/>
      <c r="M189" s="28"/>
      <c r="N189" s="28"/>
      <c r="O189" s="28"/>
      <c r="P189" s="28"/>
      <c r="Q189" s="28"/>
      <c r="R189" s="28"/>
      <c r="S189" s="28"/>
      <c r="T189" s="28"/>
      <c r="U189" s="28"/>
      <c r="V189" s="28"/>
      <c r="W189" s="28"/>
      <c r="X189" s="28"/>
      <c r="Y189" s="28"/>
      <c r="AY189" s="81"/>
    </row>
    <row r="190" spans="1:51" s="29" customFormat="1" ht="12.75" hidden="1" x14ac:dyDescent="0.2">
      <c r="A190" s="33"/>
      <c r="G190" s="28"/>
      <c r="H190" s="31"/>
      <c r="I190" s="28"/>
      <c r="J190" s="28"/>
      <c r="K190" s="34"/>
      <c r="L190" s="34"/>
      <c r="M190" s="28"/>
      <c r="N190" s="28"/>
      <c r="O190" s="28"/>
      <c r="P190" s="28"/>
      <c r="Q190" s="28"/>
      <c r="R190" s="28"/>
      <c r="S190" s="28"/>
      <c r="T190" s="28"/>
      <c r="U190" s="28"/>
      <c r="V190" s="28"/>
      <c r="W190" s="28"/>
      <c r="X190" s="28"/>
      <c r="Y190" s="28"/>
      <c r="AY190" s="81"/>
    </row>
    <row r="191" spans="1:51" s="29" customFormat="1" ht="12.75" hidden="1" x14ac:dyDescent="0.2">
      <c r="A191" s="33"/>
      <c r="G191" s="28"/>
      <c r="H191" s="31"/>
      <c r="I191" s="28"/>
      <c r="J191" s="28"/>
      <c r="K191" s="34"/>
      <c r="L191" s="34"/>
      <c r="M191" s="28"/>
      <c r="N191" s="28"/>
      <c r="O191" s="28"/>
      <c r="P191" s="28"/>
      <c r="Q191" s="28"/>
      <c r="R191" s="28"/>
      <c r="S191" s="28"/>
      <c r="T191" s="28"/>
      <c r="U191" s="28"/>
      <c r="V191" s="28"/>
      <c r="W191" s="28"/>
      <c r="X191" s="28"/>
      <c r="Y191" s="28"/>
      <c r="AY191" s="81"/>
    </row>
    <row r="192" spans="1:51" s="29" customFormat="1" ht="12.75" hidden="1" x14ac:dyDescent="0.2">
      <c r="A192" s="33"/>
      <c r="G192" s="28"/>
      <c r="H192" s="31"/>
      <c r="I192" s="28"/>
      <c r="J192" s="28"/>
      <c r="K192" s="34"/>
      <c r="L192" s="34"/>
      <c r="M192" s="28"/>
      <c r="N192" s="28"/>
      <c r="O192" s="28"/>
      <c r="P192" s="28"/>
      <c r="Q192" s="28"/>
      <c r="R192" s="28"/>
      <c r="S192" s="28"/>
      <c r="T192" s="28"/>
      <c r="U192" s="28"/>
      <c r="V192" s="28"/>
      <c r="W192" s="28"/>
      <c r="X192" s="28"/>
      <c r="Y192" s="28"/>
      <c r="AY192" s="81"/>
    </row>
    <row r="193" spans="1:51" s="29" customFormat="1" ht="12.75" hidden="1" x14ac:dyDescent="0.2">
      <c r="A193" s="33"/>
      <c r="G193" s="28"/>
      <c r="H193" s="31"/>
      <c r="I193" s="28"/>
      <c r="J193" s="28"/>
      <c r="K193" s="34"/>
      <c r="L193" s="34"/>
      <c r="M193" s="28"/>
      <c r="N193" s="28"/>
      <c r="O193" s="28"/>
      <c r="P193" s="28"/>
      <c r="Q193" s="28"/>
      <c r="R193" s="28"/>
      <c r="S193" s="28"/>
      <c r="T193" s="28"/>
      <c r="U193" s="28"/>
      <c r="V193" s="28"/>
      <c r="W193" s="28"/>
      <c r="X193" s="28"/>
      <c r="Y193" s="28"/>
      <c r="AY193" s="81"/>
    </row>
    <row r="194" spans="1:51" s="29" customFormat="1" ht="12.75" hidden="1" x14ac:dyDescent="0.2">
      <c r="A194" s="33"/>
      <c r="G194" s="28"/>
      <c r="H194" s="31"/>
      <c r="I194" s="28"/>
      <c r="J194" s="28"/>
      <c r="K194" s="34"/>
      <c r="L194" s="34"/>
      <c r="M194" s="28"/>
      <c r="N194" s="28"/>
      <c r="O194" s="28"/>
      <c r="P194" s="28"/>
      <c r="Q194" s="28"/>
      <c r="R194" s="28"/>
      <c r="S194" s="28"/>
      <c r="T194" s="28"/>
      <c r="U194" s="28"/>
      <c r="V194" s="28"/>
      <c r="W194" s="28"/>
      <c r="X194" s="28"/>
      <c r="Y194" s="28"/>
      <c r="AY194" s="81"/>
    </row>
    <row r="195" spans="1:51" s="29" customFormat="1" ht="12.75" hidden="1" x14ac:dyDescent="0.2">
      <c r="A195" s="33"/>
      <c r="G195" s="28"/>
      <c r="H195" s="31"/>
      <c r="I195" s="28"/>
      <c r="J195" s="28"/>
      <c r="K195" s="34"/>
      <c r="L195" s="34"/>
      <c r="M195" s="28"/>
      <c r="N195" s="28"/>
      <c r="O195" s="28"/>
      <c r="P195" s="28"/>
      <c r="Q195" s="28"/>
      <c r="R195" s="28"/>
      <c r="S195" s="28"/>
      <c r="T195" s="28"/>
      <c r="U195" s="28"/>
      <c r="V195" s="28"/>
      <c r="W195" s="28"/>
      <c r="X195" s="28"/>
      <c r="Y195" s="28"/>
      <c r="AY195" s="81"/>
    </row>
    <row r="196" spans="1:51" s="29" customFormat="1" ht="12.75" hidden="1" x14ac:dyDescent="0.2">
      <c r="A196" s="33"/>
      <c r="G196" s="28"/>
      <c r="H196" s="31"/>
      <c r="I196" s="28"/>
      <c r="J196" s="28"/>
      <c r="K196" s="34"/>
      <c r="L196" s="34"/>
      <c r="M196" s="28"/>
      <c r="N196" s="28"/>
      <c r="O196" s="28"/>
      <c r="P196" s="28"/>
      <c r="Q196" s="28"/>
      <c r="R196" s="28"/>
      <c r="S196" s="28"/>
      <c r="T196" s="28"/>
      <c r="U196" s="28"/>
      <c r="V196" s="28"/>
      <c r="W196" s="28"/>
      <c r="X196" s="28"/>
      <c r="Y196" s="28"/>
      <c r="AY196" s="81"/>
    </row>
    <row r="197" spans="1:51" s="29" customFormat="1" ht="12.75" hidden="1" x14ac:dyDescent="0.2">
      <c r="A197" s="33"/>
      <c r="G197" s="28"/>
      <c r="H197" s="31"/>
      <c r="I197" s="28"/>
      <c r="J197" s="28"/>
      <c r="K197" s="34"/>
      <c r="L197" s="34"/>
      <c r="M197" s="28"/>
      <c r="N197" s="28"/>
      <c r="O197" s="28"/>
      <c r="P197" s="28"/>
      <c r="Q197" s="28"/>
      <c r="R197" s="28"/>
      <c r="S197" s="28"/>
      <c r="T197" s="28"/>
      <c r="U197" s="28"/>
      <c r="V197" s="28"/>
      <c r="W197" s="28"/>
      <c r="X197" s="28"/>
      <c r="Y197" s="28"/>
      <c r="AY197" s="81"/>
    </row>
    <row r="198" spans="1:51" s="29" customFormat="1" ht="12.75" hidden="1" x14ac:dyDescent="0.2">
      <c r="A198" s="33"/>
      <c r="G198" s="28"/>
      <c r="H198" s="31"/>
      <c r="I198" s="28"/>
      <c r="J198" s="28"/>
      <c r="K198" s="34"/>
      <c r="L198" s="34"/>
      <c r="M198" s="28"/>
      <c r="N198" s="28"/>
      <c r="O198" s="28"/>
      <c r="P198" s="28"/>
      <c r="Q198" s="28"/>
      <c r="R198" s="28"/>
      <c r="S198" s="28"/>
      <c r="T198" s="28"/>
      <c r="U198" s="28"/>
      <c r="V198" s="28"/>
      <c r="W198" s="28"/>
      <c r="X198" s="28"/>
      <c r="Y198" s="28"/>
      <c r="AY198" s="81"/>
    </row>
    <row r="199" spans="1:51" s="29" customFormat="1" ht="12.75" hidden="1" x14ac:dyDescent="0.2">
      <c r="A199" s="33"/>
      <c r="G199" s="28"/>
      <c r="H199" s="31"/>
      <c r="I199" s="28"/>
      <c r="J199" s="28"/>
      <c r="K199" s="34"/>
      <c r="L199" s="34"/>
      <c r="M199" s="28"/>
      <c r="N199" s="28"/>
      <c r="O199" s="28"/>
      <c r="P199" s="28"/>
      <c r="Q199" s="28"/>
      <c r="R199" s="28"/>
      <c r="S199" s="28"/>
      <c r="T199" s="28"/>
      <c r="U199" s="28"/>
      <c r="V199" s="28"/>
      <c r="W199" s="28"/>
      <c r="X199" s="28"/>
      <c r="Y199" s="28"/>
      <c r="AY199" s="81"/>
    </row>
    <row r="200" spans="1:51" s="29" customFormat="1" ht="12.75" hidden="1" x14ac:dyDescent="0.2">
      <c r="A200" s="33"/>
      <c r="G200" s="28"/>
      <c r="H200" s="31"/>
      <c r="I200" s="28"/>
      <c r="J200" s="28"/>
      <c r="K200" s="34"/>
      <c r="L200" s="34"/>
      <c r="M200" s="28"/>
      <c r="N200" s="28"/>
      <c r="O200" s="28"/>
      <c r="P200" s="28"/>
      <c r="Q200" s="28"/>
      <c r="R200" s="28"/>
      <c r="S200" s="28"/>
      <c r="T200" s="28"/>
      <c r="U200" s="28"/>
      <c r="V200" s="28"/>
      <c r="W200" s="28"/>
      <c r="X200" s="28"/>
      <c r="Y200" s="28"/>
      <c r="AY200" s="81"/>
    </row>
    <row r="201" spans="1:51" s="29" customFormat="1" ht="12.75" hidden="1" x14ac:dyDescent="0.2">
      <c r="A201" s="33"/>
      <c r="G201" s="28"/>
      <c r="H201" s="31"/>
      <c r="I201" s="28"/>
      <c r="J201" s="28"/>
      <c r="K201" s="34"/>
      <c r="L201" s="34"/>
      <c r="M201" s="28"/>
      <c r="N201" s="28"/>
      <c r="O201" s="28"/>
      <c r="P201" s="28"/>
      <c r="Q201" s="28"/>
      <c r="R201" s="28"/>
      <c r="S201" s="28"/>
      <c r="T201" s="28"/>
      <c r="U201" s="28"/>
      <c r="V201" s="28"/>
      <c r="W201" s="28"/>
      <c r="X201" s="28"/>
      <c r="Y201" s="28"/>
      <c r="AY201" s="81"/>
    </row>
    <row r="202" spans="1:51" s="29" customFormat="1" ht="12.75" hidden="1" x14ac:dyDescent="0.2">
      <c r="A202" s="33"/>
      <c r="G202" s="28"/>
      <c r="H202" s="31"/>
      <c r="I202" s="28"/>
      <c r="J202" s="28"/>
      <c r="K202" s="34"/>
      <c r="L202" s="34"/>
      <c r="M202" s="28"/>
      <c r="N202" s="28"/>
      <c r="O202" s="28"/>
      <c r="P202" s="28"/>
      <c r="Q202" s="28"/>
      <c r="R202" s="28"/>
      <c r="S202" s="28"/>
      <c r="T202" s="28"/>
      <c r="U202" s="28"/>
      <c r="V202" s="28"/>
      <c r="W202" s="28"/>
      <c r="X202" s="28"/>
      <c r="Y202" s="28"/>
      <c r="AY202" s="81"/>
    </row>
    <row r="203" spans="1:51" s="29" customFormat="1" ht="12.75" hidden="1" x14ac:dyDescent="0.2">
      <c r="A203" s="33"/>
      <c r="G203" s="28"/>
      <c r="H203" s="31"/>
      <c r="I203" s="28"/>
      <c r="J203" s="28"/>
      <c r="K203" s="34"/>
      <c r="L203" s="34"/>
      <c r="M203" s="28"/>
      <c r="N203" s="28"/>
      <c r="O203" s="28"/>
      <c r="P203" s="28"/>
      <c r="Q203" s="28"/>
      <c r="R203" s="28"/>
      <c r="S203" s="28"/>
      <c r="T203" s="28"/>
      <c r="U203" s="28"/>
      <c r="V203" s="28"/>
      <c r="W203" s="28"/>
      <c r="X203" s="28"/>
      <c r="Y203" s="28"/>
      <c r="AY203" s="81"/>
    </row>
    <row r="204" spans="1:51" s="29" customFormat="1" ht="12.75" hidden="1" x14ac:dyDescent="0.2">
      <c r="A204" s="33"/>
      <c r="G204" s="28"/>
      <c r="H204" s="31"/>
      <c r="I204" s="28"/>
      <c r="J204" s="28"/>
      <c r="K204" s="34"/>
      <c r="L204" s="34"/>
      <c r="M204" s="28"/>
      <c r="N204" s="28"/>
      <c r="O204" s="28"/>
      <c r="P204" s="28"/>
      <c r="Q204" s="28"/>
      <c r="R204" s="28"/>
      <c r="S204" s="28"/>
      <c r="T204" s="28"/>
      <c r="U204" s="28"/>
      <c r="V204" s="28"/>
      <c r="W204" s="28"/>
      <c r="X204" s="28"/>
      <c r="Y204" s="28"/>
      <c r="AY204" s="81"/>
    </row>
    <row r="205" spans="1:51" s="29" customFormat="1" ht="12.75" hidden="1" x14ac:dyDescent="0.2">
      <c r="A205" s="33"/>
      <c r="G205" s="28"/>
      <c r="H205" s="31"/>
      <c r="I205" s="28"/>
      <c r="J205" s="28"/>
      <c r="K205" s="34"/>
      <c r="L205" s="34"/>
      <c r="M205" s="28"/>
      <c r="N205" s="28"/>
      <c r="O205" s="28"/>
      <c r="P205" s="28"/>
      <c r="Q205" s="28"/>
      <c r="R205" s="28"/>
      <c r="S205" s="28"/>
      <c r="T205" s="28"/>
      <c r="U205" s="28"/>
      <c r="V205" s="28"/>
      <c r="W205" s="28"/>
      <c r="X205" s="28"/>
      <c r="Y205" s="28"/>
      <c r="AY205" s="81"/>
    </row>
    <row r="206" spans="1:51" s="29" customFormat="1" ht="12.75" hidden="1" x14ac:dyDescent="0.2">
      <c r="A206" s="33"/>
      <c r="G206" s="28"/>
      <c r="H206" s="31"/>
      <c r="I206" s="28"/>
      <c r="J206" s="28"/>
      <c r="K206" s="34"/>
      <c r="L206" s="34"/>
      <c r="M206" s="28"/>
      <c r="N206" s="28"/>
      <c r="O206" s="28"/>
      <c r="P206" s="28"/>
      <c r="Q206" s="28"/>
      <c r="R206" s="28"/>
      <c r="S206" s="28"/>
      <c r="T206" s="28"/>
      <c r="U206" s="28"/>
      <c r="V206" s="28"/>
      <c r="W206" s="28"/>
      <c r="X206" s="28"/>
      <c r="Y206" s="28"/>
      <c r="AY206" s="81"/>
    </row>
    <row r="207" spans="1:51" s="29" customFormat="1" ht="12.75" hidden="1" x14ac:dyDescent="0.2">
      <c r="A207" s="33"/>
      <c r="G207" s="28"/>
      <c r="H207" s="31"/>
      <c r="I207" s="28"/>
      <c r="J207" s="28"/>
      <c r="K207" s="34"/>
      <c r="L207" s="34"/>
      <c r="M207" s="28"/>
      <c r="N207" s="28"/>
      <c r="O207" s="28"/>
      <c r="P207" s="28"/>
      <c r="Q207" s="28"/>
      <c r="R207" s="28"/>
      <c r="S207" s="28"/>
      <c r="T207" s="28"/>
      <c r="U207" s="28"/>
      <c r="V207" s="28"/>
      <c r="W207" s="28"/>
      <c r="X207" s="28"/>
      <c r="Y207" s="28"/>
      <c r="AY207" s="81"/>
    </row>
    <row r="208" spans="1:51" s="29" customFormat="1" ht="12.75" hidden="1" x14ac:dyDescent="0.2">
      <c r="A208" s="33"/>
      <c r="G208" s="28"/>
      <c r="H208" s="31"/>
      <c r="I208" s="28"/>
      <c r="J208" s="28"/>
      <c r="K208" s="34"/>
      <c r="L208" s="34"/>
      <c r="M208" s="28"/>
      <c r="N208" s="28"/>
      <c r="O208" s="28"/>
      <c r="P208" s="28"/>
      <c r="Q208" s="28"/>
      <c r="R208" s="28"/>
      <c r="S208" s="28"/>
      <c r="T208" s="28"/>
      <c r="U208" s="28"/>
      <c r="V208" s="28"/>
      <c r="W208" s="28"/>
      <c r="X208" s="28"/>
      <c r="Y208" s="28"/>
      <c r="AY208" s="81"/>
    </row>
    <row r="209" spans="1:25" ht="15" customHeight="1" x14ac:dyDescent="0.2">
      <c r="A209" s="24" t="s">
        <v>150</v>
      </c>
    </row>
    <row r="210" spans="1:25" s="36" customFormat="1" ht="69" customHeight="1" x14ac:dyDescent="0.25">
      <c r="A210" s="170" t="s">
        <v>645</v>
      </c>
      <c r="B210" s="94" t="s">
        <v>245</v>
      </c>
      <c r="C210" s="94"/>
      <c r="D210" s="94"/>
      <c r="E210" s="94"/>
      <c r="F210" s="94"/>
      <c r="G210" s="145" t="s">
        <v>419</v>
      </c>
      <c r="H210" s="443" t="s">
        <v>420</v>
      </c>
      <c r="I210" s="445"/>
      <c r="J210" s="448"/>
      <c r="K210" s="116" t="s">
        <v>421</v>
      </c>
      <c r="L210" s="449" t="s">
        <v>314</v>
      </c>
      <c r="M210" s="450"/>
      <c r="N210" s="449" t="s">
        <v>308</v>
      </c>
      <c r="O210" s="450"/>
      <c r="P210" s="449" t="s">
        <v>422</v>
      </c>
      <c r="Q210" s="451"/>
      <c r="R210" s="451"/>
      <c r="S210" s="451"/>
      <c r="T210" s="450"/>
      <c r="U210" s="449" t="s">
        <v>423</v>
      </c>
      <c r="V210" s="451"/>
      <c r="W210" s="451"/>
      <c r="X210" s="450"/>
      <c r="Y210" s="116" t="s">
        <v>321</v>
      </c>
    </row>
    <row r="211" spans="1:25" s="37" customFormat="1" ht="52.5" x14ac:dyDescent="0.25">
      <c r="A211" s="175" t="s">
        <v>236</v>
      </c>
      <c r="B211" s="104" t="s">
        <v>151</v>
      </c>
      <c r="C211" s="344"/>
      <c r="D211" s="344"/>
      <c r="E211" s="344"/>
      <c r="F211" s="344"/>
      <c r="G211" s="106" t="s">
        <v>418</v>
      </c>
      <c r="H211" s="106" t="s">
        <v>300</v>
      </c>
      <c r="I211" s="106" t="s">
        <v>301</v>
      </c>
      <c r="J211" s="106" t="s">
        <v>302</v>
      </c>
      <c r="K211" s="117" t="s">
        <v>303</v>
      </c>
      <c r="L211" s="117" t="s">
        <v>312</v>
      </c>
      <c r="M211" s="117" t="s">
        <v>315</v>
      </c>
      <c r="N211" s="117" t="s">
        <v>307</v>
      </c>
      <c r="O211" s="117" t="s">
        <v>309</v>
      </c>
      <c r="P211" s="117" t="s">
        <v>340</v>
      </c>
      <c r="Q211" s="117" t="s">
        <v>330</v>
      </c>
      <c r="R211" s="117" t="s">
        <v>122</v>
      </c>
      <c r="S211" s="117" t="s">
        <v>333</v>
      </c>
      <c r="T211" s="117" t="s">
        <v>332</v>
      </c>
      <c r="U211" s="117" t="s">
        <v>316</v>
      </c>
      <c r="V211" s="117" t="s">
        <v>317</v>
      </c>
      <c r="W211" s="117" t="s">
        <v>318</v>
      </c>
      <c r="X211" s="117" t="s">
        <v>319</v>
      </c>
      <c r="Y211" s="117" t="s">
        <v>320</v>
      </c>
    </row>
    <row r="212" spans="1:25" s="38" customFormat="1" ht="12.75" x14ac:dyDescent="0.25">
      <c r="A212" s="176"/>
      <c r="B212" s="113" t="s">
        <v>126</v>
      </c>
      <c r="C212" s="113"/>
      <c r="D212" s="113"/>
      <c r="E212" s="113"/>
      <c r="F212" s="113"/>
      <c r="G212" s="114" t="s">
        <v>127</v>
      </c>
      <c r="H212" s="114" t="s">
        <v>304</v>
      </c>
      <c r="I212" s="114" t="s">
        <v>304</v>
      </c>
      <c r="J212" s="114" t="s">
        <v>304</v>
      </c>
      <c r="K212" s="114" t="s">
        <v>304</v>
      </c>
      <c r="L212" s="114" t="s">
        <v>313</v>
      </c>
      <c r="M212" s="114" t="s">
        <v>313</v>
      </c>
      <c r="N212" s="114" t="s">
        <v>305</v>
      </c>
      <c r="O212" s="114" t="s">
        <v>306</v>
      </c>
      <c r="P212" s="114" t="s">
        <v>310</v>
      </c>
      <c r="Q212" s="114" t="s">
        <v>329</v>
      </c>
      <c r="R212" s="114" t="s">
        <v>310</v>
      </c>
      <c r="S212" s="114" t="s">
        <v>311</v>
      </c>
      <c r="T212" s="114" t="s">
        <v>331</v>
      </c>
      <c r="U212" s="114" t="s">
        <v>152</v>
      </c>
      <c r="V212" s="114" t="s">
        <v>152</v>
      </c>
      <c r="W212" s="114" t="s">
        <v>152</v>
      </c>
      <c r="X212" s="114" t="s">
        <v>152</v>
      </c>
      <c r="Y212" s="114" t="s">
        <v>252</v>
      </c>
    </row>
    <row r="213" spans="1:25" s="29" customFormat="1" ht="11.25" customHeight="1" x14ac:dyDescent="0.2">
      <c r="A213" s="59"/>
      <c r="B213" s="40"/>
      <c r="C213" s="40"/>
      <c r="D213" s="40"/>
      <c r="E213" s="40"/>
      <c r="F213" s="40"/>
      <c r="G213" s="143"/>
      <c r="H213" s="39"/>
      <c r="I213" s="25"/>
      <c r="J213" s="25"/>
      <c r="K213" s="61"/>
      <c r="L213" s="61"/>
      <c r="M213" s="61"/>
      <c r="N213" s="61"/>
      <c r="O213" s="61"/>
      <c r="P213" s="61"/>
      <c r="Q213" s="83"/>
      <c r="R213" s="61"/>
      <c r="S213" s="61"/>
      <c r="T213" s="61"/>
      <c r="U213" s="61"/>
      <c r="V213" s="61"/>
      <c r="W213" s="61"/>
      <c r="X213" s="61"/>
      <c r="Y213" s="61"/>
    </row>
    <row r="214" spans="1:25" s="51" customFormat="1" ht="11.25" customHeight="1" x14ac:dyDescent="0.15">
      <c r="A214" s="188" t="s">
        <v>346</v>
      </c>
      <c r="B214" s="46"/>
      <c r="C214" s="46"/>
      <c r="D214" s="46"/>
      <c r="E214" s="46"/>
      <c r="F214" s="46"/>
      <c r="G214" s="146">
        <f>'2. Collected Data'!G213*'2. Collected Data'!AA213</f>
        <v>29273</v>
      </c>
      <c r="H214" s="45">
        <f>'2. Collected Data'!I213/'3. Calculated Stats'!$G214*1000</f>
        <v>1.4689304136917978</v>
      </c>
      <c r="I214" s="45">
        <f>'2. Collected Data'!J213/'3. Calculated Stats'!$G214*1000</f>
        <v>0.30745055170293445</v>
      </c>
      <c r="J214" s="45">
        <f>'2. Collected Data'!K213/'3. Calculated Stats'!$G214*1000</f>
        <v>0</v>
      </c>
      <c r="K214" s="66">
        <f>('2. Collected Data'!Y213+'2. Collected Data'!Z213)/G214*1000</f>
        <v>11.956410344003006</v>
      </c>
      <c r="L214" s="73">
        <f>IF(SUM('2. Collected Data'!Y213:Z213)&gt;0,(ROUND('2. Collected Data'!Y213/SUM('2. Collected Data'!Y213:Z213),2)),"")</f>
        <v>1</v>
      </c>
      <c r="M214" s="73">
        <f>IF(SUM('2. Collected Data'!Y213:Z213)&gt;0,1-L214,"")</f>
        <v>0</v>
      </c>
      <c r="N214" s="66" t="str">
        <f>IF('2. Collected Data'!AD213&gt;0,'2. Collected Data'!AE213/'2. Collected Data'!AD213,"")</f>
        <v/>
      </c>
      <c r="O214" s="66">
        <f>IF('2. Collected Data'!AF213&gt;0,'2. Collected Data'!AG213/'2. Collected Data'!AF213,"")</f>
        <v>1739.1428571428571</v>
      </c>
      <c r="P214" s="66">
        <f>SUM('2. Collected Data'!AI213:AK213)/'2. Collected Data'!G213</f>
        <v>0</v>
      </c>
      <c r="Q214" s="50" t="str">
        <f>IF(MAX('2. Collected Data'!AI213:AK213)='2. Collected Data'!AI213,"NaCl",IF(MAX('2. Collected Data'!AJ213:AK213)='2. Collected Data'!AJ213,"CaCl2","MgCl2"))</f>
        <v>NaCl</v>
      </c>
      <c r="R214" s="66">
        <f>'2. Collected Data'!AL213/'2. Collected Data'!G213</f>
        <v>7.9458887029002834E-2</v>
      </c>
      <c r="S214" s="66">
        <f>SUM('2. Collected Data'!AO213:AU213)/'2. Collected Data'!G213</f>
        <v>0.76097427663717421</v>
      </c>
      <c r="T214" s="50" t="str">
        <f>IF(MAX('2. Collected Data'!AO213:AT213)='2. Collected Data'!AO213,"NaCl",IF(MAX('2. Collected Data'!AP213:AT213)='2. Collected Data'!AP213,"CaCl2",IF(MAX('2. Collected Data'!AQ213:AT213)='2. Collected Data'!AQ213,"MgCl2",IF(MAX('2. Collected Data'!AR213:AT213)='2. Collected Data'!AR213,"Potassium Acetate",IF('2. Collected Data'!AS213&gt;'2. Collected Data'!AT213,"Enhanced Brine","Ag Byproduct")))))</f>
        <v>CaCl2</v>
      </c>
      <c r="U214" s="72" t="str">
        <f>IF('2. Collected Data'!BC213&gt;0,'2. Collected Data'!BC213/'2. Collected Data'!$G213,"")</f>
        <v/>
      </c>
      <c r="V214" s="72" t="str">
        <f>IF('2. Collected Data'!BD213&gt;0,'2. Collected Data'!BD213/'2. Collected Data'!$G213,"")</f>
        <v/>
      </c>
      <c r="W214" s="72" t="str">
        <f>IF('2. Collected Data'!BE213&gt;0,'2. Collected Data'!BE213/'2. Collected Data'!$G213,"")</f>
        <v/>
      </c>
      <c r="X214" s="72" t="str">
        <f>IF('2. Collected Data'!BF213&gt;0,'2. Collected Data'!BF213/'2. Collected Data'!$G213,"")</f>
        <v/>
      </c>
      <c r="Y214" s="74" t="str">
        <f>IF(AND('2. Collected Data'!BB213&gt;0,'2. Collected Data'!BH213&gt;0),('2. Collected Data'!BH213-'2. Collected Data'!BB213)/'2. Collected Data'!BH213,"")</f>
        <v/>
      </c>
    </row>
    <row r="215" spans="1:25" s="51" customFormat="1" ht="11.25" customHeight="1" x14ac:dyDescent="0.15">
      <c r="A215" s="188" t="s">
        <v>345</v>
      </c>
      <c r="B215" s="46"/>
      <c r="C215" s="46"/>
      <c r="D215" s="46"/>
      <c r="E215" s="46"/>
      <c r="F215" s="46"/>
      <c r="G215" s="146">
        <f>'2. Collected Data'!G214*'2. Collected Data'!AA214</f>
        <v>15000</v>
      </c>
      <c r="H215" s="45">
        <f>'2. Collected Data'!I214/'3. Calculated Stats'!$G215*1000</f>
        <v>18.599999999999998</v>
      </c>
      <c r="I215" s="45">
        <f>'2. Collected Data'!J214/'3. Calculated Stats'!$G215*1000</f>
        <v>20</v>
      </c>
      <c r="J215" s="45">
        <f>'2. Collected Data'!K214/'3. Calculated Stats'!$G215*1000</f>
        <v>5.7333333333333334</v>
      </c>
      <c r="K215" s="66">
        <f>('2. Collected Data'!Y214+'2. Collected Data'!Z214)/G215*1000</f>
        <v>13.933333333333334</v>
      </c>
      <c r="L215" s="73">
        <f>IF(SUM('2. Collected Data'!Y214:Z214)&gt;0,(ROUND('2. Collected Data'!Y214/SUM('2. Collected Data'!Y214:Z214),2)),"")</f>
        <v>0.93</v>
      </c>
      <c r="M215" s="73">
        <f>IF(SUM('2. Collected Data'!Y214:Z214)&gt;0,1-L215,"")</f>
        <v>6.9999999999999951E-2</v>
      </c>
      <c r="N215" s="66">
        <f>IF('2. Collected Data'!AD214&gt;0,'2. Collected Data'!AE214/'2. Collected Data'!AD214,"")</f>
        <v>629.64285714285711</v>
      </c>
      <c r="O215" s="66">
        <f>IF('2. Collected Data'!AF214&gt;0,'2. Collected Data'!AG214/'2. Collected Data'!AF214,"")</f>
        <v>14111.111111111111</v>
      </c>
      <c r="P215" s="66">
        <f>SUM('2. Collected Data'!AI214:AK214)/'2. Collected Data'!G214</f>
        <v>0</v>
      </c>
      <c r="Q215" s="50" t="str">
        <f>IF(MAX('2. Collected Data'!AI214:AK214)='2. Collected Data'!AI214,"NaCl",IF(MAX('2. Collected Data'!AJ214:AK214)='2. Collected Data'!AJ214,"CaCl2","MgCl2"))</f>
        <v>NaCl</v>
      </c>
      <c r="R215" s="66">
        <f>'2. Collected Data'!AL214/'2. Collected Data'!G214</f>
        <v>0</v>
      </c>
      <c r="S215" s="66">
        <f>SUM('2. Collected Data'!AO214:AU214)/'2. Collected Data'!G214</f>
        <v>0</v>
      </c>
      <c r="T215" s="50" t="str">
        <f>IF(MAX('2. Collected Data'!AO214:AT214)='2. Collected Data'!AO214,"NaCl",IF(MAX('2. Collected Data'!AP214:AT214)='2. Collected Data'!AP214,"CaCl2",IF(MAX('2. Collected Data'!AQ214:AT214)='2. Collected Data'!AQ214,"MgCl2",IF(MAX('2. Collected Data'!AR214:AT214)='2. Collected Data'!AR214,"Potassium Acetate",IF('2. Collected Data'!AS214&gt;'2. Collected Data'!AT214,"Enhanced Brine","Ag Byproduct")))))</f>
        <v>NaCl</v>
      </c>
      <c r="U215" s="72" t="str">
        <f>IF('2. Collected Data'!BC214&gt;0,'2. Collected Data'!BC214/'2. Collected Data'!$G214,"")</f>
        <v/>
      </c>
      <c r="V215" s="72" t="str">
        <f>IF('2. Collected Data'!BD214&gt;0,'2. Collected Data'!BD214/'2. Collected Data'!$G214,"")</f>
        <v/>
      </c>
      <c r="W215" s="72" t="str">
        <f>IF('2. Collected Data'!BE214&gt;0,'2. Collected Data'!BE214/'2. Collected Data'!$G214,"")</f>
        <v/>
      </c>
      <c r="X215" s="72" t="str">
        <f>IF('2. Collected Data'!BF214&gt;0,'2. Collected Data'!BF214/'2. Collected Data'!$G214,"")</f>
        <v/>
      </c>
      <c r="Y215" s="74">
        <f>IF(AND('2. Collected Data'!BB214&gt;0,'2. Collected Data'!BH214&gt;0),('2. Collected Data'!BH214-'2. Collected Data'!BB214)/'2. Collected Data'!BH214,"")</f>
        <v>0</v>
      </c>
    </row>
    <row r="216" spans="1:25" s="51" customFormat="1" ht="11.25" customHeight="1" x14ac:dyDescent="0.15">
      <c r="A216" s="188" t="s">
        <v>153</v>
      </c>
      <c r="B216" s="46"/>
      <c r="C216" s="46"/>
      <c r="D216" s="46"/>
      <c r="E216" s="46"/>
      <c r="F216" s="46"/>
      <c r="G216" s="146">
        <f>'2. Collected Data'!G215*'2. Collected Data'!AA215</f>
        <v>14000</v>
      </c>
      <c r="H216" s="45">
        <f>'2. Collected Data'!I215/'3. Calculated Stats'!$G216*1000</f>
        <v>14.071428571428571</v>
      </c>
      <c r="I216" s="45">
        <f>'2. Collected Data'!J215/'3. Calculated Stats'!$G216*1000</f>
        <v>0.57142857142857151</v>
      </c>
      <c r="J216" s="45">
        <f>'2. Collected Data'!K215/'3. Calculated Stats'!$G216*1000</f>
        <v>0.14285714285714288</v>
      </c>
      <c r="K216" s="66">
        <f>('2. Collected Data'!Y215+'2. Collected Data'!Z215)/G216*1000</f>
        <v>31.928571428571431</v>
      </c>
      <c r="L216" s="73">
        <f>IF(SUM('2. Collected Data'!Y215:Z215)&gt;0,(ROUND('2. Collected Data'!Y215/SUM('2. Collected Data'!Y215:Z215),2)),"")</f>
        <v>1</v>
      </c>
      <c r="M216" s="73">
        <f>IF(SUM('2. Collected Data'!Y215:Z215)&gt;0,1-L216,"")</f>
        <v>0</v>
      </c>
      <c r="N216" s="66">
        <f>IF('2. Collected Data'!AD215&gt;0,'2. Collected Data'!AE215/'2. Collected Data'!AD215,"")</f>
        <v>2.5</v>
      </c>
      <c r="O216" s="66">
        <f>IF('2. Collected Data'!AF215&gt;0,'2. Collected Data'!AG215/'2. Collected Data'!AF215,"")</f>
        <v>11281.25</v>
      </c>
      <c r="P216" s="66">
        <f>SUM('2. Collected Data'!AI215:AK215)/'2. Collected Data'!G215</f>
        <v>2.0714285714285713E-3</v>
      </c>
      <c r="Q216" s="50" t="str">
        <f>IF(MAX('2. Collected Data'!AI215:AK215)='2. Collected Data'!AI215,"NaCl",IF(MAX('2. Collected Data'!AJ215:AK215)='2. Collected Data'!AJ215,"CaCl2","MgCl2"))</f>
        <v>NaCl</v>
      </c>
      <c r="R216" s="66">
        <f>'2. Collected Data'!AL215/'2. Collected Data'!G215</f>
        <v>1.2142857142857142E-3</v>
      </c>
      <c r="S216" s="66">
        <f>SUM('2. Collected Data'!AO215:AU215)/'2. Collected Data'!G215</f>
        <v>13.857142857142858</v>
      </c>
      <c r="T216" s="50" t="str">
        <f>IF(MAX('2. Collected Data'!AO215:AT215)='2. Collected Data'!AO215,"NaCl",IF(MAX('2. Collected Data'!AP215:AT215)='2. Collected Data'!AP215,"CaCl2",IF(MAX('2. Collected Data'!AQ215:AT215)='2. Collected Data'!AQ215,"MgCl2",IF(MAX('2. Collected Data'!AR215:AT215)='2. Collected Data'!AR215,"Potassium Acetate",IF('2. Collected Data'!AS215&gt;'2. Collected Data'!AT215,"Enhanced Brine","Ag Byproduct")))))</f>
        <v>MgCl2</v>
      </c>
      <c r="U216" s="72">
        <f>IF('2. Collected Data'!BC215&gt;0,'2. Collected Data'!BC215/'2. Collected Data'!$G215,"")</f>
        <v>178.57142857142858</v>
      </c>
      <c r="V216" s="72">
        <f>IF('2. Collected Data'!BD215&gt;0,'2. Collected Data'!BD215/'2. Collected Data'!$G215,"")</f>
        <v>200</v>
      </c>
      <c r="W216" s="72">
        <f>IF('2. Collected Data'!BE215&gt;0,'2. Collected Data'!BE215/'2. Collected Data'!$G215,"")</f>
        <v>200</v>
      </c>
      <c r="X216" s="72">
        <f>IF('2. Collected Data'!BF215&gt;0,'2. Collected Data'!BF215/'2. Collected Data'!$G215,"")</f>
        <v>557.14285714285711</v>
      </c>
      <c r="Y216" s="74">
        <f>IF(AND('2. Collected Data'!BB215&gt;0,'2. Collected Data'!BH215&gt;0),('2. Collected Data'!BH215-'2. Collected Data'!BB215)/'2. Collected Data'!BH215,"")</f>
        <v>0</v>
      </c>
    </row>
    <row r="217" spans="1:25" s="51" customFormat="1" ht="11.25" customHeight="1" x14ac:dyDescent="0.15">
      <c r="A217" s="189" t="s">
        <v>154</v>
      </c>
      <c r="B217" s="46"/>
      <c r="C217" s="46"/>
      <c r="D217" s="46"/>
      <c r="E217" s="46"/>
      <c r="F217" s="46"/>
      <c r="G217" s="146"/>
      <c r="H217" s="45"/>
      <c r="I217" s="45"/>
      <c r="J217" s="45"/>
      <c r="K217" s="66"/>
      <c r="L217" s="73"/>
      <c r="M217" s="73"/>
      <c r="N217" s="66"/>
      <c r="O217" s="66"/>
      <c r="P217" s="66"/>
      <c r="Q217" s="50"/>
      <c r="R217" s="66"/>
      <c r="S217" s="66"/>
      <c r="T217" s="50"/>
      <c r="U217" s="72"/>
      <c r="V217" s="72"/>
      <c r="W217" s="72"/>
      <c r="X217" s="72"/>
      <c r="Y217" s="74"/>
    </row>
    <row r="218" spans="1:25" s="51" customFormat="1" ht="11.25" customHeight="1" x14ac:dyDescent="0.15">
      <c r="A218" s="188" t="s">
        <v>131</v>
      </c>
      <c r="B218" s="46"/>
      <c r="C218" s="46"/>
      <c r="D218" s="46"/>
      <c r="E218" s="46"/>
      <c r="F218" s="46"/>
      <c r="G218" s="146"/>
      <c r="H218" s="45"/>
      <c r="I218" s="45"/>
      <c r="J218" s="45"/>
      <c r="K218" s="66"/>
      <c r="L218" s="73"/>
      <c r="M218" s="73"/>
      <c r="N218" s="66"/>
      <c r="O218" s="66"/>
      <c r="P218" s="66"/>
      <c r="Q218" s="50"/>
      <c r="R218" s="66"/>
      <c r="S218" s="66"/>
      <c r="T218" s="50"/>
      <c r="U218" s="72"/>
      <c r="V218" s="72"/>
      <c r="W218" s="72"/>
      <c r="X218" s="72"/>
      <c r="Y218" s="74"/>
    </row>
    <row r="219" spans="1:25" s="51" customFormat="1" ht="11.25" customHeight="1" x14ac:dyDescent="0.15">
      <c r="A219" s="188" t="s">
        <v>132</v>
      </c>
      <c r="B219" s="46"/>
      <c r="C219" s="46"/>
      <c r="D219" s="46"/>
      <c r="E219" s="46"/>
      <c r="F219" s="46"/>
      <c r="G219" s="146">
        <f>'2. Collected Data'!G218*'2. Collected Data'!AA218</f>
        <v>22540</v>
      </c>
      <c r="H219" s="45">
        <f>'2. Collected Data'!I218/'3. Calculated Stats'!$G219*1000</f>
        <v>38.952972493345165</v>
      </c>
      <c r="I219" s="45">
        <f>'2. Collected Data'!J218/'3. Calculated Stats'!$G219*1000</f>
        <v>3.9929015084294583</v>
      </c>
      <c r="J219" s="45">
        <f>'2. Collected Data'!K218/'3. Calculated Stats'!$G219*1000</f>
        <v>1.5971606033717836</v>
      </c>
      <c r="K219" s="66">
        <f>('2. Collected Data'!Y218+'2. Collected Data'!Z218)/G219*1000</f>
        <v>88.952972493345158</v>
      </c>
      <c r="L219" s="73">
        <f>IF(SUM('2. Collected Data'!Y218:Z218)&gt;0,(ROUND('2. Collected Data'!Y218/SUM('2. Collected Data'!Y218:Z218),2)),"")</f>
        <v>0.93</v>
      </c>
      <c r="M219" s="73">
        <f>IF(SUM('2. Collected Data'!Y218:Z218)&gt;0,1-L219,"")</f>
        <v>6.9999999999999951E-2</v>
      </c>
      <c r="N219" s="66">
        <f>IF('2. Collected Data'!AD218&gt;0,'2. Collected Data'!AE218/'2. Collected Data'!AD218,"")</f>
        <v>1091.7475728155339</v>
      </c>
      <c r="O219" s="66">
        <f>IF('2. Collected Data'!AF218&gt;0,'2. Collected Data'!AG218/'2. Collected Data'!AF218,"")</f>
        <v>43940.970059880237</v>
      </c>
      <c r="P219" s="66">
        <f>SUM('2. Collected Data'!AI218:AK218)/'2. Collected Data'!G218</f>
        <v>9.7471304347826084</v>
      </c>
      <c r="Q219" s="50" t="str">
        <f>IF(MAX('2. Collected Data'!AI218:AK218)='2. Collected Data'!AI218,"NaCl",IF(MAX('2. Collected Data'!AJ218:AK218)='2. Collected Data'!AJ218,"CaCl2","MgCl2"))</f>
        <v>NaCl</v>
      </c>
      <c r="R219" s="66">
        <f>'2. Collected Data'!AL218/'2. Collected Data'!G218</f>
        <v>4.0608695652173912E-2</v>
      </c>
      <c r="S219" s="66">
        <f>SUM('2. Collected Data'!AO218:AU218)/'2. Collected Data'!G218</f>
        <v>585.44547826086955</v>
      </c>
      <c r="T219" s="50" t="str">
        <f>IF(MAX('2. Collected Data'!AO218:AT218)='2. Collected Data'!AO218,"NaCl",IF(MAX('2. Collected Data'!AP218:AT218)='2. Collected Data'!AP218,"CaCl2",IF(MAX('2. Collected Data'!AQ218:AT218)='2. Collected Data'!AQ218,"MgCl2",IF(MAX('2. Collected Data'!AR218:AT218)='2. Collected Data'!AR218,"Potassium Acetate",IF('2. Collected Data'!AS218&gt;'2. Collected Data'!AT218,"Enhanced Brine","Ag Byproduct")))))</f>
        <v>MgCl2</v>
      </c>
      <c r="U219" s="72">
        <f>IF('2. Collected Data'!BC218&gt;0,'2. Collected Data'!BC218/'2. Collected Data'!$G218,"")</f>
        <v>909.01665217391303</v>
      </c>
      <c r="V219" s="72">
        <f>IF('2. Collected Data'!BD218&gt;0,'2. Collected Data'!BD218/'2. Collected Data'!$G218,"")</f>
        <v>677.57869565217391</v>
      </c>
      <c r="W219" s="72">
        <f>IF('2. Collected Data'!BE218&gt;0,'2. Collected Data'!BE218/'2. Collected Data'!$G218,"")</f>
        <v>1072.2170434782608</v>
      </c>
      <c r="X219" s="72">
        <f>IF('2. Collected Data'!BF218&gt;0,'2. Collected Data'!BF218/'2. Collected Data'!$G218,"")</f>
        <v>2715.5882608695651</v>
      </c>
      <c r="Y219" s="74">
        <f>IF(AND('2. Collected Data'!BB218&gt;0,'2. Collected Data'!BH218&gt;0),('2. Collected Data'!BH218-'2. Collected Data'!BB218)/'2. Collected Data'!BH218,"")</f>
        <v>0.28399999999999997</v>
      </c>
    </row>
    <row r="220" spans="1:25" s="51" customFormat="1" ht="11.25" customHeight="1" x14ac:dyDescent="0.15">
      <c r="A220" s="188" t="s">
        <v>133</v>
      </c>
      <c r="B220" s="46"/>
      <c r="C220" s="46"/>
      <c r="D220" s="46"/>
      <c r="E220" s="46"/>
      <c r="F220" s="46"/>
      <c r="G220" s="146">
        <f>'2. Collected Data'!G219*'2. Collected Data'!AA219</f>
        <v>10870</v>
      </c>
      <c r="H220" s="45">
        <f>'2. Collected Data'!I219/'3. Calculated Stats'!$G220*1000</f>
        <v>58.32566697332107</v>
      </c>
      <c r="I220" s="45">
        <f>'2. Collected Data'!J219/'3. Calculated Stats'!$G220*1000</f>
        <v>0.18399264029438822</v>
      </c>
      <c r="J220" s="45">
        <f>'2. Collected Data'!K219/'3. Calculated Stats'!$G220*1000</f>
        <v>1.3799448022079117</v>
      </c>
      <c r="K220" s="66">
        <f>('2. Collected Data'!Y219+'2. Collected Data'!Z219)/G220*1000</f>
        <v>127.69089236430543</v>
      </c>
      <c r="L220" s="73">
        <f>IF(SUM('2. Collected Data'!Y219:Z219)&gt;0,(ROUND('2. Collected Data'!Y219/SUM('2. Collected Data'!Y219:Z219),2)),"")</f>
        <v>1</v>
      </c>
      <c r="M220" s="73">
        <f>IF(SUM('2. Collected Data'!Y219:Z219)&gt;0,1-L220,"")</f>
        <v>0</v>
      </c>
      <c r="N220" s="66">
        <f>IF('2. Collected Data'!AD219&gt;0,'2. Collected Data'!AE219/'2. Collected Data'!AD219,"")</f>
        <v>1515.1515151515152</v>
      </c>
      <c r="O220" s="66">
        <f>IF('2. Collected Data'!AF219&gt;0,'2. Collected Data'!AG219/'2. Collected Data'!AF219,"")</f>
        <v>6761.363636363636</v>
      </c>
      <c r="P220" s="66">
        <f>SUM('2. Collected Data'!AI219:AK219)/'2. Collected Data'!G219</f>
        <v>10.271389144434222</v>
      </c>
      <c r="Q220" s="50" t="str">
        <f>IF(MAX('2. Collected Data'!AI219:AK219)='2. Collected Data'!AI219,"NaCl",IF(MAX('2. Collected Data'!AJ219:AK219)='2. Collected Data'!AJ219,"CaCl2","MgCl2"))</f>
        <v>NaCl</v>
      </c>
      <c r="R220" s="66">
        <f>'2. Collected Data'!AL219/'2. Collected Data'!G219</f>
        <v>0</v>
      </c>
      <c r="S220" s="66">
        <f>SUM('2. Collected Data'!AO219:AU219)/'2. Collected Data'!G219</f>
        <v>83.652253909843608</v>
      </c>
      <c r="T220" s="50" t="str">
        <f>IF(MAX('2. Collected Data'!AO219:AT219)='2. Collected Data'!AO219,"NaCl",IF(MAX('2. Collected Data'!AP219:AT219)='2. Collected Data'!AP219,"CaCl2",IF(MAX('2. Collected Data'!AQ219:AT219)='2. Collected Data'!AQ219,"MgCl2",IF(MAX('2. Collected Data'!AR219:AT219)='2. Collected Data'!AR219,"Potassium Acetate",IF('2. Collected Data'!AS219&gt;'2. Collected Data'!AT219,"Enhanced Brine","Ag Byproduct")))))</f>
        <v>MgCl2</v>
      </c>
      <c r="U220" s="72">
        <f>IF('2. Collected Data'!BC219&gt;0,'2. Collected Data'!BC219/'2. Collected Data'!$G219,"")</f>
        <v>1219.7371665133394</v>
      </c>
      <c r="V220" s="72">
        <f>IF('2. Collected Data'!BD219&gt;0,'2. Collected Data'!BD219/'2. Collected Data'!$G219,"")</f>
        <v>241.35988960441583</v>
      </c>
      <c r="W220" s="72">
        <f>IF('2. Collected Data'!BE219&gt;0,'2. Collected Data'!BE219/'2. Collected Data'!$G219,"")</f>
        <v>1400.8792088316468</v>
      </c>
      <c r="X220" s="72">
        <f>IF('2. Collected Data'!BF219&gt;0,'2. Collected Data'!BF219/'2. Collected Data'!$G219,"")</f>
        <v>2962.6494940202392</v>
      </c>
      <c r="Y220" s="74">
        <f>IF(AND('2. Collected Data'!BB219&gt;0,'2. Collected Data'!BH219&gt;0),('2. Collected Data'!BH219-'2. Collected Data'!BB219)/'2. Collected Data'!BH219,"")</f>
        <v>1.2248123271434305E-2</v>
      </c>
    </row>
    <row r="221" spans="1:25" s="51" customFormat="1" ht="11.25" customHeight="1" x14ac:dyDescent="0.15">
      <c r="A221" s="188" t="s">
        <v>134</v>
      </c>
      <c r="B221" s="46"/>
      <c r="C221" s="46"/>
      <c r="D221" s="46"/>
      <c r="E221" s="46"/>
      <c r="F221" s="46"/>
      <c r="G221" s="146">
        <f>'2. Collected Data'!G220*'2. Collected Data'!AA220</f>
        <v>13472</v>
      </c>
      <c r="H221" s="45">
        <f>'2. Collected Data'!I220/'3. Calculated Stats'!$G221*1000</f>
        <v>25.75712589073634</v>
      </c>
      <c r="I221" s="45">
        <f>'2. Collected Data'!J220/'3. Calculated Stats'!$G221*1000</f>
        <v>0.8165083135391924</v>
      </c>
      <c r="J221" s="45">
        <f>'2. Collected Data'!K220/'3. Calculated Stats'!$G221*1000</f>
        <v>0.8165083135391924</v>
      </c>
      <c r="K221" s="66">
        <f>('2. Collected Data'!Y220+'2. Collected Data'!Z220)/G221*1000</f>
        <v>24.421021377672211</v>
      </c>
      <c r="L221" s="73">
        <f>IF(SUM('2. Collected Data'!Y220:Z220)&gt;0,(ROUND('2. Collected Data'!Y220/SUM('2. Collected Data'!Y220:Z220),2)),"")</f>
        <v>0.87</v>
      </c>
      <c r="M221" s="73">
        <f>IF(SUM('2. Collected Data'!Y220:Z220)&gt;0,1-L221,"")</f>
        <v>0.13</v>
      </c>
      <c r="N221" s="66">
        <f>IF('2. Collected Data'!AD220&gt;0,'2. Collected Data'!AE220/'2. Collected Data'!AD220,"")</f>
        <v>2457.8947368421054</v>
      </c>
      <c r="O221" s="66">
        <f>IF('2. Collected Data'!AF220&gt;0,'2. Collected Data'!AG220/'2. Collected Data'!AF220,"")</f>
        <v>19692.857142857141</v>
      </c>
      <c r="P221" s="66">
        <f>SUM('2. Collected Data'!AI220:AK220)/'2. Collected Data'!G220</f>
        <v>2.3093824228028503</v>
      </c>
      <c r="Q221" s="50" t="str">
        <f>IF(MAX('2. Collected Data'!AI220:AK220)='2. Collected Data'!AI220,"NaCl",IF(MAX('2. Collected Data'!AJ220:AK220)='2. Collected Data'!AJ220,"CaCl2","MgCl2"))</f>
        <v>NaCl</v>
      </c>
      <c r="R221" s="66">
        <f>'2. Collected Data'!AL220/'2. Collected Data'!G220</f>
        <v>0</v>
      </c>
      <c r="S221" s="66">
        <f>SUM('2. Collected Data'!AO220:AU220)/'2. Collected Data'!G220</f>
        <v>27.01900237529691</v>
      </c>
      <c r="T221" s="50" t="str">
        <f>IF(MAX('2. Collected Data'!AO220:AT220)='2. Collected Data'!AO220,"NaCl",IF(MAX('2. Collected Data'!AP220:AT220)='2. Collected Data'!AP220,"CaCl2",IF(MAX('2. Collected Data'!AQ220:AT220)='2. Collected Data'!AQ220,"MgCl2",IF(MAX('2. Collected Data'!AR220:AT220)='2. Collected Data'!AR220,"Potassium Acetate",IF('2. Collected Data'!AS220&gt;'2. Collected Data'!AT220,"Enhanced Brine","Ag Byproduct")))))</f>
        <v>NaCl</v>
      </c>
      <c r="U221" s="72">
        <f>IF('2. Collected Data'!BC220&gt;0,'2. Collected Data'!BC220/'2. Collected Data'!$G220,"")</f>
        <v>209.10503266033254</v>
      </c>
      <c r="V221" s="72">
        <f>IF('2. Collected Data'!BD220&gt;0,'2. Collected Data'!BD220/'2. Collected Data'!$G220,"")</f>
        <v>110.58447149643706</v>
      </c>
      <c r="W221" s="72">
        <f>IF('2. Collected Data'!BE220&gt;0,'2. Collected Data'!BE220/'2. Collected Data'!$G220,"")</f>
        <v>148.06279691211401</v>
      </c>
      <c r="X221" s="72">
        <f>IF('2. Collected Data'!BF220&gt;0,'2. Collected Data'!BF220/'2. Collected Data'!$G220,"")</f>
        <v>591.14533847980999</v>
      </c>
      <c r="Y221" s="74">
        <f>IF(AND('2. Collected Data'!BB220&gt;0,'2. Collected Data'!BH220&gt;0),('2. Collected Data'!BH220-'2. Collected Data'!BB220)/'2. Collected Data'!BH220,"")</f>
        <v>8.9062500000000044E-3</v>
      </c>
    </row>
    <row r="222" spans="1:25" s="51" customFormat="1" ht="11.25" customHeight="1" x14ac:dyDescent="0.15">
      <c r="A222" s="189" t="s">
        <v>347</v>
      </c>
      <c r="B222" s="46"/>
      <c r="C222" s="46"/>
      <c r="D222" s="46"/>
      <c r="E222" s="46"/>
      <c r="F222" s="46"/>
      <c r="G222" s="146"/>
      <c r="H222" s="45"/>
      <c r="I222" s="45"/>
      <c r="J222" s="45"/>
      <c r="K222" s="66"/>
      <c r="L222" s="73"/>
      <c r="M222" s="73"/>
      <c r="N222" s="66"/>
      <c r="O222" s="66"/>
      <c r="P222" s="66"/>
      <c r="Q222" s="50"/>
      <c r="R222" s="66"/>
      <c r="S222" s="66"/>
      <c r="T222" s="50"/>
      <c r="U222" s="72"/>
      <c r="V222" s="72"/>
      <c r="W222" s="72"/>
      <c r="X222" s="72"/>
      <c r="Y222" s="74"/>
    </row>
    <row r="223" spans="1:25" s="51" customFormat="1" ht="11.25" customHeight="1" x14ac:dyDescent="0.15">
      <c r="A223" s="189" t="s">
        <v>348</v>
      </c>
      <c r="B223" s="46"/>
      <c r="C223" s="46"/>
      <c r="D223" s="46"/>
      <c r="E223" s="46"/>
      <c r="F223" s="46"/>
      <c r="G223" s="146"/>
      <c r="H223" s="45"/>
      <c r="I223" s="45"/>
      <c r="J223" s="45"/>
      <c r="K223" s="66"/>
      <c r="L223" s="73"/>
      <c r="M223" s="73"/>
      <c r="N223" s="66"/>
      <c r="O223" s="66"/>
      <c r="P223" s="66"/>
      <c r="Q223" s="50"/>
      <c r="R223" s="66"/>
      <c r="S223" s="66"/>
      <c r="T223" s="50"/>
      <c r="U223" s="72"/>
      <c r="V223" s="72"/>
      <c r="W223" s="72"/>
      <c r="X223" s="72"/>
      <c r="Y223" s="74"/>
    </row>
    <row r="224" spans="1:25" s="51" customFormat="1" ht="11.25" customHeight="1" x14ac:dyDescent="0.15">
      <c r="A224" s="189" t="s">
        <v>349</v>
      </c>
      <c r="B224" s="46"/>
      <c r="C224" s="46"/>
      <c r="D224" s="46"/>
      <c r="E224" s="46"/>
      <c r="F224" s="46"/>
      <c r="G224" s="146"/>
      <c r="H224" s="45"/>
      <c r="I224" s="45"/>
      <c r="J224" s="45"/>
      <c r="K224" s="66"/>
      <c r="L224" s="73"/>
      <c r="M224" s="73"/>
      <c r="N224" s="66"/>
      <c r="O224" s="66"/>
      <c r="P224" s="66"/>
      <c r="Q224" s="50"/>
      <c r="R224" s="66"/>
      <c r="S224" s="66"/>
      <c r="T224" s="50"/>
      <c r="U224" s="72"/>
      <c r="V224" s="72"/>
      <c r="W224" s="72"/>
      <c r="X224" s="72"/>
      <c r="Y224" s="74"/>
    </row>
    <row r="225" spans="1:25" s="51" customFormat="1" ht="11.25" customHeight="1" x14ac:dyDescent="0.15">
      <c r="A225" s="189" t="s">
        <v>350</v>
      </c>
      <c r="B225" s="46"/>
      <c r="C225" s="46"/>
      <c r="D225" s="46"/>
      <c r="E225" s="46"/>
      <c r="F225" s="46"/>
      <c r="G225" s="146"/>
      <c r="H225" s="45"/>
      <c r="I225" s="45"/>
      <c r="J225" s="45"/>
      <c r="K225" s="66"/>
      <c r="L225" s="73"/>
      <c r="M225" s="73"/>
      <c r="N225" s="66"/>
      <c r="O225" s="66"/>
      <c r="P225" s="66"/>
      <c r="Q225" s="50"/>
      <c r="R225" s="66"/>
      <c r="S225" s="66"/>
      <c r="T225" s="50"/>
      <c r="U225" s="72"/>
      <c r="V225" s="72"/>
      <c r="W225" s="72"/>
      <c r="X225" s="72"/>
      <c r="Y225" s="74"/>
    </row>
    <row r="226" spans="1:25" s="51" customFormat="1" ht="11.25" customHeight="1" x14ac:dyDescent="0.15">
      <c r="A226" s="189" t="s">
        <v>351</v>
      </c>
      <c r="B226" s="46"/>
      <c r="C226" s="46"/>
      <c r="D226" s="46"/>
      <c r="E226" s="46"/>
      <c r="F226" s="46"/>
      <c r="G226" s="146"/>
      <c r="H226" s="45"/>
      <c r="I226" s="45"/>
      <c r="J226" s="45"/>
      <c r="K226" s="66"/>
      <c r="L226" s="73"/>
      <c r="M226" s="73"/>
      <c r="N226" s="66"/>
      <c r="O226" s="66"/>
      <c r="P226" s="66"/>
      <c r="Q226" s="50"/>
      <c r="R226" s="66"/>
      <c r="S226" s="66"/>
      <c r="T226" s="50"/>
      <c r="U226" s="72"/>
      <c r="V226" s="72"/>
      <c r="W226" s="72"/>
      <c r="X226" s="72"/>
      <c r="Y226" s="74"/>
    </row>
    <row r="227" spans="1:25" s="51" customFormat="1" ht="11.25" customHeight="1" x14ac:dyDescent="0.15">
      <c r="A227" s="188" t="s">
        <v>135</v>
      </c>
      <c r="B227" s="46"/>
      <c r="C227" s="46"/>
      <c r="D227" s="46"/>
      <c r="E227" s="46"/>
      <c r="F227" s="46"/>
      <c r="G227" s="146">
        <f>'2. Collected Data'!G226*'2. Collected Data'!AA226</f>
        <v>37491.78</v>
      </c>
      <c r="H227" s="45">
        <f>'2. Collected Data'!I226/'3. Calculated Stats'!$G227*1000</f>
        <v>49.237459517792963</v>
      </c>
      <c r="I227" s="45">
        <f>'2. Collected Data'!J226/'3. Calculated Stats'!$G227*1000</f>
        <v>2.4805437351867532</v>
      </c>
      <c r="J227" s="45">
        <f>'2. Collected Data'!K226/'3. Calculated Stats'!$G227*1000</f>
        <v>0.21338010625262391</v>
      </c>
      <c r="K227" s="66">
        <f>('2. Collected Data'!Y226+'2. Collected Data'!Z226)/G227*1000</f>
        <v>99.755199673101671</v>
      </c>
      <c r="L227" s="73">
        <f>IF(SUM('2. Collected Data'!Y226:Z226)&gt;0,(ROUND('2. Collected Data'!Y226/SUM('2. Collected Data'!Y226:Z226),2)),"")</f>
        <v>0.44</v>
      </c>
      <c r="M227" s="73">
        <f>IF(SUM('2. Collected Data'!Y226:Z226)&gt;0,1-L227,"")</f>
        <v>0.56000000000000005</v>
      </c>
      <c r="N227" s="66">
        <f>IF('2. Collected Data'!AD226&gt;0,'2. Collected Data'!AE226/'2. Collected Data'!AD226,"")</f>
        <v>2551.372340425532</v>
      </c>
      <c r="O227" s="66">
        <f>IF('2. Collected Data'!AF226&gt;0,'2. Collected Data'!AG226/'2. Collected Data'!AF226,"")</f>
        <v>2040.8163265306123</v>
      </c>
      <c r="P227" s="66">
        <f>SUM('2. Collected Data'!AI226:AK226)/'2. Collected Data'!G226</f>
        <v>8.0071471666589318</v>
      </c>
      <c r="Q227" s="50" t="str">
        <f>IF(MAX('2. Collected Data'!AI226:AK226)='2. Collected Data'!AI226,"NaCl",IF(MAX('2. Collected Data'!AJ226:AK226)='2. Collected Data'!AJ226,"CaCl2","MgCl2"))</f>
        <v>NaCl</v>
      </c>
      <c r="R227" s="66">
        <f>'2. Collected Data'!AL226/'2. Collected Data'!G226</f>
        <v>3.4645194226574465E-2</v>
      </c>
      <c r="S227" s="66">
        <f>SUM('2. Collected Data'!AO226:AU226)/'2. Collected Data'!G226</f>
        <v>41.700097461363534</v>
      </c>
      <c r="T227" s="50" t="str">
        <f>IF(MAX('2. Collected Data'!AO226:AT226)='2. Collected Data'!AO226,"NaCl",IF(MAX('2. Collected Data'!AP226:AT226)='2. Collected Data'!AP226,"CaCl2",IF(MAX('2. Collected Data'!AQ226:AT226)='2. Collected Data'!AQ226,"MgCl2",IF(MAX('2. Collected Data'!AR226:AT226)='2. Collected Data'!AR226,"Potassium Acetate",IF('2. Collected Data'!AS226&gt;'2. Collected Data'!AT226,"Enhanced Brine","Ag Byproduct")))))</f>
        <v>NaCl</v>
      </c>
      <c r="U227" s="72">
        <f>IF('2. Collected Data'!BC226&gt;0,'2. Collected Data'!BC226/'2. Collected Data'!$G226,"")</f>
        <v>610.66686777741677</v>
      </c>
      <c r="V227" s="72">
        <f>IF('2. Collected Data'!BD226&gt;0,'2. Collected Data'!BD226/'2. Collected Data'!$G226,"")</f>
        <v>620.54599248155193</v>
      </c>
      <c r="W227" s="72">
        <f>IF('2. Collected Data'!BE226&gt;0,'2. Collected Data'!BE226/'2. Collected Data'!$G226,"")</f>
        <v>446.50633498862953</v>
      </c>
      <c r="X227" s="72">
        <f>IF('2. Collected Data'!BF226&gt;0,'2. Collected Data'!BF226/'2. Collected Data'!$G226,"")</f>
        <v>1677.7191952475982</v>
      </c>
      <c r="Y227" s="74">
        <f>IF(AND('2. Collected Data'!BB226&gt;0,'2. Collected Data'!BH226&gt;0),('2. Collected Data'!BH226-'2. Collected Data'!BB226)/'2. Collected Data'!BH226,"")</f>
        <v>0</v>
      </c>
    </row>
    <row r="228" spans="1:25" s="51" customFormat="1" ht="11.25" customHeight="1" x14ac:dyDescent="0.15">
      <c r="A228" s="189" t="s">
        <v>155</v>
      </c>
      <c r="B228" s="46"/>
      <c r="C228" s="46"/>
      <c r="D228" s="46"/>
      <c r="E228" s="46"/>
      <c r="F228" s="46"/>
      <c r="G228" s="146"/>
      <c r="H228" s="45"/>
      <c r="I228" s="45"/>
      <c r="J228" s="45"/>
      <c r="K228" s="66"/>
      <c r="L228" s="73"/>
      <c r="M228" s="73"/>
      <c r="N228" s="66"/>
      <c r="O228" s="66"/>
      <c r="P228" s="66"/>
      <c r="Q228" s="50"/>
      <c r="R228" s="66"/>
      <c r="S228" s="66"/>
      <c r="T228" s="50"/>
      <c r="U228" s="72"/>
      <c r="V228" s="72"/>
      <c r="W228" s="72"/>
      <c r="X228" s="72"/>
      <c r="Y228" s="74"/>
    </row>
    <row r="229" spans="1:25" s="51" customFormat="1" ht="11.25" customHeight="1" x14ac:dyDescent="0.15">
      <c r="A229" s="188" t="s">
        <v>136</v>
      </c>
      <c r="B229" s="46"/>
      <c r="C229" s="46"/>
      <c r="D229" s="46"/>
      <c r="E229" s="46"/>
      <c r="F229" s="46"/>
      <c r="G229" s="146">
        <f>'2. Collected Data'!G228*'2. Collected Data'!AA228</f>
        <v>23880.78</v>
      </c>
      <c r="H229" s="45">
        <f>'2. Collected Data'!I228/'3. Calculated Stats'!$G229*1000</f>
        <v>37.352213788661849</v>
      </c>
      <c r="I229" s="45">
        <f>'2. Collected Data'!J228/'3. Calculated Stats'!$G229*1000</f>
        <v>2.2193579941693695</v>
      </c>
      <c r="J229" s="45">
        <f>'2. Collected Data'!K228/'3. Calculated Stats'!$G229*1000</f>
        <v>0.50249614962325351</v>
      </c>
      <c r="K229" s="66">
        <f>('2. Collected Data'!Y228+'2. Collected Data'!Z228)/G229*1000</f>
        <v>64.822003301399704</v>
      </c>
      <c r="L229" s="73">
        <f>IF(SUM('2. Collected Data'!Y228:Z228)&gt;0,(ROUND('2. Collected Data'!Y228/SUM('2. Collected Data'!Y228:Z228),2)),"")</f>
        <v>0.68</v>
      </c>
      <c r="M229" s="73">
        <f>IF(SUM('2. Collected Data'!Y228:Z228)&gt;0,1-L229,"")</f>
        <v>0.31999999999999995</v>
      </c>
      <c r="N229" s="66">
        <f>IF('2. Collected Data'!AD228&gt;0,'2. Collected Data'!AE228/'2. Collected Data'!AD228,"")</f>
        <v>1833.0578512396694</v>
      </c>
      <c r="O229" s="66">
        <f>IF('2. Collected Data'!AF228&gt;0,'2. Collected Data'!AG228/'2. Collected Data'!AF228,"")</f>
        <v>2706.4220183486241</v>
      </c>
      <c r="P229" s="66">
        <f>SUM('2. Collected Data'!AI228:AK228)/'2. Collected Data'!G228</f>
        <v>6.2018489345825385</v>
      </c>
      <c r="Q229" s="50" t="str">
        <f>IF(MAX('2. Collected Data'!AI228:AK228)='2. Collected Data'!AI228,"NaCl",IF(MAX('2. Collected Data'!AJ228:AK228)='2. Collected Data'!AJ228,"CaCl2","MgCl2"))</f>
        <v>NaCl</v>
      </c>
      <c r="R229" s="66">
        <f>'2. Collected Data'!AL228/'2. Collected Data'!G228</f>
        <v>0.73248486858469442</v>
      </c>
      <c r="S229" s="66">
        <f>SUM('2. Collected Data'!AO228:AU228)/'2. Collected Data'!G228</f>
        <v>838.55832849680792</v>
      </c>
      <c r="T229" s="50" t="str">
        <f>IF(MAX('2. Collected Data'!AO228:AT228)='2. Collected Data'!AO228,"NaCl",IF(MAX('2. Collected Data'!AP228:AT228)='2. Collected Data'!AP228,"CaCl2",IF(MAX('2. Collected Data'!AQ228:AT228)='2. Collected Data'!AQ228,"MgCl2",IF(MAX('2. Collected Data'!AR228:AT228)='2. Collected Data'!AR228,"Potassium Acetate",IF('2. Collected Data'!AS228&gt;'2. Collected Data'!AT228,"Enhanced Brine","Ag Byproduct")))))</f>
        <v>NaCl</v>
      </c>
      <c r="U229" s="72">
        <f>IF('2. Collected Data'!BC228&gt;0,'2. Collected Data'!BC228/'2. Collected Data'!$G228,"")</f>
        <v>577.06657822734428</v>
      </c>
      <c r="V229" s="72">
        <f>IF('2. Collected Data'!BD228&gt;0,'2. Collected Data'!BD228/'2. Collected Data'!$G228,"")</f>
        <v>228.00762789155129</v>
      </c>
      <c r="W229" s="72">
        <f>IF('2. Collected Data'!BE228&gt;0,'2. Collected Data'!BE228/'2. Collected Data'!$G228,"")</f>
        <v>472.59762872066995</v>
      </c>
      <c r="X229" s="72">
        <f>IF('2. Collected Data'!BF228&gt;0,'2. Collected Data'!BF228/'2. Collected Data'!$G228,"")</f>
        <v>1310.8365807147002</v>
      </c>
      <c r="Y229" s="74">
        <f>IF(AND('2. Collected Data'!BB228&gt;0,'2. Collected Data'!BH228&gt;0),('2. Collected Data'!BH228-'2. Collected Data'!BB228)/'2. Collected Data'!BH228,"")</f>
        <v>-5.8416819528714553E-2</v>
      </c>
    </row>
    <row r="230" spans="1:25" s="51" customFormat="1" ht="11.25" customHeight="1" x14ac:dyDescent="0.15">
      <c r="A230" s="188" t="s">
        <v>109</v>
      </c>
      <c r="B230" s="46"/>
      <c r="C230" s="46"/>
      <c r="D230" s="46"/>
      <c r="E230" s="46"/>
      <c r="F230" s="46"/>
      <c r="G230" s="146">
        <f>'2. Collected Data'!G229*'2. Collected Data'!AA229</f>
        <v>25300</v>
      </c>
      <c r="H230" s="45">
        <f>'2. Collected Data'!I229/'3. Calculated Stats'!$G230*1000</f>
        <v>23.359683794466402</v>
      </c>
      <c r="I230" s="45">
        <f>'2. Collected Data'!J229/'3. Calculated Stats'!$G230*1000</f>
        <v>4.4664031620553359</v>
      </c>
      <c r="J230" s="45">
        <f>'2. Collected Data'!K229/'3. Calculated Stats'!$G230*1000</f>
        <v>0.15810276679841898</v>
      </c>
      <c r="K230" s="66">
        <f>('2. Collected Data'!Y229+'2. Collected Data'!Z229)/G230*1000</f>
        <v>47.826086956521742</v>
      </c>
      <c r="L230" s="73">
        <f>IF(SUM('2. Collected Data'!Y229:Z229)&gt;0,(ROUND('2. Collected Data'!Y229/SUM('2. Collected Data'!Y229:Z229),2)),"")</f>
        <v>0.99</v>
      </c>
      <c r="M230" s="73">
        <f>IF(SUM('2. Collected Data'!Y229:Z229)&gt;0,1-L230,"")</f>
        <v>1.0000000000000009E-2</v>
      </c>
      <c r="N230" s="66">
        <f>IF('2. Collected Data'!AD229&gt;0,'2. Collected Data'!AE229/'2. Collected Data'!AD229,"")</f>
        <v>1250</v>
      </c>
      <c r="O230" s="66">
        <f>IF('2. Collected Data'!AF229&gt;0,'2. Collected Data'!AG229/'2. Collected Data'!AF229,"")</f>
        <v>10833.333333333334</v>
      </c>
      <c r="P230" s="66">
        <f>SUM('2. Collected Data'!AI229:AK229)/'2. Collected Data'!G229</f>
        <v>3.1225296442687749</v>
      </c>
      <c r="Q230" s="50" t="str">
        <f>IF(MAX('2. Collected Data'!AI229:AK229)='2. Collected Data'!AI229,"NaCl",IF(MAX('2. Collected Data'!AJ229:AK229)='2. Collected Data'!AJ229,"CaCl2","MgCl2"))</f>
        <v>NaCl</v>
      </c>
      <c r="R230" s="66">
        <f>'2. Collected Data'!AL229/'2. Collected Data'!G229</f>
        <v>1.1067193675889329</v>
      </c>
      <c r="S230" s="66">
        <f>SUM('2. Collected Data'!AO229:AU229)/'2. Collected Data'!G229</f>
        <v>141.26482213438734</v>
      </c>
      <c r="T230" s="50" t="str">
        <f>IF(MAX('2. Collected Data'!AO229:AT229)='2. Collected Data'!AO229,"NaCl",IF(MAX('2. Collected Data'!AP229:AT229)='2. Collected Data'!AP229,"CaCl2",IF(MAX('2. Collected Data'!AQ229:AT229)='2. Collected Data'!AQ229,"MgCl2",IF(MAX('2. Collected Data'!AR229:AT229)='2. Collected Data'!AR229,"Potassium Acetate",IF('2. Collected Data'!AS229&gt;'2. Collected Data'!AT229,"Enhanced Brine","Ag Byproduct")))))</f>
        <v>NaCl</v>
      </c>
      <c r="U230" s="72">
        <f>IF('2. Collected Data'!BC229&gt;0,'2. Collected Data'!BC229/'2. Collected Data'!$G229,"")</f>
        <v>211.699604743083</v>
      </c>
      <c r="V230" s="72">
        <f>IF('2. Collected Data'!BD229&gt;0,'2. Collected Data'!BD229/'2. Collected Data'!$G229,"")</f>
        <v>169.92094861660078</v>
      </c>
      <c r="W230" s="72">
        <f>IF('2. Collected Data'!BE229&gt;0,'2. Collected Data'!BE229/'2. Collected Data'!$G229,"")</f>
        <v>157.43083003952569</v>
      </c>
      <c r="X230" s="72">
        <f>IF('2. Collected Data'!BF229&gt;0,'2. Collected Data'!BF229/'2. Collected Data'!$G229,"")</f>
        <v>539.56521739130437</v>
      </c>
      <c r="Y230" s="74" t="str">
        <f>IF(AND('2. Collected Data'!BB229&gt;0,'2. Collected Data'!BH229&gt;0),('2. Collected Data'!BH229-'2. Collected Data'!BB229)/'2. Collected Data'!BH229,"")</f>
        <v/>
      </c>
    </row>
    <row r="231" spans="1:25" s="51" customFormat="1" ht="11.25" customHeight="1" x14ac:dyDescent="0.15">
      <c r="A231" s="188" t="s">
        <v>352</v>
      </c>
      <c r="B231" s="46"/>
      <c r="C231" s="46"/>
      <c r="D231" s="46"/>
      <c r="E231" s="46"/>
      <c r="F231" s="46"/>
      <c r="G231" s="146">
        <f>'2. Collected Data'!G230*'2. Collected Data'!AA230</f>
        <v>61110</v>
      </c>
      <c r="H231" s="45">
        <f>'2. Collected Data'!I230/'3. Calculated Stats'!$G231*1000</f>
        <v>16.036655211912944</v>
      </c>
      <c r="I231" s="45">
        <f>'2. Collected Data'!J230/'3. Calculated Stats'!$G231*1000</f>
        <v>0.57273768613974807</v>
      </c>
      <c r="J231" s="45">
        <f>'2. Collected Data'!K230/'3. Calculated Stats'!$G231*1000</f>
        <v>0</v>
      </c>
      <c r="K231" s="66">
        <f>('2. Collected Data'!Y230+'2. Collected Data'!Z230)/G231*1000</f>
        <v>35.591556210112913</v>
      </c>
      <c r="L231" s="73">
        <f>IF(SUM('2. Collected Data'!Y230:Z230)&gt;0,(ROUND('2. Collected Data'!Y230/SUM('2. Collected Data'!Y230:Z230),2)),"")</f>
        <v>0.93</v>
      </c>
      <c r="M231" s="73">
        <f>IF(SUM('2. Collected Data'!Y230:Z230)&gt;0,1-L231,"")</f>
        <v>6.9999999999999951E-2</v>
      </c>
      <c r="N231" s="66">
        <f>IF('2. Collected Data'!AD230&gt;0,'2. Collected Data'!AE230/'2. Collected Data'!AD230,"")</f>
        <v>2520</v>
      </c>
      <c r="O231" s="66">
        <f>IF('2. Collected Data'!AF230&gt;0,'2. Collected Data'!AG230/'2. Collected Data'!AF230,"")</f>
        <v>16129.032258064517</v>
      </c>
      <c r="P231" s="66">
        <f>SUM('2. Collected Data'!AI230:AK230)/'2. Collected Data'!G230</f>
        <v>4.0119047619047619</v>
      </c>
      <c r="Q231" s="50" t="str">
        <f>IF(MAX('2. Collected Data'!AI230:AK230)='2. Collected Data'!AI230,"NaCl",IF(MAX('2. Collected Data'!AJ230:AK230)='2. Collected Data'!AJ230,"CaCl2","MgCl2"))</f>
        <v>NaCl</v>
      </c>
      <c r="R231" s="66">
        <f>'2. Collected Data'!AL230/'2. Collected Data'!G230</f>
        <v>0</v>
      </c>
      <c r="S231" s="66">
        <f>SUM('2. Collected Data'!AO230:AU230)/'2. Collected Data'!G230</f>
        <v>28.852380952380951</v>
      </c>
      <c r="T231" s="50" t="str">
        <f>IF(MAX('2. Collected Data'!AO230:AT230)='2. Collected Data'!AO230,"NaCl",IF(MAX('2. Collected Data'!AP230:AT230)='2. Collected Data'!AP230,"CaCl2",IF(MAX('2. Collected Data'!AQ230:AT230)='2. Collected Data'!AQ230,"MgCl2",IF(MAX('2. Collected Data'!AR230:AT230)='2. Collected Data'!AR230,"Potassium Acetate",IF('2. Collected Data'!AS230&gt;'2. Collected Data'!AT230,"Enhanced Brine","Ag Byproduct")))))</f>
        <v>NaCl</v>
      </c>
      <c r="U231" s="72">
        <f>IF('2. Collected Data'!BC230&gt;0,'2. Collected Data'!BC230/'2. Collected Data'!$G230,"")</f>
        <v>233.1904761904762</v>
      </c>
      <c r="V231" s="72">
        <f>IF('2. Collected Data'!BD230&gt;0,'2. Collected Data'!BD230/'2. Collected Data'!$G230,"")</f>
        <v>347.56984126984128</v>
      </c>
      <c r="W231" s="72">
        <f>IF('2. Collected Data'!BE230&gt;0,'2. Collected Data'!BE230/'2. Collected Data'!$G230,"")</f>
        <v>294.28571428571428</v>
      </c>
      <c r="X231" s="72">
        <f>IF('2. Collected Data'!BF230&gt;0,'2. Collected Data'!BF230/'2. Collected Data'!$G230,"")</f>
        <v>875.04603174603176</v>
      </c>
      <c r="Y231" s="74">
        <f>IF(AND('2. Collected Data'!BB230&gt;0,'2. Collected Data'!BH230&gt;0),('2. Collected Data'!BH230-'2. Collected Data'!BB230)/'2. Collected Data'!BH230,"")</f>
        <v>0</v>
      </c>
    </row>
    <row r="232" spans="1:25" s="51" customFormat="1" ht="11.25" customHeight="1" x14ac:dyDescent="0.15">
      <c r="A232" s="189" t="s">
        <v>53</v>
      </c>
      <c r="B232" s="46"/>
      <c r="C232" s="46"/>
      <c r="D232" s="46"/>
      <c r="E232" s="46"/>
      <c r="F232" s="46"/>
      <c r="G232" s="146"/>
      <c r="H232" s="45"/>
      <c r="I232" s="45"/>
      <c r="J232" s="45"/>
      <c r="K232" s="66"/>
      <c r="L232" s="73"/>
      <c r="M232" s="73"/>
      <c r="N232" s="66"/>
      <c r="O232" s="66"/>
      <c r="P232" s="66"/>
      <c r="Q232" s="50"/>
      <c r="R232" s="66"/>
      <c r="S232" s="66"/>
      <c r="T232" s="50"/>
      <c r="U232" s="72"/>
      <c r="V232" s="72"/>
      <c r="W232" s="72"/>
      <c r="X232" s="72"/>
      <c r="Y232" s="74"/>
    </row>
    <row r="233" spans="1:25" s="51" customFormat="1" ht="11.25" customHeight="1" x14ac:dyDescent="0.15">
      <c r="A233" s="190" t="s">
        <v>137</v>
      </c>
      <c r="B233" s="46"/>
      <c r="C233" s="46"/>
      <c r="D233" s="46"/>
      <c r="E233" s="46"/>
      <c r="F233" s="46"/>
      <c r="G233" s="146">
        <f>'2. Collected Data'!G232*'2. Collected Data'!AA232</f>
        <v>7802</v>
      </c>
      <c r="H233" s="45">
        <f>'2. Collected Data'!I232/'3. Calculated Stats'!$G233*1000</f>
        <v>51.397077672391696</v>
      </c>
      <c r="I233" s="45">
        <f>'2. Collected Data'!J232/'3. Calculated Stats'!$G233*1000</f>
        <v>2.8197897974878239</v>
      </c>
      <c r="J233" s="45">
        <f>'2. Collected Data'!K232/'3. Calculated Stats'!$G233*1000</f>
        <v>1.5380671622660858</v>
      </c>
      <c r="K233" s="66">
        <f>('2. Collected Data'!Y232+'2. Collected Data'!Z232)/G233*1000</f>
        <v>125.2243014611638</v>
      </c>
      <c r="L233" s="73">
        <f>IF(SUM('2. Collected Data'!Y232:Z232)&gt;0,(ROUND('2. Collected Data'!Y232/SUM('2. Collected Data'!Y232:Z232),2)),"")</f>
        <v>1</v>
      </c>
      <c r="M233" s="73">
        <f>IF(SUM('2. Collected Data'!Y232:Z232)&gt;0,1-L233,"")</f>
        <v>0</v>
      </c>
      <c r="N233" s="66">
        <f>IF('2. Collected Data'!AD232&gt;0,'2. Collected Data'!AE232/'2. Collected Data'!AD232,"")</f>
        <v>850</v>
      </c>
      <c r="O233" s="66">
        <f>IF('2. Collected Data'!AF232&gt;0,'2. Collected Data'!AG232/'2. Collected Data'!AF232,"")</f>
        <v>8250</v>
      </c>
      <c r="P233" s="66">
        <f>SUM('2. Collected Data'!AI232:AK232)/'2. Collected Data'!G232</f>
        <v>11.53566265060241</v>
      </c>
      <c r="Q233" s="50" t="str">
        <f>IF(MAX('2. Collected Data'!AI232:AK232)='2. Collected Data'!AI232,"NaCl",IF(MAX('2. Collected Data'!AJ232:AK232)='2. Collected Data'!AJ232,"CaCl2","MgCl2"))</f>
        <v>NaCl</v>
      </c>
      <c r="R233" s="66">
        <f>'2. Collected Data'!AL232/'2. Collected Data'!G232</f>
        <v>1.4580722891566265</v>
      </c>
      <c r="S233" s="66">
        <f>SUM('2. Collected Data'!AO232:AU232)/'2. Collected Data'!G232</f>
        <v>104.98819277108434</v>
      </c>
      <c r="T233" s="50" t="str">
        <f>IF(MAX('2. Collected Data'!AO232:AT232)='2. Collected Data'!AO232,"NaCl",IF(MAX('2. Collected Data'!AP232:AT232)='2. Collected Data'!AP232,"CaCl2",IF(MAX('2. Collected Data'!AQ232:AT232)='2. Collected Data'!AQ232,"MgCl2",IF(MAX('2. Collected Data'!AR232:AT232)='2. Collected Data'!AR232,"Potassium Acetate",IF('2. Collected Data'!AS232&gt;'2. Collected Data'!AT232,"Enhanced Brine","Ag Byproduct")))))</f>
        <v>NaCl</v>
      </c>
      <c r="U233" s="72">
        <f>IF('2. Collected Data'!BC232&gt;0,'2. Collected Data'!BC232/'2. Collected Data'!$G232,"")</f>
        <v>984.10686746987949</v>
      </c>
      <c r="V233" s="72">
        <f>IF('2. Collected Data'!BD232&gt;0,'2. Collected Data'!BD232/'2. Collected Data'!$G232,"")</f>
        <v>1039.0999999999999</v>
      </c>
      <c r="W233" s="72">
        <f>IF('2. Collected Data'!BE232&gt;0,'2. Collected Data'!BE232/'2. Collected Data'!$G232,"")</f>
        <v>973.87746987951812</v>
      </c>
      <c r="X233" s="72">
        <f>IF('2. Collected Data'!BF232&gt;0,'2. Collected Data'!BF232/'2. Collected Data'!$G232,"")</f>
        <v>3570.7321686746986</v>
      </c>
      <c r="Y233" s="74">
        <f>IF(AND('2. Collected Data'!BB232&gt;0,'2. Collected Data'!BH232&gt;0),('2. Collected Data'!BH232-'2. Collected Data'!BB232)/'2. Collected Data'!BH232,"")</f>
        <v>2.8835063437139562E-2</v>
      </c>
    </row>
    <row r="234" spans="1:25" s="51" customFormat="1" ht="11.25" customHeight="1" x14ac:dyDescent="0.15">
      <c r="A234" s="189" t="s">
        <v>353</v>
      </c>
      <c r="B234" s="46"/>
      <c r="C234" s="46"/>
      <c r="D234" s="46"/>
      <c r="E234" s="46"/>
      <c r="F234" s="46"/>
      <c r="G234" s="146"/>
      <c r="H234" s="45"/>
      <c r="I234" s="45"/>
      <c r="J234" s="45"/>
      <c r="K234" s="66"/>
      <c r="L234" s="73"/>
      <c r="M234" s="73"/>
      <c r="N234" s="66"/>
      <c r="O234" s="66"/>
      <c r="P234" s="66"/>
      <c r="Q234" s="50"/>
      <c r="R234" s="66"/>
      <c r="S234" s="66"/>
      <c r="T234" s="50"/>
      <c r="U234" s="72"/>
      <c r="V234" s="72"/>
      <c r="W234" s="72"/>
      <c r="X234" s="72"/>
      <c r="Y234" s="74"/>
    </row>
    <row r="235" spans="1:25" s="51" customFormat="1" ht="11.25" customHeight="1" x14ac:dyDescent="0.15">
      <c r="A235" s="188" t="s">
        <v>138</v>
      </c>
      <c r="B235" s="46"/>
      <c r="C235" s="46"/>
      <c r="D235" s="46"/>
      <c r="E235" s="46"/>
      <c r="F235" s="46"/>
      <c r="G235" s="146">
        <f>'2. Collected Data'!G234*'2. Collected Data'!AA234</f>
        <v>1600</v>
      </c>
      <c r="H235" s="45">
        <f>'2. Collected Data'!I234/'3. Calculated Stats'!$G235*1000</f>
        <v>140.625</v>
      </c>
      <c r="I235" s="45">
        <f>'2. Collected Data'!J234/'3. Calculated Stats'!$G235*1000</f>
        <v>3.75</v>
      </c>
      <c r="J235" s="45">
        <f>'2. Collected Data'!K234/'3. Calculated Stats'!$G235*1000</f>
        <v>12.5</v>
      </c>
      <c r="K235" s="66">
        <f>('2. Collected Data'!Y234+'2. Collected Data'!Z234)/G235*1000</f>
        <v>437.5</v>
      </c>
      <c r="L235" s="73">
        <f>IF(SUM('2. Collected Data'!Y234:Z234)&gt;0,(ROUND('2. Collected Data'!Y234/SUM('2. Collected Data'!Y234:Z234),2)),"")</f>
        <v>1</v>
      </c>
      <c r="M235" s="73">
        <f>IF(SUM('2. Collected Data'!Y234:Z234)&gt;0,1-L235,"")</f>
        <v>0</v>
      </c>
      <c r="N235" s="66">
        <f>IF('2. Collected Data'!AD234&gt;0,'2. Collected Data'!AE234/'2. Collected Data'!AD234,"")</f>
        <v>2500</v>
      </c>
      <c r="O235" s="66">
        <f>IF('2. Collected Data'!AF234&gt;0,'2. Collected Data'!AG234/'2. Collected Data'!AF234,"")</f>
        <v>3571.4285714285716</v>
      </c>
      <c r="P235" s="66">
        <f>SUM('2. Collected Data'!AI234:AK234)/'2. Collected Data'!G234</f>
        <v>23.03125</v>
      </c>
      <c r="Q235" s="50" t="str">
        <f>IF(MAX('2. Collected Data'!AI234:AK234)='2. Collected Data'!AI234,"NaCl",IF(MAX('2. Collected Data'!AJ234:AK234)='2. Collected Data'!AJ234,"CaCl2","MgCl2"))</f>
        <v>NaCl</v>
      </c>
      <c r="R235" s="66">
        <f>'2. Collected Data'!AL234/'2. Collected Data'!G234</f>
        <v>0.3125</v>
      </c>
      <c r="S235" s="66">
        <f>SUM('2. Collected Data'!AO234:AU234)/'2. Collected Data'!G234</f>
        <v>31.25</v>
      </c>
      <c r="T235" s="50" t="str">
        <f>IF(MAX('2. Collected Data'!AO234:AT234)='2. Collected Data'!AO234,"NaCl",IF(MAX('2. Collected Data'!AP234:AT234)='2. Collected Data'!AP234,"CaCl2",IF(MAX('2. Collected Data'!AQ234:AT234)='2. Collected Data'!AQ234,"MgCl2",IF(MAX('2. Collected Data'!AR234:AT234)='2. Collected Data'!AR234,"Potassium Acetate",IF('2. Collected Data'!AS234&gt;'2. Collected Data'!AT234,"Enhanced Brine","Ag Byproduct")))))</f>
        <v>MgCl2</v>
      </c>
      <c r="U235" s="72">
        <f>IF('2. Collected Data'!BC234&gt;0,'2. Collected Data'!BC234/'2. Collected Data'!$G234,"")</f>
        <v>593.75</v>
      </c>
      <c r="V235" s="72">
        <f>IF('2. Collected Data'!BD234&gt;0,'2. Collected Data'!BD234/'2. Collected Data'!$G234,"")</f>
        <v>3015.625</v>
      </c>
      <c r="W235" s="72">
        <f>IF('2. Collected Data'!BE234&gt;0,'2. Collected Data'!BE234/'2. Collected Data'!$G234,"")</f>
        <v>1643.75</v>
      </c>
      <c r="X235" s="72">
        <f>IF('2. Collected Data'!BF234&gt;0,'2. Collected Data'!BF234/'2. Collected Data'!$G234,"")</f>
        <v>5250</v>
      </c>
      <c r="Y235" s="74">
        <f>IF(AND('2. Collected Data'!BB234&gt;0,'2. Collected Data'!BH234&gt;0),('2. Collected Data'!BH234-'2. Collected Data'!BB234)/'2. Collected Data'!BH234,"")</f>
        <v>0</v>
      </c>
    </row>
    <row r="236" spans="1:25" s="51" customFormat="1" ht="11.25" customHeight="1" x14ac:dyDescent="0.15">
      <c r="A236" s="190" t="s">
        <v>139</v>
      </c>
      <c r="B236" s="46"/>
      <c r="C236" s="46"/>
      <c r="D236" s="46"/>
      <c r="E236" s="46"/>
      <c r="F236" s="46"/>
      <c r="G236" s="146">
        <f>'2. Collected Data'!G235*'2. Collected Data'!AA235</f>
        <v>7690.32</v>
      </c>
      <c r="H236" s="45">
        <f>'2. Collected Data'!I235/'3. Calculated Stats'!$G236*1000</f>
        <v>41.740785819055645</v>
      </c>
      <c r="I236" s="45">
        <f>'2. Collected Data'!J235/'3. Calculated Stats'!$G236*1000</f>
        <v>2.8607392150131594</v>
      </c>
      <c r="J236" s="45">
        <f>'2. Collected Data'!K235/'3. Calculated Stats'!$G236*1000</f>
        <v>1.3003360068241634</v>
      </c>
      <c r="K236" s="66">
        <f>('2. Collected Data'!Y235+'2. Collected Data'!Z235)/G236*1000</f>
        <v>65.406901143255425</v>
      </c>
      <c r="L236" s="73">
        <f>IF(SUM('2. Collected Data'!Y235:Z235)&gt;0,(ROUND('2. Collected Data'!Y235/SUM('2. Collected Data'!Y235:Z235),2)),"")</f>
        <v>0.72</v>
      </c>
      <c r="M236" s="73">
        <f>IF(SUM('2. Collected Data'!Y235:Z235)&gt;0,1-L236,"")</f>
        <v>0.28000000000000003</v>
      </c>
      <c r="N236" s="66" t="str">
        <f>IF('2. Collected Data'!AD235&gt;0,'2. Collected Data'!AE235/'2. Collected Data'!AD235,"")</f>
        <v/>
      </c>
      <c r="O236" s="66" t="str">
        <f>IF('2. Collected Data'!AF235&gt;0,'2. Collected Data'!AG235/'2. Collected Data'!AF235,"")</f>
        <v/>
      </c>
      <c r="P236" s="66">
        <f>SUM('2. Collected Data'!AI235:AK235)/'2. Collected Data'!G235</f>
        <v>14.28377492744125</v>
      </c>
      <c r="Q236" s="50" t="str">
        <f>IF(MAX('2. Collected Data'!AI235:AK235)='2. Collected Data'!AI235,"NaCl",IF(MAX('2. Collected Data'!AJ235:AK235)='2. Collected Data'!AJ235,"CaCl2","MgCl2"))</f>
        <v>NaCl</v>
      </c>
      <c r="R236" s="66">
        <f>'2. Collected Data'!AL235/'2. Collected Data'!G235</f>
        <v>1.7839465717941516</v>
      </c>
      <c r="S236" s="66">
        <f>SUM('2. Collected Data'!AO235:AU235)/'2. Collected Data'!G235</f>
        <v>47.823487189089661</v>
      </c>
      <c r="T236" s="50" t="str">
        <f>IF(MAX('2. Collected Data'!AO235:AT235)='2. Collected Data'!AO235,"NaCl",IF(MAX('2. Collected Data'!AP235:AT235)='2. Collected Data'!AP235,"CaCl2",IF(MAX('2. Collected Data'!AQ235:AT235)='2. Collected Data'!AQ235,"MgCl2",IF(MAX('2. Collected Data'!AR235:AT235)='2. Collected Data'!AR235,"Potassium Acetate",IF('2. Collected Data'!AS235&gt;'2. Collected Data'!AT235,"Enhanced Brine","Ag Byproduct")))))</f>
        <v>NaCl</v>
      </c>
      <c r="U236" s="72" t="str">
        <f>IF('2. Collected Data'!BC235&gt;0,'2. Collected Data'!BC235/'2. Collected Data'!$G235,"")</f>
        <v/>
      </c>
      <c r="V236" s="72" t="str">
        <f>IF('2. Collected Data'!BD235&gt;0,'2. Collected Data'!BD235/'2. Collected Data'!$G235,"")</f>
        <v/>
      </c>
      <c r="W236" s="72" t="str">
        <f>IF('2. Collected Data'!BE235&gt;0,'2. Collected Data'!BE235/'2. Collected Data'!$G235,"")</f>
        <v/>
      </c>
      <c r="X236" s="72">
        <f>IF('2. Collected Data'!BF235&gt;0,'2. Collected Data'!BF235/'2. Collected Data'!$G235,"")</f>
        <v>2902.3499672315324</v>
      </c>
      <c r="Y236" s="74">
        <f>IF(AND('2. Collected Data'!BB235&gt;0,'2. Collected Data'!BH235&gt;0),('2. Collected Data'!BH235-'2. Collected Data'!BB235)/'2. Collected Data'!BH235,"")</f>
        <v>-0.12900223380491438</v>
      </c>
    </row>
    <row r="237" spans="1:25" s="51" customFormat="1" ht="11.25" customHeight="1" x14ac:dyDescent="0.15">
      <c r="A237" s="186" t="s">
        <v>140</v>
      </c>
      <c r="B237" s="46"/>
      <c r="C237" s="46"/>
      <c r="D237" s="46"/>
      <c r="E237" s="46"/>
      <c r="F237" s="46"/>
      <c r="G237" s="146">
        <f>'2. Collected Data'!G236*'2. Collected Data'!AA236</f>
        <v>30632</v>
      </c>
      <c r="H237" s="45">
        <f>'2. Collected Data'!I236/'3. Calculated Stats'!$G237*1000</f>
        <v>0</v>
      </c>
      <c r="I237" s="45">
        <f>'2. Collected Data'!J236/'3. Calculated Stats'!$G237*1000</f>
        <v>0</v>
      </c>
      <c r="J237" s="45">
        <f>'2. Collected Data'!K236/'3. Calculated Stats'!$G237*1000</f>
        <v>0</v>
      </c>
      <c r="K237" s="66">
        <f>('2. Collected Data'!Y236+'2. Collected Data'!Z236)/G237*1000</f>
        <v>0</v>
      </c>
      <c r="L237" s="73" t="str">
        <f>IF(SUM('2. Collected Data'!Y236:Z236)&gt;0,(ROUND('2. Collected Data'!Y236/SUM('2. Collected Data'!Y236:Z236),2)),"")</f>
        <v/>
      </c>
      <c r="M237" s="73" t="str">
        <f>IF(SUM('2. Collected Data'!Y236:Z236)&gt;0,1-L237,"")</f>
        <v/>
      </c>
      <c r="N237" s="66">
        <f>IF('2. Collected Data'!AD236&gt;0,'2. Collected Data'!AE236/'2. Collected Data'!AD236,"")</f>
        <v>0</v>
      </c>
      <c r="O237" s="66" t="str">
        <f>IF('2. Collected Data'!AF236&gt;0,'2. Collected Data'!AG236/'2. Collected Data'!AF236,"")</f>
        <v/>
      </c>
      <c r="P237" s="66">
        <f>SUM('2. Collected Data'!AI236:AK236)/'2. Collected Data'!G236</f>
        <v>5.1518673282841476</v>
      </c>
      <c r="Q237" s="50" t="str">
        <f>IF(MAX('2. Collected Data'!AI236:AK236)='2. Collected Data'!AI236,"NaCl",IF(MAX('2. Collected Data'!AJ236:AK236)='2. Collected Data'!AJ236,"CaCl2","MgCl2"))</f>
        <v>NaCl</v>
      </c>
      <c r="R237" s="66">
        <f>'2. Collected Data'!AL236/'2. Collected Data'!G236</f>
        <v>1.0457038391224862</v>
      </c>
      <c r="S237" s="66">
        <f>SUM('2. Collected Data'!AO236:AU236)/'2. Collected Data'!G236</f>
        <v>77.359036301906499</v>
      </c>
      <c r="T237" s="50" t="str">
        <f>IF(MAX('2. Collected Data'!AO236:AT236)='2. Collected Data'!AO236,"NaCl",IF(MAX('2. Collected Data'!AP236:AT236)='2. Collected Data'!AP236,"CaCl2",IF(MAX('2. Collected Data'!AQ236:AT236)='2. Collected Data'!AQ236,"MgCl2",IF(MAX('2. Collected Data'!AR236:AT236)='2. Collected Data'!AR236,"Potassium Acetate",IF('2. Collected Data'!AS236&gt;'2. Collected Data'!AT236,"Enhanced Brine","Ag Byproduct")))))</f>
        <v>NaCl</v>
      </c>
      <c r="U237" s="72">
        <f>IF('2. Collected Data'!BC236&gt;0,'2. Collected Data'!BC236/'2. Collected Data'!$G236,"")</f>
        <v>952.92504570383915</v>
      </c>
      <c r="V237" s="72">
        <f>IF('2. Collected Data'!BD236&gt;0,'2. Collected Data'!BD236/'2. Collected Data'!$G236,"")</f>
        <v>1321.7550274223036</v>
      </c>
      <c r="W237" s="72">
        <f>IF('2. Collected Data'!BE236&gt;0,'2. Collected Data'!BE236/'2. Collected Data'!$G236,"")</f>
        <v>799.22956385479233</v>
      </c>
      <c r="X237" s="72">
        <f>IF('2. Collected Data'!BF236&gt;0,'2. Collected Data'!BF236/'2. Collected Data'!$G236,"")</f>
        <v>3073.9096369809349</v>
      </c>
      <c r="Y237" s="74">
        <f>IF(AND('2. Collected Data'!BB236&gt;0,'2. Collected Data'!BH236&gt;0),('2. Collected Data'!BH236-'2. Collected Data'!BB236)/'2. Collected Data'!BH236,"")</f>
        <v>0</v>
      </c>
    </row>
    <row r="238" spans="1:25" s="51" customFormat="1" ht="11.25" customHeight="1" x14ac:dyDescent="0.15">
      <c r="A238" s="187" t="s">
        <v>354</v>
      </c>
      <c r="B238" s="46"/>
      <c r="C238" s="46"/>
      <c r="D238" s="46"/>
      <c r="E238" s="46"/>
      <c r="F238" s="46"/>
      <c r="G238" s="146"/>
      <c r="H238" s="45"/>
      <c r="I238" s="45"/>
      <c r="J238" s="45"/>
      <c r="K238" s="66"/>
      <c r="L238" s="73"/>
      <c r="M238" s="73"/>
      <c r="N238" s="66"/>
      <c r="O238" s="66"/>
      <c r="P238" s="66"/>
      <c r="Q238" s="50"/>
      <c r="R238" s="66"/>
      <c r="S238" s="66"/>
      <c r="T238" s="50"/>
      <c r="U238" s="72"/>
      <c r="V238" s="72"/>
      <c r="W238" s="72"/>
      <c r="X238" s="72"/>
      <c r="Y238" s="74"/>
    </row>
    <row r="239" spans="1:25" s="51" customFormat="1" ht="11.25" customHeight="1" x14ac:dyDescent="0.15">
      <c r="A239" s="186" t="s">
        <v>141</v>
      </c>
      <c r="B239" s="46"/>
      <c r="C239" s="46"/>
      <c r="D239" s="46"/>
      <c r="E239" s="46"/>
      <c r="F239" s="46"/>
      <c r="G239" s="146">
        <f>'2. Collected Data'!G238*'2. Collected Data'!AA238</f>
        <v>77000</v>
      </c>
      <c r="H239" s="45">
        <f>'2. Collected Data'!I238/'3. Calculated Stats'!$G239*1000</f>
        <v>20.2987012987013</v>
      </c>
      <c r="I239" s="45">
        <f>'2. Collected Data'!J238/'3. Calculated Stats'!$G239*1000</f>
        <v>1.4155844155844155</v>
      </c>
      <c r="J239" s="45">
        <f>'2. Collected Data'!K238/'3. Calculated Stats'!$G239*1000</f>
        <v>3.896103896103896E-2</v>
      </c>
      <c r="K239" s="66">
        <f>('2. Collected Data'!Y238+'2. Collected Data'!Z238)/G239*1000</f>
        <v>41.558441558441558</v>
      </c>
      <c r="L239" s="73">
        <f>IF(SUM('2. Collected Data'!Y238:Z238)&gt;0,(ROUND('2. Collected Data'!Y238/SUM('2. Collected Data'!Y238:Z238),2)),"")</f>
        <v>0.84</v>
      </c>
      <c r="M239" s="73">
        <f>IF(SUM('2. Collected Data'!Y238:Z238)&gt;0,1-L239,"")</f>
        <v>0.16000000000000003</v>
      </c>
      <c r="N239" s="66">
        <f>IF('2. Collected Data'!AD238&gt;0,'2. Collected Data'!AE238/'2. Collected Data'!AD238,"")</f>
        <v>1472.2222222222222</v>
      </c>
      <c r="O239" s="66">
        <f>IF('2. Collected Data'!AF238&gt;0,'2. Collected Data'!AG238/'2. Collected Data'!AF238,"")</f>
        <v>16184.971098265896</v>
      </c>
      <c r="P239" s="66">
        <f>SUM('2. Collected Data'!AI238:AK238)/'2. Collected Data'!G238</f>
        <v>0.91168831168831166</v>
      </c>
      <c r="Q239" s="50" t="str">
        <f>IF(MAX('2. Collected Data'!AI238:AK238)='2. Collected Data'!AI238,"NaCl",IF(MAX('2. Collected Data'!AJ238:AK238)='2. Collected Data'!AJ238,"CaCl2","MgCl2"))</f>
        <v>NaCl</v>
      </c>
      <c r="R239" s="66">
        <f>'2. Collected Data'!AL238/'2. Collected Data'!G238</f>
        <v>0.78441558441558445</v>
      </c>
      <c r="S239" s="66">
        <f>SUM('2. Collected Data'!AO238:AU238)/'2. Collected Data'!G238</f>
        <v>24.368831168831168</v>
      </c>
      <c r="T239" s="50" t="str">
        <f>IF(MAX('2. Collected Data'!AO238:AT238)='2. Collected Data'!AO238,"NaCl",IF(MAX('2. Collected Data'!AP238:AT238)='2. Collected Data'!AP238,"CaCl2",IF(MAX('2. Collected Data'!AQ238:AT238)='2. Collected Data'!AQ238,"MgCl2",IF(MAX('2. Collected Data'!AR238:AT238)='2. Collected Data'!AR238,"Potassium Acetate",IF('2. Collected Data'!AS238&gt;'2. Collected Data'!AT238,"Enhanced Brine","Ag Byproduct")))))</f>
        <v>NaCl</v>
      </c>
      <c r="U239" s="72">
        <f>IF('2. Collected Data'!BC238&gt;0,'2. Collected Data'!BC238/'2. Collected Data'!$G238,"")</f>
        <v>131.16883116883116</v>
      </c>
      <c r="V239" s="72">
        <f>IF('2. Collected Data'!BD238&gt;0,'2. Collected Data'!BD238/'2. Collected Data'!$G238,"")</f>
        <v>67.532467532467535</v>
      </c>
      <c r="W239" s="72">
        <f>IF('2. Collected Data'!BE238&gt;0,'2. Collected Data'!BE238/'2. Collected Data'!$G238,"")</f>
        <v>124.67532467532467</v>
      </c>
      <c r="X239" s="72">
        <f>IF('2. Collected Data'!BF238&gt;0,'2. Collected Data'!BF238/'2. Collected Data'!$G238,"")</f>
        <v>324.6753246753247</v>
      </c>
      <c r="Y239" s="74">
        <f>IF(AND('2. Collected Data'!BB238&gt;0,'2. Collected Data'!BH238&gt;0),('2. Collected Data'!BH238-'2. Collected Data'!BB238)/'2. Collected Data'!BH238,"")</f>
        <v>-5.2291337451515596E-2</v>
      </c>
    </row>
    <row r="240" spans="1:25" s="51" customFormat="1" ht="11.25" customHeight="1" x14ac:dyDescent="0.15">
      <c r="A240" s="186" t="s">
        <v>142</v>
      </c>
      <c r="B240" s="46"/>
      <c r="C240" s="46"/>
      <c r="D240" s="46"/>
      <c r="E240" s="46"/>
      <c r="F240" s="46"/>
      <c r="G240" s="146">
        <f>'2. Collected Data'!G239*'2. Collected Data'!AA239</f>
        <v>24750</v>
      </c>
      <c r="H240" s="45">
        <f>'2. Collected Data'!I239/'3. Calculated Stats'!$G240*1000</f>
        <v>23.030303030303031</v>
      </c>
      <c r="I240" s="45">
        <f>'2. Collected Data'!J239/'3. Calculated Stats'!$G240*1000</f>
        <v>2.4242424242424243</v>
      </c>
      <c r="J240" s="45">
        <f>'2. Collected Data'!K239/'3. Calculated Stats'!$G240*1000</f>
        <v>1.4545454545454544</v>
      </c>
      <c r="K240" s="66">
        <f>('2. Collected Data'!Y239+'2. Collected Data'!Z239)/G240*1000</f>
        <v>28.606060606060606</v>
      </c>
      <c r="L240" s="73">
        <f>IF(SUM('2. Collected Data'!Y239:Z239)&gt;0,(ROUND('2. Collected Data'!Y239/SUM('2. Collected Data'!Y239:Z239),2)),"")</f>
        <v>0.8</v>
      </c>
      <c r="M240" s="73">
        <f>IF(SUM('2. Collected Data'!Y239:Z239)&gt;0,1-L240,"")</f>
        <v>0.19999999999999996</v>
      </c>
      <c r="N240" s="66">
        <f>IF('2. Collected Data'!AD239&gt;0,'2. Collected Data'!AE239/'2. Collected Data'!AD239,"")</f>
        <v>279.16666666666669</v>
      </c>
      <c r="O240" s="66">
        <f>IF('2. Collected Data'!AF239&gt;0,'2. Collected Data'!AG239/'2. Collected Data'!AF239,"")</f>
        <v>10000</v>
      </c>
      <c r="P240" s="66">
        <f>SUM('2. Collected Data'!AI239:AK239)/'2. Collected Data'!G239</f>
        <v>0.15296000000000001</v>
      </c>
      <c r="Q240" s="50" t="str">
        <f>IF(MAX('2. Collected Data'!AI239:AK239)='2. Collected Data'!AI239,"NaCl",IF(MAX('2. Collected Data'!AJ239:AK239)='2. Collected Data'!AJ239,"CaCl2","MgCl2"))</f>
        <v>NaCl</v>
      </c>
      <c r="R240" s="66">
        <f>'2. Collected Data'!AL239/'2. Collected Data'!G239</f>
        <v>10.47512</v>
      </c>
      <c r="S240" s="66">
        <f>SUM('2. Collected Data'!AO239:AU239)/'2. Collected Data'!G239</f>
        <v>369.53255999999999</v>
      </c>
      <c r="T240" s="50" t="str">
        <f>IF(MAX('2. Collected Data'!AO239:AT239)='2. Collected Data'!AO239,"NaCl",IF(MAX('2. Collected Data'!AP239:AT239)='2. Collected Data'!AP239,"CaCl2",IF(MAX('2. Collected Data'!AQ239:AT239)='2. Collected Data'!AQ239,"MgCl2",IF(MAX('2. Collected Data'!AR239:AT239)='2. Collected Data'!AR239,"Potassium Acetate",IF('2. Collected Data'!AS239&gt;'2. Collected Data'!AT239,"Enhanced Brine","Ag Byproduct")))))</f>
        <v>NaCl</v>
      </c>
      <c r="U240" s="72">
        <f>IF('2. Collected Data'!BC239&gt;0,'2. Collected Data'!BC239/'2. Collected Data'!$G239,"")</f>
        <v>271.41300000000001</v>
      </c>
      <c r="V240" s="72">
        <f>IF('2. Collected Data'!BD239&gt;0,'2. Collected Data'!BD239/'2. Collected Data'!$G239,"")</f>
        <v>178.27488</v>
      </c>
      <c r="W240" s="72">
        <f>IF('2. Collected Data'!BE239&gt;0,'2. Collected Data'!BE239/'2. Collected Data'!$G239,"")</f>
        <v>359.07652000000002</v>
      </c>
      <c r="X240" s="72">
        <f>IF('2. Collected Data'!BF239&gt;0,'2. Collected Data'!BF239/'2. Collected Data'!$G239,"")</f>
        <v>830.53024000000005</v>
      </c>
      <c r="Y240" s="74">
        <f>IF(AND('2. Collected Data'!BB239&gt;0,'2. Collected Data'!BH239&gt;0),('2. Collected Data'!BH239-'2. Collected Data'!BB239)/'2. Collected Data'!BH239,"")</f>
        <v>1.2195121951219513E-2</v>
      </c>
    </row>
    <row r="241" spans="1:25" s="51" customFormat="1" ht="11.25" customHeight="1" x14ac:dyDescent="0.15">
      <c r="A241" s="186" t="s">
        <v>64</v>
      </c>
      <c r="B241" s="46"/>
      <c r="C241" s="46"/>
      <c r="D241" s="46"/>
      <c r="E241" s="46"/>
      <c r="F241" s="46"/>
      <c r="G241" s="146">
        <f>'2. Collected Data'!G240*'2. Collected Data'!AA240</f>
        <v>22241.279999999999</v>
      </c>
      <c r="H241" s="45">
        <f>'2. Collected Data'!I240/'3. Calculated Stats'!$G241*1000</f>
        <v>31.787738835174952</v>
      </c>
      <c r="I241" s="45">
        <f>'2. Collected Data'!J240/'3. Calculated Stats'!$G241*1000</f>
        <v>5.9798716620626156</v>
      </c>
      <c r="J241" s="45">
        <f>'2. Collected Data'!K240/'3. Calculated Stats'!$G241*1000</f>
        <v>1.168997467771639</v>
      </c>
      <c r="K241" s="66">
        <f>('2. Collected Data'!Y240+'2. Collected Data'!Z240)/G241*1000</f>
        <v>39.476145257826886</v>
      </c>
      <c r="L241" s="73">
        <f>IF(SUM('2. Collected Data'!Y240:Z240)&gt;0,(ROUND('2. Collected Data'!Y240/SUM('2. Collected Data'!Y240:Z240),2)),"")</f>
        <v>1</v>
      </c>
      <c r="M241" s="73">
        <f>IF(SUM('2. Collected Data'!Y240:Z240)&gt;0,1-L241,"")</f>
        <v>0</v>
      </c>
      <c r="N241" s="66">
        <f>IF('2. Collected Data'!AD240&gt;0,'2. Collected Data'!AE240/'2. Collected Data'!AD240,"")</f>
        <v>1328.125</v>
      </c>
      <c r="O241" s="66">
        <f>IF('2. Collected Data'!AF240&gt;0,'2. Collected Data'!AG240/'2. Collected Data'!AF240,"")</f>
        <v>48188.405797101448</v>
      </c>
      <c r="P241" s="66">
        <f>SUM('2. Collected Data'!AI240:AK240)/'2. Collected Data'!G240</f>
        <v>0</v>
      </c>
      <c r="Q241" s="50" t="str">
        <f>IF(MAX('2. Collected Data'!AI240:AK240)='2. Collected Data'!AI240,"NaCl",IF(MAX('2. Collected Data'!AJ240:AK240)='2. Collected Data'!AJ240,"CaCl2","MgCl2"))</f>
        <v>NaCl</v>
      </c>
      <c r="R241" s="66">
        <f>'2. Collected Data'!AL240/'2. Collected Data'!G240</f>
        <v>0</v>
      </c>
      <c r="S241" s="66">
        <f>SUM('2. Collected Data'!AO240:AU240)/'2. Collected Data'!G240</f>
        <v>0</v>
      </c>
      <c r="T241" s="50" t="str">
        <f>IF(MAX('2. Collected Data'!AO240:AT240)='2. Collected Data'!AO240,"NaCl",IF(MAX('2. Collected Data'!AP240:AT240)='2. Collected Data'!AP240,"CaCl2",IF(MAX('2. Collected Data'!AQ240:AT240)='2. Collected Data'!AQ240,"MgCl2",IF(MAX('2. Collected Data'!AR240:AT240)='2. Collected Data'!AR240,"Potassium Acetate",IF('2. Collected Data'!AS240&gt;'2. Collected Data'!AT240,"Enhanced Brine","Ag Byproduct")))))</f>
        <v>NaCl</v>
      </c>
      <c r="U241" s="72">
        <f>IF('2. Collected Data'!BC240&gt;0,'2. Collected Data'!BC240/'2. Collected Data'!$G240,"")</f>
        <v>196.68016229281767</v>
      </c>
      <c r="V241" s="72">
        <f>IF('2. Collected Data'!BD240&gt;0,'2. Collected Data'!BD240/'2. Collected Data'!$G240,"")</f>
        <v>453.0378539364641</v>
      </c>
      <c r="W241" s="72">
        <f>IF('2. Collected Data'!BE240&gt;0,'2. Collected Data'!BE240/'2. Collected Data'!$G240,"")</f>
        <v>205.85069924033149</v>
      </c>
      <c r="X241" s="72">
        <f>IF('2. Collected Data'!BF240&gt;0,'2. Collected Data'!BF240/'2. Collected Data'!$G240,"")</f>
        <v>1369.4479022790056</v>
      </c>
      <c r="Y241" s="74">
        <f>IF(AND('2. Collected Data'!BB240&gt;0,'2. Collected Data'!BH240&gt;0),('2. Collected Data'!BH240-'2. Collected Data'!BB240)/'2. Collected Data'!BH240,"")</f>
        <v>1.1979925530192682E-2</v>
      </c>
    </row>
    <row r="242" spans="1:25" s="51" customFormat="1" ht="11.25" customHeight="1" x14ac:dyDescent="0.15">
      <c r="A242" s="187" t="s">
        <v>156</v>
      </c>
      <c r="B242" s="46"/>
      <c r="C242" s="46"/>
      <c r="D242" s="46"/>
      <c r="E242" s="46"/>
      <c r="F242" s="46"/>
      <c r="G242" s="146"/>
      <c r="H242" s="45"/>
      <c r="I242" s="45"/>
      <c r="J242" s="45"/>
      <c r="K242" s="66"/>
      <c r="L242" s="73"/>
      <c r="M242" s="73"/>
      <c r="N242" s="66"/>
      <c r="O242" s="66"/>
      <c r="P242" s="66"/>
      <c r="Q242" s="50"/>
      <c r="R242" s="66"/>
      <c r="S242" s="66"/>
      <c r="T242" s="50"/>
      <c r="U242" s="72"/>
      <c r="V242" s="72"/>
      <c r="W242" s="72"/>
      <c r="X242" s="72"/>
      <c r="Y242" s="74"/>
    </row>
    <row r="243" spans="1:25" s="51" customFormat="1" ht="11.25" customHeight="1" x14ac:dyDescent="0.15">
      <c r="A243" s="186" t="s">
        <v>334</v>
      </c>
      <c r="B243" s="46"/>
      <c r="C243" s="46"/>
      <c r="D243" s="46"/>
      <c r="E243" s="46"/>
      <c r="F243" s="46"/>
      <c r="G243" s="146">
        <f>'2. Collected Data'!G242*'2. Collected Data'!AA242</f>
        <v>4294.5600000000004</v>
      </c>
      <c r="H243" s="45">
        <f>'2. Collected Data'!I242/'3. Calculated Stats'!$G243*1000</f>
        <v>78.005662978279489</v>
      </c>
      <c r="I243" s="45">
        <f>'2. Collected Data'!J242/'3. Calculated Stats'!$G243*1000</f>
        <v>5.1227599567825335</v>
      </c>
      <c r="J243" s="45">
        <f>'2. Collected Data'!K242/'3. Calculated Stats'!$G243*1000</f>
        <v>0.46570545061659396</v>
      </c>
      <c r="K243" s="66">
        <f>('2. Collected Data'!Y242+'2. Collected Data'!Z242)/G243*1000</f>
        <v>154.6142096047092</v>
      </c>
      <c r="L243" s="73">
        <f>IF(SUM('2. Collected Data'!Y242:Z242)&gt;0,(ROUND('2. Collected Data'!Y242/SUM('2. Collected Data'!Y242:Z242),2)),"")</f>
        <v>1</v>
      </c>
      <c r="M243" s="73">
        <f>IF(SUM('2. Collected Data'!Y242:Z242)&gt;0,1-L243,"")</f>
        <v>0</v>
      </c>
      <c r="N243" s="66">
        <f>IF('2. Collected Data'!AD242&gt;0,'2. Collected Data'!AE242/'2. Collected Data'!AD242,"")</f>
        <v>1959.1588785046729</v>
      </c>
      <c r="O243" s="66">
        <f>IF('2. Collected Data'!AF242&gt;0,'2. Collected Data'!AG242/'2. Collected Data'!AF242,"")</f>
        <v>5272.727272727273</v>
      </c>
      <c r="P243" s="66">
        <f>SUM('2. Collected Data'!AI242:AK242)/'2. Collected Data'!G242</f>
        <v>13.34200942587832</v>
      </c>
      <c r="Q243" s="50" t="str">
        <f>IF(MAX('2. Collected Data'!AI242:AK242)='2. Collected Data'!AI242,"NaCl",IF(MAX('2. Collected Data'!AJ242:AK242)='2. Collected Data'!AJ242,"CaCl2","MgCl2"))</f>
        <v>NaCl</v>
      </c>
      <c r="R243" s="66">
        <f>'2. Collected Data'!AL242/'2. Collected Data'!G242</f>
        <v>1.277420736932305</v>
      </c>
      <c r="S243" s="66">
        <f>SUM('2. Collected Data'!AO242:AU242)/'2. Collected Data'!G242</f>
        <v>22.396958011996574</v>
      </c>
      <c r="T243" s="50" t="str">
        <f>IF(MAX('2. Collected Data'!AO242:AT242)='2. Collected Data'!AO242,"NaCl",IF(MAX('2. Collected Data'!AP242:AT242)='2. Collected Data'!AP242,"CaCl2",IF(MAX('2. Collected Data'!AQ242:AT242)='2. Collected Data'!AQ242,"MgCl2",IF(MAX('2. Collected Data'!AR242:AT242)='2. Collected Data'!AR242,"Potassium Acetate",IF('2. Collected Data'!AS242&gt;'2. Collected Data'!AT242,"Enhanced Brine","Ag Byproduct")))))</f>
        <v>MgCl2</v>
      </c>
      <c r="U243" s="72">
        <f>IF('2. Collected Data'!BC242&gt;0,'2. Collected Data'!BC242/'2. Collected Data'!$G242,"")</f>
        <v>1095.7128320479862</v>
      </c>
      <c r="V243" s="72">
        <f>IF('2. Collected Data'!BD242&gt;0,'2. Collected Data'!BD242/'2. Collected Data'!$G242,"")</f>
        <v>402.59897172236504</v>
      </c>
      <c r="W243" s="72">
        <f>IF('2. Collected Data'!BE242&gt;0,'2. Collected Data'!BE242/'2. Collected Data'!$G242,"")</f>
        <v>793.18980291345326</v>
      </c>
      <c r="X243" s="72">
        <f>IF('2. Collected Data'!BF242&gt;0,'2. Collected Data'!BF242/'2. Collected Data'!$G242,"")</f>
        <v>3898.4874678663241</v>
      </c>
      <c r="Y243" s="74">
        <f>IF(AND('2. Collected Data'!BB242&gt;0,'2. Collected Data'!BH242&gt;0),('2. Collected Data'!BH242-'2. Collected Data'!BB242)/'2. Collected Data'!BH242,"")</f>
        <v>1.4900933355166263E-2</v>
      </c>
    </row>
    <row r="244" spans="1:25" s="51" customFormat="1" ht="11.25" customHeight="1" x14ac:dyDescent="0.15">
      <c r="A244" s="187" t="s">
        <v>157</v>
      </c>
      <c r="B244" s="46"/>
      <c r="C244" s="46"/>
      <c r="D244" s="46"/>
      <c r="E244" s="46"/>
      <c r="F244" s="46"/>
      <c r="G244" s="146"/>
      <c r="H244" s="45"/>
      <c r="I244" s="45"/>
      <c r="J244" s="45"/>
      <c r="K244" s="66"/>
      <c r="L244" s="73"/>
      <c r="M244" s="73"/>
      <c r="N244" s="66"/>
      <c r="O244" s="66"/>
      <c r="P244" s="66"/>
      <c r="Q244" s="50"/>
      <c r="R244" s="66"/>
      <c r="S244" s="66"/>
      <c r="T244" s="50"/>
      <c r="U244" s="72"/>
      <c r="V244" s="72"/>
      <c r="W244" s="72"/>
      <c r="X244" s="72"/>
      <c r="Y244" s="74"/>
    </row>
    <row r="245" spans="1:25" s="51" customFormat="1" ht="11.25" customHeight="1" x14ac:dyDescent="0.15">
      <c r="A245" s="187" t="s">
        <v>355</v>
      </c>
      <c r="B245" s="46"/>
      <c r="C245" s="46"/>
      <c r="D245" s="46"/>
      <c r="E245" s="46"/>
      <c r="F245" s="46"/>
      <c r="G245" s="146"/>
      <c r="H245" s="45"/>
      <c r="I245" s="45"/>
      <c r="J245" s="45"/>
      <c r="K245" s="66"/>
      <c r="L245" s="73"/>
      <c r="M245" s="73"/>
      <c r="N245" s="66"/>
      <c r="O245" s="66"/>
      <c r="P245" s="66"/>
      <c r="Q245" s="50"/>
      <c r="R245" s="66"/>
      <c r="S245" s="66"/>
      <c r="T245" s="50"/>
      <c r="U245" s="72"/>
      <c r="V245" s="72"/>
      <c r="W245" s="72"/>
      <c r="X245" s="72"/>
      <c r="Y245" s="74"/>
    </row>
    <row r="246" spans="1:25" s="51" customFormat="1" ht="11.25" customHeight="1" x14ac:dyDescent="0.15">
      <c r="A246" s="186" t="s">
        <v>100</v>
      </c>
      <c r="B246" s="46"/>
      <c r="C246" s="46"/>
      <c r="D246" s="46"/>
      <c r="E246" s="46"/>
      <c r="F246" s="46"/>
      <c r="G246" s="146">
        <f>'2. Collected Data'!G245*'2. Collected Data'!AA245</f>
        <v>36578.639999999999</v>
      </c>
      <c r="H246" s="45">
        <f>'2. Collected Data'!I245/'3. Calculated Stats'!$G246*1000</f>
        <v>40.078034612549835</v>
      </c>
      <c r="I246" s="45">
        <f>'2. Collected Data'!J245/'3. Calculated Stats'!$G246*1000</f>
        <v>1.6403015530375105</v>
      </c>
      <c r="J246" s="45">
        <f>'2. Collected Data'!K245/'3. Calculated Stats'!$G246*1000</f>
        <v>1.6949782714720942</v>
      </c>
      <c r="K246" s="66">
        <f>('2. Collected Data'!Y245+'2. Collected Data'!Z245)/G246*1000</f>
        <v>101.8353880844121</v>
      </c>
      <c r="L246" s="73">
        <f>IF(SUM('2. Collected Data'!Y245:Z245)&gt;0,(ROUND('2. Collected Data'!Y245/SUM('2. Collected Data'!Y245:Z245),2)),"")</f>
        <v>0.94</v>
      </c>
      <c r="M246" s="73">
        <f>IF(SUM('2. Collected Data'!Y245:Z245)&gt;0,1-L246,"")</f>
        <v>6.0000000000000053E-2</v>
      </c>
      <c r="N246" s="66">
        <f>IF('2. Collected Data'!AD245&gt;0,'2. Collected Data'!AE245/'2. Collected Data'!AD245,"")</f>
        <v>1953.125</v>
      </c>
      <c r="O246" s="66">
        <f>IF('2. Collected Data'!AF245&gt;0,'2. Collected Data'!AG245/'2. Collected Data'!AF245,"")</f>
        <v>3906.25</v>
      </c>
      <c r="P246" s="66">
        <f>SUM('2. Collected Data'!AI245:AK245)/'2. Collected Data'!G245</f>
        <v>13.007210765627153</v>
      </c>
      <c r="Q246" s="50" t="str">
        <f>IF(MAX('2. Collected Data'!AI245:AK245)='2. Collected Data'!AI245,"NaCl",IF(MAX('2. Collected Data'!AJ245:AK245)='2. Collected Data'!AJ245,"CaCl2","MgCl2"))</f>
        <v>NaCl</v>
      </c>
      <c r="R246" s="66">
        <f>'2. Collected Data'!AL245/'2. Collected Data'!G245</f>
        <v>0.13778533045515087</v>
      </c>
      <c r="S246" s="66">
        <f>SUM('2. Collected Data'!AO245:AU245)/'2. Collected Data'!G245</f>
        <v>15.04156524135397</v>
      </c>
      <c r="T246" s="50" t="str">
        <f>IF(MAX('2. Collected Data'!AO245:AT245)='2. Collected Data'!AO245,"NaCl",IF(MAX('2. Collected Data'!AP245:AT245)='2. Collected Data'!AP245,"CaCl2",IF(MAX('2. Collected Data'!AQ245:AT245)='2. Collected Data'!AQ245,"MgCl2",IF(MAX('2. Collected Data'!AR245:AT245)='2. Collected Data'!AR245,"Potassium Acetate",IF('2. Collected Data'!AS245&gt;'2. Collected Data'!AT245,"Enhanced Brine","Ag Byproduct")))))</f>
        <v>NaCl</v>
      </c>
      <c r="U246" s="72">
        <f>IF('2. Collected Data'!BC245&gt;0,'2. Collected Data'!BC245/'2. Collected Data'!$G245,"")</f>
        <v>5212.8783355532078</v>
      </c>
      <c r="V246" s="72">
        <f>IF('2. Collected Data'!BD245&gt;0,'2. Collected Data'!BD245/'2. Collected Data'!$G245,"")</f>
        <v>987.46153492858127</v>
      </c>
      <c r="W246" s="72">
        <f>IF('2. Collected Data'!BE245&gt;0,'2. Collected Data'!BE245/'2. Collected Data'!$G245,"")</f>
        <v>1653.4239654618104</v>
      </c>
      <c r="X246" s="72">
        <f>IF('2. Collected Data'!BF245&gt;0,'2. Collected Data'!BF245/'2. Collected Data'!$G245,"")</f>
        <v>9185.6886970100586</v>
      </c>
      <c r="Y246" s="74">
        <f>IF(AND('2. Collected Data'!BB245&gt;0,'2. Collected Data'!BH245&gt;0),('2. Collected Data'!BH245-'2. Collected Data'!BB245)/'2. Collected Data'!BH245,"")</f>
        <v>0</v>
      </c>
    </row>
    <row r="247" spans="1:25" s="51" customFormat="1" ht="11.25" customHeight="1" x14ac:dyDescent="0.15">
      <c r="A247" s="187" t="s">
        <v>356</v>
      </c>
      <c r="B247" s="46"/>
      <c r="C247" s="46"/>
      <c r="D247" s="46"/>
      <c r="E247" s="46"/>
      <c r="F247" s="46"/>
      <c r="G247" s="146"/>
      <c r="H247" s="45"/>
      <c r="I247" s="45"/>
      <c r="J247" s="45"/>
      <c r="K247" s="66"/>
      <c r="L247" s="73"/>
      <c r="M247" s="73"/>
      <c r="N247" s="66"/>
      <c r="O247" s="66"/>
      <c r="P247" s="66"/>
      <c r="Q247" s="50"/>
      <c r="R247" s="66"/>
      <c r="S247" s="66"/>
      <c r="T247" s="50"/>
      <c r="U247" s="72"/>
      <c r="V247" s="72"/>
      <c r="W247" s="72"/>
      <c r="X247" s="72"/>
      <c r="Y247" s="74"/>
    </row>
    <row r="248" spans="1:25" s="51" customFormat="1" ht="11.25" customHeight="1" x14ac:dyDescent="0.15">
      <c r="A248" s="186" t="s">
        <v>143</v>
      </c>
      <c r="B248" s="46"/>
      <c r="C248" s="46"/>
      <c r="D248" s="46"/>
      <c r="E248" s="46"/>
      <c r="F248" s="46"/>
      <c r="G248" s="146">
        <f>'2. Collected Data'!G247*'2. Collected Data'!AA247</f>
        <v>16720.759999999998</v>
      </c>
      <c r="H248" s="45">
        <f>'2. Collected Data'!I247/'3. Calculated Stats'!$G248*1000</f>
        <v>21.53012183656724</v>
      </c>
      <c r="I248" s="45">
        <f>'2. Collected Data'!J247/'3. Calculated Stats'!$G248*1000</f>
        <v>1.2559237737997555</v>
      </c>
      <c r="J248" s="45">
        <f>'2. Collected Data'!K247/'3. Calculated Stats'!$G248*1000</f>
        <v>0.89708840985696836</v>
      </c>
      <c r="K248" s="66">
        <f>('2. Collected Data'!Y247+'2. Collected Data'!Z247)/G248*1000</f>
        <v>22.187986670462347</v>
      </c>
      <c r="L248" s="73">
        <f>IF(SUM('2. Collected Data'!Y247:Z247)&gt;0,(ROUND('2. Collected Data'!Y247/SUM('2. Collected Data'!Y247:Z247),2)),"")</f>
        <v>1</v>
      </c>
      <c r="M248" s="73">
        <f>IF(SUM('2. Collected Data'!Y247:Z247)&gt;0,1-L248,"")</f>
        <v>0</v>
      </c>
      <c r="N248" s="66">
        <f>IF('2. Collected Data'!AD247&gt;0,'2. Collected Data'!AE247/'2. Collected Data'!AD247,"")</f>
        <v>1405.2238805970148</v>
      </c>
      <c r="O248" s="66">
        <f>IF('2. Collected Data'!AF247&gt;0,'2. Collected Data'!AG247/'2. Collected Data'!AF247,"")</f>
        <v>21652.941176470587</v>
      </c>
      <c r="P248" s="66">
        <f>SUM('2. Collected Data'!AI247:AK247)/'2. Collected Data'!G247</f>
        <v>1.8786777634509437</v>
      </c>
      <c r="Q248" s="50" t="str">
        <f>IF(MAX('2. Collected Data'!AI247:AK247)='2. Collected Data'!AI247,"NaCl",IF(MAX('2. Collected Data'!AJ247:AK247)='2. Collected Data'!AJ247,"CaCl2","MgCl2"))</f>
        <v>NaCl</v>
      </c>
      <c r="R248" s="66">
        <f>'2. Collected Data'!AL247/'2. Collected Data'!G247</f>
        <v>1.9975383894033525</v>
      </c>
      <c r="S248" s="66">
        <f>SUM('2. Collected Data'!AO247:AU247)/'2. Collected Data'!G247</f>
        <v>122.20683389989451</v>
      </c>
      <c r="T248" s="50" t="str">
        <f>IF(MAX('2. Collected Data'!AO247:AT247)='2. Collected Data'!AO247,"NaCl",IF(MAX('2. Collected Data'!AP247:AT247)='2. Collected Data'!AP247,"CaCl2",IF(MAX('2. Collected Data'!AQ247:AT247)='2. Collected Data'!AQ247,"MgCl2",IF(MAX('2. Collected Data'!AR247:AT247)='2. Collected Data'!AR247,"Potassium Acetate",IF('2. Collected Data'!AS247&gt;'2. Collected Data'!AT247,"Enhanced Brine","Ag Byproduct")))))</f>
        <v>NaCl</v>
      </c>
      <c r="U248" s="72">
        <f>IF('2. Collected Data'!BC247&gt;0,'2. Collected Data'!BC247/'2. Collected Data'!$G247,"")</f>
        <v>451.10924862267024</v>
      </c>
      <c r="V248" s="72">
        <f>IF('2. Collected Data'!BD247&gt;0,'2. Collected Data'!BD247/'2. Collected Data'!$G247,"")</f>
        <v>371.63333724065171</v>
      </c>
      <c r="W248" s="72">
        <f>IF('2. Collected Data'!BE247&gt;0,'2. Collected Data'!BE247/'2. Collected Data'!$G247,"")</f>
        <v>187.78542960965891</v>
      </c>
      <c r="X248" s="72">
        <f>IF('2. Collected Data'!BF247&gt;0,'2. Collected Data'!BF247/'2. Collected Data'!$G247,"")</f>
        <v>1026.1403704137849</v>
      </c>
      <c r="Y248" s="74">
        <f>IF(AND('2. Collected Data'!BB247&gt;0,'2. Collected Data'!BH247&gt;0),('2. Collected Data'!BH247-'2. Collected Data'!BB247)/'2. Collected Data'!BH247,"")</f>
        <v>-7.0179915784100693E-3</v>
      </c>
    </row>
    <row r="249" spans="1:25" s="51" customFormat="1" ht="11.25" customHeight="1" x14ac:dyDescent="0.15">
      <c r="A249" s="186" t="s">
        <v>116</v>
      </c>
      <c r="B249" s="46"/>
      <c r="C249" s="46"/>
      <c r="D249" s="46"/>
      <c r="E249" s="46"/>
      <c r="F249" s="46"/>
      <c r="G249" s="146">
        <f>'2. Collected Data'!G248*'2. Collected Data'!AA248</f>
        <v>42903.63</v>
      </c>
      <c r="H249" s="45">
        <f>'2. Collected Data'!I248/'3. Calculated Stats'!$G249*1000</f>
        <v>37.898891072853274</v>
      </c>
      <c r="I249" s="45">
        <f>'2. Collected Data'!J248/'3. Calculated Stats'!$G249*1000</f>
        <v>1.328558912147993</v>
      </c>
      <c r="J249" s="45">
        <f>'2. Collected Data'!K248/'3. Calculated Stats'!$G249*1000</f>
        <v>0.34962076635473505</v>
      </c>
      <c r="K249" s="66">
        <f>('2. Collected Data'!Y248+'2. Collected Data'!Z248)/G249*1000</f>
        <v>53.981446325171085</v>
      </c>
      <c r="L249" s="73">
        <f>IF(SUM('2. Collected Data'!Y248:Z248)&gt;0,(ROUND('2. Collected Data'!Y248/SUM('2. Collected Data'!Y248:Z248),2)),"")</f>
        <v>0.89</v>
      </c>
      <c r="M249" s="73">
        <f>IF(SUM('2. Collected Data'!Y248:Z248)&gt;0,1-L249,"")</f>
        <v>0.10999999999999999</v>
      </c>
      <c r="N249" s="66">
        <f>IF('2. Collected Data'!AD248&gt;0,'2. Collected Data'!AE248/'2. Collected Data'!AD248,"")</f>
        <v>2928.8702928870293</v>
      </c>
      <c r="O249" s="66">
        <f>IF('2. Collected Data'!AF248&gt;0,'2. Collected Data'!AG248/'2. Collected Data'!AF248,"")</f>
        <v>13650.485436893205</v>
      </c>
      <c r="P249" s="66">
        <f>SUM('2. Collected Data'!AI248:AK248)/'2. Collected Data'!G248</f>
        <v>13.336409996077254</v>
      </c>
      <c r="Q249" s="50" t="str">
        <f>IF(MAX('2. Collected Data'!AI248:AK248)='2. Collected Data'!AI248,"NaCl",IF(MAX('2. Collected Data'!AJ248:AK248)='2. Collected Data'!AJ248,"CaCl2","MgCl2"))</f>
        <v>NaCl</v>
      </c>
      <c r="R249" s="66">
        <f>'2. Collected Data'!AL248/'2. Collected Data'!G248</f>
        <v>0</v>
      </c>
      <c r="S249" s="66">
        <f>SUM('2. Collected Data'!AO248:AU248)/'2. Collected Data'!G248</f>
        <v>214.22269654106191</v>
      </c>
      <c r="T249" s="50" t="str">
        <f>IF(MAX('2. Collected Data'!AO248:AT248)='2. Collected Data'!AO248,"NaCl",IF(MAX('2. Collected Data'!AP248:AT248)='2. Collected Data'!AP248,"CaCl2",IF(MAX('2. Collected Data'!AQ248:AT248)='2. Collected Data'!AQ248,"MgCl2",IF(MAX('2. Collected Data'!AR248:AT248)='2. Collected Data'!AR248,"Potassium Acetate",IF('2. Collected Data'!AS248&gt;'2. Collected Data'!AT248,"Enhanced Brine","Ag Byproduct")))))</f>
        <v>NaCl</v>
      </c>
      <c r="U249" s="72">
        <f>IF('2. Collected Data'!BC248&gt;0,'2. Collected Data'!BC248/'2. Collected Data'!$G248,"")</f>
        <v>398.61157902023677</v>
      </c>
      <c r="V249" s="72">
        <f>IF('2. Collected Data'!BD248&gt;0,'2. Collected Data'!BD248/'2. Collected Data'!$G248,"")</f>
        <v>51.904054272330804</v>
      </c>
      <c r="W249" s="72">
        <f>IF('2. Collected Data'!BE248&gt;0,'2. Collected Data'!BE248/'2. Collected Data'!$G248,"")</f>
        <v>946.18949165839808</v>
      </c>
      <c r="X249" s="72">
        <f>IF('2. Collected Data'!BF248&gt;0,'2. Collected Data'!BF248/'2. Collected Data'!$G248,"")</f>
        <v>1859.9924083346793</v>
      </c>
      <c r="Y249" s="74">
        <f>IF(AND('2. Collected Data'!BB248&gt;0,'2. Collected Data'!BH248&gt;0),('2. Collected Data'!BH248-'2. Collected Data'!BB248)/'2. Collected Data'!BH248,"")</f>
        <v>-0.44405675738543837</v>
      </c>
    </row>
    <row r="250" spans="1:25" s="51" customFormat="1" ht="11.25" customHeight="1" x14ac:dyDescent="0.15">
      <c r="A250" s="187" t="s">
        <v>357</v>
      </c>
      <c r="B250" s="46"/>
      <c r="C250" s="46"/>
      <c r="D250" s="46"/>
      <c r="E250" s="46"/>
      <c r="F250" s="46"/>
      <c r="G250" s="146"/>
      <c r="H250" s="45"/>
      <c r="I250" s="45"/>
      <c r="J250" s="45"/>
      <c r="K250" s="66"/>
      <c r="L250" s="73"/>
      <c r="M250" s="73"/>
      <c r="N250" s="66"/>
      <c r="O250" s="66"/>
      <c r="P250" s="66"/>
      <c r="Q250" s="50"/>
      <c r="R250" s="66"/>
      <c r="S250" s="66"/>
      <c r="T250" s="50"/>
      <c r="U250" s="72"/>
      <c r="V250" s="72"/>
      <c r="W250" s="72"/>
      <c r="X250" s="72"/>
      <c r="Y250" s="74"/>
    </row>
    <row r="251" spans="1:25" s="51" customFormat="1" ht="11.25" customHeight="1" x14ac:dyDescent="0.15">
      <c r="A251" s="186" t="s">
        <v>144</v>
      </c>
      <c r="B251" s="46"/>
      <c r="C251" s="46"/>
      <c r="D251" s="46"/>
      <c r="E251" s="46"/>
      <c r="F251" s="46"/>
      <c r="G251" s="146">
        <f>'2. Collected Data'!G250*'2. Collected Data'!AA250</f>
        <v>19090</v>
      </c>
      <c r="H251" s="45">
        <f>'2. Collected Data'!I250/'3. Calculated Stats'!$G251*1000</f>
        <v>25.720272393923523</v>
      </c>
      <c r="I251" s="45">
        <f>'2. Collected Data'!J250/'3. Calculated Stats'!$G251*1000</f>
        <v>3.1430068098480883</v>
      </c>
      <c r="J251" s="45">
        <f>'2. Collected Data'!K250/'3. Calculated Stats'!$G251*1000</f>
        <v>1.5191199580932426</v>
      </c>
      <c r="K251" s="66">
        <f>('2. Collected Data'!Y250+'2. Collected Data'!Z250)/G251*1000</f>
        <v>54.216867469879517</v>
      </c>
      <c r="L251" s="73">
        <f>IF(SUM('2. Collected Data'!Y250:Z250)&gt;0,(ROUND('2. Collected Data'!Y250/SUM('2. Collected Data'!Y250:Z250),2)),"")</f>
        <v>0.92</v>
      </c>
      <c r="M251" s="73">
        <f>IF(SUM('2. Collected Data'!Y250:Z250)&gt;0,1-L251,"")</f>
        <v>7.999999999999996E-2</v>
      </c>
      <c r="N251" s="66">
        <f>IF('2. Collected Data'!AD250&gt;0,'2. Collected Data'!AE250/'2. Collected Data'!AD250,"")</f>
        <v>333.33333333333331</v>
      </c>
      <c r="O251" s="66">
        <f>IF('2. Collected Data'!AF250&gt;0,'2. Collected Data'!AG250/'2. Collected Data'!AF250,"")</f>
        <v>20117.821782178216</v>
      </c>
      <c r="P251" s="66">
        <f>SUM('2. Collected Data'!AI250:AK250)/'2. Collected Data'!G250</f>
        <v>4.1121005762179148E-2</v>
      </c>
      <c r="Q251" s="50" t="str">
        <f>IF(MAX('2. Collected Data'!AI250:AK250)='2. Collected Data'!AI250,"NaCl",IF(MAX('2. Collected Data'!AJ250:AK250)='2. Collected Data'!AJ250,"CaCl2","MgCl2"))</f>
        <v>NaCl</v>
      </c>
      <c r="R251" s="66">
        <f>'2. Collected Data'!AL250/'2. Collected Data'!G250</f>
        <v>15.325563122053431</v>
      </c>
      <c r="S251" s="66">
        <f>SUM('2. Collected Data'!AO250:AU250)/'2. Collected Data'!G250</f>
        <v>250.82084861183867</v>
      </c>
      <c r="T251" s="50" t="str">
        <f>IF(MAX('2. Collected Data'!AO250:AT250)='2. Collected Data'!AO250,"NaCl",IF(MAX('2. Collected Data'!AP250:AT250)='2. Collected Data'!AP250,"CaCl2",IF(MAX('2. Collected Data'!AQ250:AT250)='2. Collected Data'!AQ250,"MgCl2",IF(MAX('2. Collected Data'!AR250:AT250)='2. Collected Data'!AR250,"Potassium Acetate",IF('2. Collected Data'!AS250&gt;'2. Collected Data'!AT250,"Enhanced Brine","Ag Byproduct")))))</f>
        <v>MgCl2</v>
      </c>
      <c r="U251" s="72">
        <f>IF('2. Collected Data'!BC250&gt;0,'2. Collected Data'!BC250/'2. Collected Data'!$G250,"")</f>
        <v>623.57789418543746</v>
      </c>
      <c r="V251" s="72">
        <f>IF('2. Collected Data'!BD250&gt;0,'2. Collected Data'!BD250/'2. Collected Data'!$G250,"")</f>
        <v>445.41278156102669</v>
      </c>
      <c r="W251" s="72">
        <f>IF('2. Collected Data'!BE250&gt;0,'2. Collected Data'!BE250/'2. Collected Data'!$G250,"")</f>
        <v>400.87150340492406</v>
      </c>
      <c r="X251" s="72">
        <f>IF('2. Collected Data'!BF250&gt;0,'2. Collected Data'!BF250/'2. Collected Data'!$G250,"")</f>
        <v>1484.709271870089</v>
      </c>
      <c r="Y251" s="74">
        <f>IF(AND('2. Collected Data'!BB250&gt;0,'2. Collected Data'!BH250&gt;0),('2. Collected Data'!BH250-'2. Collected Data'!BB250)/'2. Collected Data'!BH250,"")</f>
        <v>0</v>
      </c>
    </row>
    <row r="252" spans="1:25" s="51" customFormat="1" ht="11.25" customHeight="1" x14ac:dyDescent="0.15">
      <c r="A252" s="186" t="s">
        <v>145</v>
      </c>
      <c r="B252" s="46"/>
      <c r="C252" s="46"/>
      <c r="D252" s="46"/>
      <c r="E252" s="46"/>
      <c r="F252" s="46"/>
      <c r="G252" s="146">
        <f>'2. Collected Data'!G251*'2. Collected Data'!AA251</f>
        <v>84480</v>
      </c>
      <c r="H252" s="45">
        <f>'2. Collected Data'!I251/'3. Calculated Stats'!$G252*1000</f>
        <v>26.657196969696969</v>
      </c>
      <c r="I252" s="45">
        <f>'2. Collected Data'!J251/'3. Calculated Stats'!$G252*1000</f>
        <v>1.6216856060606062</v>
      </c>
      <c r="J252" s="45">
        <f>'2. Collected Data'!K251/'3. Calculated Stats'!$G252*1000</f>
        <v>0.56818181818181812</v>
      </c>
      <c r="K252" s="66">
        <f>('2. Collected Data'!Y251+'2. Collected Data'!Z251)/G252*1000</f>
        <v>55.587121212121211</v>
      </c>
      <c r="L252" s="73">
        <f>IF(SUM('2. Collected Data'!Y251:Z251)&gt;0,(ROUND('2. Collected Data'!Y251/SUM('2. Collected Data'!Y251:Z251),2)),"")</f>
        <v>0.84</v>
      </c>
      <c r="M252" s="73">
        <f>IF(SUM('2. Collected Data'!Y251:Z251)&gt;0,1-L252,"")</f>
        <v>0.16000000000000003</v>
      </c>
      <c r="N252" s="66">
        <f>IF('2. Collected Data'!AD251&gt;0,'2. Collected Data'!AE251/'2. Collected Data'!AD251,"")</f>
        <v>1814.0589569160998</v>
      </c>
      <c r="O252" s="66">
        <f>IF('2. Collected Data'!AF251&gt;0,'2. Collected Data'!AG251/'2. Collected Data'!AF251,"")</f>
        <v>48387.096774193546</v>
      </c>
      <c r="P252" s="66">
        <f>SUM('2. Collected Data'!AI251:AK251)/'2. Collected Data'!G251</f>
        <v>5.677083333333333</v>
      </c>
      <c r="Q252" s="50" t="str">
        <f>IF(MAX('2. Collected Data'!AI251:AK251)='2. Collected Data'!AI251,"NaCl",IF(MAX('2. Collected Data'!AJ251:AK251)='2. Collected Data'!AJ251,"CaCl2","MgCl2"))</f>
        <v>NaCl</v>
      </c>
      <c r="R252" s="66">
        <f>'2. Collected Data'!AL251/'2. Collected Data'!G251</f>
        <v>3.90625</v>
      </c>
      <c r="S252" s="66">
        <f>SUM('2. Collected Data'!AO251:AU251)/'2. Collected Data'!G251</f>
        <v>62.5</v>
      </c>
      <c r="T252" s="50" t="str">
        <f>IF(MAX('2. Collected Data'!AO251:AT251)='2. Collected Data'!AO251,"NaCl",IF(MAX('2. Collected Data'!AP251:AT251)='2. Collected Data'!AP251,"CaCl2",IF(MAX('2. Collected Data'!AQ251:AT251)='2. Collected Data'!AQ251,"MgCl2",IF(MAX('2. Collected Data'!AR251:AT251)='2. Collected Data'!AR251,"Potassium Acetate",IF('2. Collected Data'!AS251&gt;'2. Collected Data'!AT251,"Enhanced Brine","Ag Byproduct")))))</f>
        <v>NaCl</v>
      </c>
      <c r="U252" s="72">
        <f>IF('2. Collected Data'!BC251&gt;0,'2. Collected Data'!BC251/'2. Collected Data'!$G251,"")</f>
        <v>989.58333333333337</v>
      </c>
      <c r="V252" s="72">
        <f>IF('2. Collected Data'!BD251&gt;0,'2. Collected Data'!BD251/'2. Collected Data'!$G251,"")</f>
        <v>520.83333333333337</v>
      </c>
      <c r="W252" s="72">
        <f>IF('2. Collected Data'!BE251&gt;0,'2. Collected Data'!BE251/'2. Collected Data'!$G251,"")</f>
        <v>500</v>
      </c>
      <c r="X252" s="72">
        <f>IF('2. Collected Data'!BF251&gt;0,'2. Collected Data'!BF251/'2. Collected Data'!$G251,"")</f>
        <v>1614.5833333333333</v>
      </c>
      <c r="Y252" s="74">
        <f>IF(AND('2. Collected Data'!BB251&gt;0,'2. Collected Data'!BH251&gt;0),('2. Collected Data'!BH251-'2. Collected Data'!BB251)/'2. Collected Data'!BH251,"")</f>
        <v>-0.20384937238493736</v>
      </c>
    </row>
    <row r="253" spans="1:25" s="51" customFormat="1" ht="11.25" customHeight="1" x14ac:dyDescent="0.15">
      <c r="A253" s="187" t="s">
        <v>322</v>
      </c>
      <c r="B253" s="46"/>
      <c r="C253" s="46"/>
      <c r="D253" s="46"/>
      <c r="E253" s="46"/>
      <c r="F253" s="46"/>
      <c r="G253" s="146"/>
      <c r="H253" s="45"/>
      <c r="I253" s="45"/>
      <c r="J253" s="45"/>
      <c r="K253" s="66"/>
      <c r="L253" s="73"/>
      <c r="M253" s="73"/>
      <c r="N253" s="66"/>
      <c r="O253" s="66"/>
      <c r="P253" s="66"/>
      <c r="Q253" s="50"/>
      <c r="R253" s="66"/>
      <c r="S253" s="66"/>
      <c r="T253" s="50"/>
      <c r="U253" s="72"/>
      <c r="V253" s="72"/>
      <c r="W253" s="72"/>
      <c r="X253" s="72"/>
      <c r="Y253" s="74"/>
    </row>
    <row r="254" spans="1:25" s="51" customFormat="1" ht="11.25" customHeight="1" x14ac:dyDescent="0.15">
      <c r="A254" s="186" t="s">
        <v>70</v>
      </c>
      <c r="B254" s="46"/>
      <c r="C254" s="46"/>
      <c r="D254" s="46"/>
      <c r="E254" s="46"/>
      <c r="F254" s="46"/>
      <c r="G254" s="146">
        <f>'2. Collected Data'!G253*'2. Collected Data'!AA253</f>
        <v>86068.099999999991</v>
      </c>
      <c r="H254" s="45">
        <f>'2. Collected Data'!I253/'3. Calculated Stats'!$G254*1000</f>
        <v>6.4948569795313249</v>
      </c>
      <c r="I254" s="45">
        <f>'2. Collected Data'!J253/'3. Calculated Stats'!$G254*1000</f>
        <v>1.3012951372227344</v>
      </c>
      <c r="J254" s="45">
        <f>'2. Collected Data'!K253/'3. Calculated Stats'!$G254*1000</f>
        <v>0</v>
      </c>
      <c r="K254" s="66">
        <f>('2. Collected Data'!Y253+'2. Collected Data'!Z253)/G254*1000</f>
        <v>38.155832416423742</v>
      </c>
      <c r="L254" s="73">
        <f>IF(SUM('2. Collected Data'!Y253:Z253)&gt;0,(ROUND('2. Collected Data'!Y253/SUM('2. Collected Data'!Y253:Z253),2)),"")</f>
        <v>1</v>
      </c>
      <c r="M254" s="73">
        <f>IF(SUM('2. Collected Data'!Y253:Z253)&gt;0,1-L254,"")</f>
        <v>0</v>
      </c>
      <c r="N254" s="66">
        <f>IF('2. Collected Data'!AD253&gt;0,'2. Collected Data'!AE253/'2. Collected Data'!AD253,"")</f>
        <v>730.76923076923072</v>
      </c>
      <c r="O254" s="66">
        <f>IF('2. Collected Data'!AF253&gt;0,'2. Collected Data'!AG253/'2. Collected Data'!AF253,"")</f>
        <v>3520</v>
      </c>
      <c r="P254" s="66">
        <f>SUM('2. Collected Data'!AI253:AK253)/'2. Collected Data'!G253</f>
        <v>0.17307225325062364</v>
      </c>
      <c r="Q254" s="50" t="str">
        <f>IF(MAX('2. Collected Data'!AI253:AK253)='2. Collected Data'!AI253,"NaCl",IF(MAX('2. Collected Data'!AJ253:AK253)='2. Collected Data'!AJ253,"CaCl2","MgCl2"))</f>
        <v>NaCl</v>
      </c>
      <c r="R254" s="66">
        <f>'2. Collected Data'!AL253/'2. Collected Data'!G253</f>
        <v>6.8986070332678423E-2</v>
      </c>
      <c r="S254" s="66">
        <f>SUM('2. Collected Data'!AO253:AU253)/'2. Collected Data'!G253</f>
        <v>16.725821762069803</v>
      </c>
      <c r="T254" s="50" t="str">
        <f>IF(MAX('2. Collected Data'!AO253:AT253)='2. Collected Data'!AO253,"NaCl",IF(MAX('2. Collected Data'!AP253:AT253)='2. Collected Data'!AP253,"CaCl2",IF(MAX('2. Collected Data'!AQ253:AT253)='2. Collected Data'!AQ253,"MgCl2",IF(MAX('2. Collected Data'!AR253:AT253)='2. Collected Data'!AR253,"Potassium Acetate",IF('2. Collected Data'!AS253&gt;'2. Collected Data'!AT253,"Enhanced Brine","Ag Byproduct")))))</f>
        <v>NaCl</v>
      </c>
      <c r="U254" s="72">
        <f>IF('2. Collected Data'!BC253&gt;0,'2. Collected Data'!BC253/'2. Collected Data'!$G253,"")</f>
        <v>12.985948917194641</v>
      </c>
      <c r="V254" s="72">
        <f>IF('2. Collected Data'!BD253&gt;0,'2. Collected Data'!BD253/'2. Collected Data'!$G253,"")</f>
        <v>4.3480650786993094</v>
      </c>
      <c r="W254" s="72">
        <f>IF('2. Collected Data'!BE253&gt;0,'2. Collected Data'!BE253/'2. Collected Data'!$G253,"")</f>
        <v>19.399655621536898</v>
      </c>
      <c r="X254" s="72">
        <f>IF('2. Collected Data'!BF253&gt;0,'2. Collected Data'!BF253/'2. Collected Data'!$G253,"")</f>
        <v>36.78885847369699</v>
      </c>
      <c r="Y254" s="74">
        <f>IF(AND('2. Collected Data'!BB253&gt;0,'2. Collected Data'!BH253&gt;0),('2. Collected Data'!BH253-'2. Collected Data'!BB253)/'2. Collected Data'!BH253,"")</f>
        <v>0</v>
      </c>
    </row>
    <row r="255" spans="1:25" s="51" customFormat="1" ht="11.25" customHeight="1" x14ac:dyDescent="0.15">
      <c r="A255" s="186" t="s">
        <v>146</v>
      </c>
      <c r="B255" s="46"/>
      <c r="C255" s="46"/>
      <c r="D255" s="46"/>
      <c r="E255" s="46"/>
      <c r="F255" s="46"/>
      <c r="G255" s="146">
        <f>'2. Collected Data'!G254*'2. Collected Data'!AA254</f>
        <v>17729.66</v>
      </c>
      <c r="H255" s="45">
        <f>'2. Collected Data'!I254/'3. Calculated Stats'!$G255*1000</f>
        <v>28.708954373631531</v>
      </c>
      <c r="I255" s="45">
        <f>'2. Collected Data'!J254/'3. Calculated Stats'!$G255*1000</f>
        <v>1.4664691821501372</v>
      </c>
      <c r="J255" s="45">
        <f>'2. Collected Data'!K254/'3. Calculated Stats'!$G255*1000</f>
        <v>3.6661729553753428</v>
      </c>
      <c r="K255" s="66">
        <f>('2. Collected Data'!Y254+'2. Collected Data'!Z254)/G255*1000</f>
        <v>22.279051036511696</v>
      </c>
      <c r="L255" s="73">
        <f>IF(SUM('2. Collected Data'!Y254:Z254)&gt;0,(ROUND('2. Collected Data'!Y254/SUM('2. Collected Data'!Y254:Z254),2)),"")</f>
        <v>0.85</v>
      </c>
      <c r="M255" s="73">
        <f>IF(SUM('2. Collected Data'!Y254:Z254)&gt;0,1-L255,"")</f>
        <v>0.15000000000000002</v>
      </c>
      <c r="N255" s="66">
        <f>IF('2. Collected Data'!AD254&gt;0,'2. Collected Data'!AE254/'2. Collected Data'!AD254,"")</f>
        <v>1300</v>
      </c>
      <c r="O255" s="66">
        <f>IF('2. Collected Data'!AF254&gt;0,'2. Collected Data'!AG254/'2. Collected Data'!AF254,"")</f>
        <v>6919.0298507462685</v>
      </c>
      <c r="P255" s="66">
        <f>SUM('2. Collected Data'!AI254:AK254)/'2. Collected Data'!G254</f>
        <v>2.5025713973082393</v>
      </c>
      <c r="Q255" s="50" t="str">
        <f>IF(MAX('2. Collected Data'!AI254:AK254)='2. Collected Data'!AI254,"NaCl",IF(MAX('2. Collected Data'!AJ254:AK254)='2. Collected Data'!AJ254,"CaCl2","MgCl2"))</f>
        <v>NaCl</v>
      </c>
      <c r="R255" s="66">
        <f>'2. Collected Data'!AL254/'2. Collected Data'!G254</f>
        <v>9.4539884013568221E-2</v>
      </c>
      <c r="S255" s="66">
        <f>SUM('2. Collected Data'!AO254:AU254)/'2. Collected Data'!G254</f>
        <v>77.741875478717589</v>
      </c>
      <c r="T255" s="50" t="str">
        <f>IF(MAX('2. Collected Data'!AO254:AT254)='2. Collected Data'!AO254,"NaCl",IF(MAX('2. Collected Data'!AP254:AT254)='2. Collected Data'!AP254,"CaCl2",IF(MAX('2. Collected Data'!AQ254:AT254)='2. Collected Data'!AQ254,"MgCl2",IF(MAX('2. Collected Data'!AR254:AT254)='2. Collected Data'!AR254,"Potassium Acetate",IF('2. Collected Data'!AS254&gt;'2. Collected Data'!AT254,"Enhanced Brine","Ag Byproduct")))))</f>
        <v>NaCl</v>
      </c>
      <c r="U255" s="72">
        <f>IF('2. Collected Data'!BC254&gt;0,'2. Collected Data'!BC254/'2. Collected Data'!$G254,"")</f>
        <v>165.42176386913229</v>
      </c>
      <c r="V255" s="72">
        <f>IF('2. Collected Data'!BD254&gt;0,'2. Collected Data'!BD254/'2. Collected Data'!$G254,"")</f>
        <v>401.66911040595249</v>
      </c>
      <c r="W255" s="72">
        <f>IF('2. Collected Data'!BE254&gt;0,'2. Collected Data'!BE254/'2. Collected Data'!$G254,"")</f>
        <v>242.84784987416566</v>
      </c>
      <c r="X255" s="72">
        <f>IF('2. Collected Data'!BF254&gt;0,'2. Collected Data'!BF254/'2. Collected Data'!$G254,"")</f>
        <v>830.22475106685636</v>
      </c>
      <c r="Y255" s="74">
        <f>IF(AND('2. Collected Data'!BB254&gt;0,'2. Collected Data'!BH254&gt;0),('2. Collected Data'!BH254-'2. Collected Data'!BB254)/'2. Collected Data'!BH254,"")</f>
        <v>-3.0298507462686586E-2</v>
      </c>
    </row>
    <row r="256" spans="1:25" s="51" customFormat="1" ht="11.25" customHeight="1" x14ac:dyDescent="0.15">
      <c r="A256" s="186" t="s">
        <v>158</v>
      </c>
      <c r="B256" s="46"/>
      <c r="C256" s="46"/>
      <c r="D256" s="46"/>
      <c r="E256" s="46"/>
      <c r="F256" s="46"/>
      <c r="G256" s="146">
        <f>'2. Collected Data'!G255*'2. Collected Data'!AA255</f>
        <v>37285.379999999997</v>
      </c>
      <c r="H256" s="45">
        <f>'2. Collected Data'!I255/'3. Calculated Stats'!$G256*1000</f>
        <v>21.804793192398737</v>
      </c>
      <c r="I256" s="45">
        <f>'2. Collected Data'!J255/'3. Calculated Stats'!$G256*1000</f>
        <v>1.877411467980211</v>
      </c>
      <c r="J256" s="45">
        <f>'2. Collected Data'!K255/'3. Calculated Stats'!$G256*1000</f>
        <v>0</v>
      </c>
      <c r="K256" s="66">
        <f>('2. Collected Data'!Y255+'2. Collected Data'!Z255)/G256*1000</f>
        <v>42.912262125261968</v>
      </c>
      <c r="L256" s="73">
        <f>IF(SUM('2. Collected Data'!Y255:Z255)&gt;0,(ROUND('2. Collected Data'!Y255/SUM('2. Collected Data'!Y255:Z255),2)),"")</f>
        <v>1</v>
      </c>
      <c r="M256" s="73">
        <f>IF(SUM('2. Collected Data'!Y255:Z255)&gt;0,1-L256,"")</f>
        <v>0</v>
      </c>
      <c r="N256" s="66">
        <f>IF('2. Collected Data'!AD255&gt;0,'2. Collected Data'!AE255/'2. Collected Data'!AD255,"")</f>
        <v>1859.5882352941176</v>
      </c>
      <c r="O256" s="66">
        <f>IF('2. Collected Data'!AF255&gt;0,'2. Collected Data'!AG255/'2. Collected Data'!AF255,"")</f>
        <v>17123.97</v>
      </c>
      <c r="P256" s="66">
        <f>SUM('2. Collected Data'!AI255:AK255)/'2. Collected Data'!G255</f>
        <v>24.201104561627105</v>
      </c>
      <c r="Q256" s="50" t="str">
        <f>IF(MAX('2. Collected Data'!AI255:AK255)='2. Collected Data'!AI255,"NaCl",IF(MAX('2. Collected Data'!AJ255:AK255)='2. Collected Data'!AJ255,"CaCl2","MgCl2"))</f>
        <v>NaCl</v>
      </c>
      <c r="R256" s="66">
        <f>'2. Collected Data'!AL255/'2. Collected Data'!G255</f>
        <v>0</v>
      </c>
      <c r="S256" s="66">
        <f>SUM('2. Collected Data'!AO255:AU255)/'2. Collected Data'!G255</f>
        <v>22.444825022569169</v>
      </c>
      <c r="T256" s="50" t="str">
        <f>IF(MAX('2. Collected Data'!AO255:AT255)='2. Collected Data'!AO255,"NaCl",IF(MAX('2. Collected Data'!AP255:AT255)='2. Collected Data'!AP255,"CaCl2",IF(MAX('2. Collected Data'!AQ255:AT255)='2. Collected Data'!AQ255,"MgCl2",IF(MAX('2. Collected Data'!AR255:AT255)='2. Collected Data'!AR255,"Potassium Acetate",IF('2. Collected Data'!AS255&gt;'2. Collected Data'!AT255,"Enhanced Brine","Ag Byproduct")))))</f>
        <v>NaCl</v>
      </c>
      <c r="U256" s="72">
        <f>IF('2. Collected Data'!BC255&gt;0,'2. Collected Data'!BC255/'2. Collected Data'!$G255,"")</f>
        <v>165.05559980882586</v>
      </c>
      <c r="V256" s="72">
        <f>IF('2. Collected Data'!BD255&gt;0,'2. Collected Data'!BD255/'2. Collected Data'!$G255,"")</f>
        <v>75.901890499707932</v>
      </c>
      <c r="W256" s="72">
        <f>IF('2. Collected Data'!BE255&gt;0,'2. Collected Data'!BE255/'2. Collected Data'!$G255,"")</f>
        <v>272.79122192130001</v>
      </c>
      <c r="X256" s="72">
        <f>IF('2. Collected Data'!BF255&gt;0,'2. Collected Data'!BF255/'2. Collected Data'!$G255,"")</f>
        <v>513.74871222983381</v>
      </c>
      <c r="Y256" s="74">
        <f>IF(AND('2. Collected Data'!BB255&gt;0,'2. Collected Data'!BH255&gt;0),('2. Collected Data'!BH255-'2. Collected Data'!BB255)/'2. Collected Data'!BH255,"")</f>
        <v>0</v>
      </c>
    </row>
    <row r="257" spans="1:25" s="51" customFormat="1" ht="11.25" customHeight="1" x14ac:dyDescent="0.15">
      <c r="A257" s="186" t="s">
        <v>358</v>
      </c>
      <c r="B257" s="46"/>
      <c r="C257" s="46"/>
      <c r="D257" s="46"/>
      <c r="E257" s="46"/>
      <c r="F257" s="46"/>
      <c r="G257" s="146">
        <f>'2. Collected Data'!G256*'2. Collected Data'!AA256</f>
        <v>178200</v>
      </c>
      <c r="H257" s="45">
        <f>'2. Collected Data'!I256/'3. Calculated Stats'!$G257*1000</f>
        <v>10.31986531986532</v>
      </c>
      <c r="I257" s="45">
        <f>'2. Collected Data'!J256/'3. Calculated Stats'!$G257*1000</f>
        <v>2.4074074074074074</v>
      </c>
      <c r="J257" s="45">
        <f>'2. Collected Data'!K256/'3. Calculated Stats'!$G257*1000</f>
        <v>3.9281705948372617E-2</v>
      </c>
      <c r="K257" s="66">
        <f>('2. Collected Data'!Y256+'2. Collected Data'!Z256)/G257*1000</f>
        <v>14.029180695847362</v>
      </c>
      <c r="L257" s="73">
        <f>IF(SUM('2. Collected Data'!Y256:Z256)&gt;0,(ROUND('2. Collected Data'!Y256/SUM('2. Collected Data'!Y256:Z256),2)),"")</f>
        <v>1</v>
      </c>
      <c r="M257" s="73">
        <f>IF(SUM('2. Collected Data'!Y256:Z256)&gt;0,1-L257,"")</f>
        <v>0</v>
      </c>
      <c r="N257" s="66">
        <f>IF('2. Collected Data'!AD256&gt;0,'2. Collected Data'!AE256/'2. Collected Data'!AD256,"")</f>
        <v>500</v>
      </c>
      <c r="O257" s="66">
        <f>IF('2. Collected Data'!AF256&gt;0,'2. Collected Data'!AG256/'2. Collected Data'!AF256,"")</f>
        <v>5000</v>
      </c>
      <c r="P257" s="66">
        <f>SUM('2. Collected Data'!AI256:AK256)/'2. Collected Data'!G256</f>
        <v>4.8580808080808079E-2</v>
      </c>
      <c r="Q257" s="50" t="str">
        <f>IF(MAX('2. Collected Data'!AI256:AK256)='2. Collected Data'!AI256,"NaCl",IF(MAX('2. Collected Data'!AJ256:AK256)='2. Collected Data'!AJ256,"CaCl2","MgCl2"))</f>
        <v>NaCl</v>
      </c>
      <c r="R257" s="66">
        <f>'2. Collected Data'!AL256/'2. Collected Data'!G256</f>
        <v>0</v>
      </c>
      <c r="S257" s="66">
        <f>SUM('2. Collected Data'!AO256:AU256)/'2. Collected Data'!G256</f>
        <v>30.683010101010101</v>
      </c>
      <c r="T257" s="50" t="str">
        <f>IF(MAX('2. Collected Data'!AO256:AT256)='2. Collected Data'!AO256,"NaCl",IF(MAX('2. Collected Data'!AP256:AT256)='2. Collected Data'!AP256,"CaCl2",IF(MAX('2. Collected Data'!AQ256:AT256)='2. Collected Data'!AQ256,"MgCl2",IF(MAX('2. Collected Data'!AR256:AT256)='2. Collected Data'!AR256,"Potassium Acetate",IF('2. Collected Data'!AS256&gt;'2. Collected Data'!AT256,"Enhanced Brine","Ag Byproduct")))))</f>
        <v>NaCl</v>
      </c>
      <c r="U257" s="72" t="str">
        <f>IF('2. Collected Data'!BC256&gt;0,'2. Collected Data'!BC256/'2. Collected Data'!$G256,"")</f>
        <v/>
      </c>
      <c r="V257" s="72" t="str">
        <f>IF('2. Collected Data'!BD256&gt;0,'2. Collected Data'!BD256/'2. Collected Data'!$G256,"")</f>
        <v/>
      </c>
      <c r="W257" s="72" t="str">
        <f>IF('2. Collected Data'!BE256&gt;0,'2. Collected Data'!BE256/'2. Collected Data'!$G256,"")</f>
        <v/>
      </c>
      <c r="X257" s="72">
        <f>IF('2. Collected Data'!BF256&gt;0,'2. Collected Data'!BF256/'2. Collected Data'!$G256,"")</f>
        <v>31.119333333333334</v>
      </c>
      <c r="Y257" s="74">
        <f>IF(AND('2. Collected Data'!BB256&gt;0,'2. Collected Data'!BH256&gt;0),('2. Collected Data'!BH256-'2. Collected Data'!BB256)/'2. Collected Data'!BH256,"")</f>
        <v>0</v>
      </c>
    </row>
    <row r="258" spans="1:25" s="51" customFormat="1" ht="11.25" customHeight="1" x14ac:dyDescent="0.15">
      <c r="A258" s="186" t="s">
        <v>359</v>
      </c>
      <c r="B258" s="46"/>
      <c r="C258" s="46"/>
      <c r="D258" s="46"/>
      <c r="E258" s="46"/>
      <c r="F258" s="46"/>
      <c r="G258" s="146">
        <f>'2. Collected Data'!G257*'2. Collected Data'!AA257</f>
        <v>23500</v>
      </c>
      <c r="H258" s="45">
        <f>'2. Collected Data'!I257/'3. Calculated Stats'!$G258*1000</f>
        <v>23.957446808510639</v>
      </c>
      <c r="I258" s="45">
        <f>'2. Collected Data'!J257/'3. Calculated Stats'!$G258*1000</f>
        <v>2.1702127659574466</v>
      </c>
      <c r="J258" s="45">
        <f>'2. Collected Data'!K257/'3. Calculated Stats'!$G258*1000</f>
        <v>0.76595744680851063</v>
      </c>
      <c r="K258" s="66">
        <f>('2. Collected Data'!Y257+'2. Collected Data'!Z257)/G258*1000</f>
        <v>30.638297872340424</v>
      </c>
      <c r="L258" s="73">
        <f>IF(SUM('2. Collected Data'!Y257:Z257)&gt;0,(ROUND('2. Collected Data'!Y257/SUM('2. Collected Data'!Y257:Z257),2)),"")</f>
        <v>0.89</v>
      </c>
      <c r="M258" s="73">
        <f>IF(SUM('2. Collected Data'!Y257:Z257)&gt;0,1-L258,"")</f>
        <v>0.10999999999999999</v>
      </c>
      <c r="N258" s="66">
        <f>IF('2. Collected Data'!AD257&gt;0,'2. Collected Data'!AE257/'2. Collected Data'!AD257,"")</f>
        <v>1687.5</v>
      </c>
      <c r="O258" s="66">
        <f>IF('2. Collected Data'!AF257&gt;0,'2. Collected Data'!AG257/'2. Collected Data'!AF257,"")</f>
        <v>15000</v>
      </c>
      <c r="P258" s="66">
        <f>SUM('2. Collected Data'!AI257:AK257)/'2. Collected Data'!G257</f>
        <v>3.7123829787234044</v>
      </c>
      <c r="Q258" s="50" t="str">
        <f>IF(MAX('2. Collected Data'!AI257:AK257)='2. Collected Data'!AI257,"NaCl",IF(MAX('2. Collected Data'!AJ257:AK257)='2. Collected Data'!AJ257,"CaCl2","MgCl2"))</f>
        <v>NaCl</v>
      </c>
      <c r="R258" s="66">
        <f>'2. Collected Data'!AL257/'2. Collected Data'!G257</f>
        <v>0.81851063829787229</v>
      </c>
      <c r="S258" s="66">
        <f>SUM('2. Collected Data'!AO257:AU257)/'2. Collected Data'!G257</f>
        <v>9.2271914893617026</v>
      </c>
      <c r="T258" s="50" t="str">
        <f>IF(MAX('2. Collected Data'!AO257:AT257)='2. Collected Data'!AO257,"NaCl",IF(MAX('2. Collected Data'!AP257:AT257)='2. Collected Data'!AP257,"CaCl2",IF(MAX('2. Collected Data'!AQ257:AT257)='2. Collected Data'!AQ257,"MgCl2",IF(MAX('2. Collected Data'!AR257:AT257)='2. Collected Data'!AR257,"Potassium Acetate",IF('2. Collected Data'!AS257&gt;'2. Collected Data'!AT257,"Enhanced Brine","Ag Byproduct")))))</f>
        <v>MgCl2</v>
      </c>
      <c r="U258" s="72">
        <f>IF('2. Collected Data'!BC257&gt;0,'2. Collected Data'!BC257/'2. Collected Data'!$G257,"")</f>
        <v>329.53868085106382</v>
      </c>
      <c r="V258" s="72">
        <f>IF('2. Collected Data'!BD257&gt;0,'2. Collected Data'!BD257/'2. Collected Data'!$G257,"")</f>
        <v>324.47868085106381</v>
      </c>
      <c r="W258" s="72">
        <f>IF('2. Collected Data'!BE257&gt;0,'2. Collected Data'!BE257/'2. Collected Data'!$G257,"")</f>
        <v>338.71944680851061</v>
      </c>
      <c r="X258" s="72">
        <f>IF('2. Collected Data'!BF257&gt;0,'2. Collected Data'!BF257/'2. Collected Data'!$G257,"")</f>
        <v>992.73689361702122</v>
      </c>
      <c r="Y258" s="74">
        <f>IF(AND('2. Collected Data'!BB257&gt;0,'2. Collected Data'!BH257&gt;0),('2. Collected Data'!BH257-'2. Collected Data'!BB257)/'2. Collected Data'!BH257,"")</f>
        <v>0</v>
      </c>
    </row>
    <row r="259" spans="1:25" s="51" customFormat="1" ht="11.25" customHeight="1" x14ac:dyDescent="0.15">
      <c r="A259" s="186" t="s">
        <v>147</v>
      </c>
      <c r="B259" s="46"/>
      <c r="C259" s="46"/>
      <c r="D259" s="46"/>
      <c r="E259" s="46"/>
      <c r="F259" s="46"/>
      <c r="G259" s="146">
        <f>'2. Collected Data'!G258*'2. Collected Data'!AA258</f>
        <v>6445.89</v>
      </c>
      <c r="H259" s="45">
        <f>'2. Collected Data'!I258/'3. Calculated Stats'!$G259*1000</f>
        <v>42.662844075837469</v>
      </c>
      <c r="I259" s="45">
        <f>'2. Collected Data'!J258/'3. Calculated Stats'!$G259*1000</f>
        <v>1.2411009185698172</v>
      </c>
      <c r="J259" s="45">
        <f>'2. Collected Data'!K258/'3. Calculated Stats'!$G259*1000</f>
        <v>0</v>
      </c>
      <c r="K259" s="66">
        <f>('2. Collected Data'!Y258+'2. Collected Data'!Z258)/G259*1000</f>
        <v>50.419724816898828</v>
      </c>
      <c r="L259" s="73">
        <f>IF(SUM('2. Collected Data'!Y258:Z258)&gt;0,(ROUND('2. Collected Data'!Y258/SUM('2. Collected Data'!Y258:Z258),2)),"")</f>
        <v>0.92</v>
      </c>
      <c r="M259" s="73">
        <f>IF(SUM('2. Collected Data'!Y258:Z258)&gt;0,1-L259,"")</f>
        <v>7.999999999999996E-2</v>
      </c>
      <c r="N259" s="66">
        <f>IF('2. Collected Data'!AD258&gt;0,'2. Collected Data'!AE258/'2. Collected Data'!AD258,"")</f>
        <v>2000</v>
      </c>
      <c r="O259" s="66">
        <f>IF('2. Collected Data'!AF258&gt;0,'2. Collected Data'!AG258/'2. Collected Data'!AF258,"")</f>
        <v>2857.1428571428573</v>
      </c>
      <c r="P259" s="66">
        <f>SUM('2. Collected Data'!AI258:AK258)/'2. Collected Data'!G258</f>
        <v>10.262786054369528</v>
      </c>
      <c r="Q259" s="50" t="str">
        <f>IF(MAX('2. Collected Data'!AI258:AK258)='2. Collected Data'!AI258,"NaCl",IF(MAX('2. Collected Data'!AJ258:AK258)='2. Collected Data'!AJ258,"CaCl2","MgCl2"))</f>
        <v>NaCl</v>
      </c>
      <c r="R259" s="66">
        <f>'2. Collected Data'!AL258/'2. Collected Data'!G258</f>
        <v>0.38335125172784518</v>
      </c>
      <c r="S259" s="66">
        <f>SUM('2. Collected Data'!AO258:AU258)/'2. Collected Data'!G258</f>
        <v>252.4251267086469</v>
      </c>
      <c r="T259" s="50" t="str">
        <f>IF(MAX('2. Collected Data'!AO258:AT258)='2. Collected Data'!AO258,"NaCl",IF(MAX('2. Collected Data'!AP258:AT258)='2. Collected Data'!AP258,"CaCl2",IF(MAX('2. Collected Data'!AQ258:AT258)='2. Collected Data'!AQ258,"MgCl2",IF(MAX('2. Collected Data'!AR258:AT258)='2. Collected Data'!AR258,"Potassium Acetate",IF('2. Collected Data'!AS258&gt;'2. Collected Data'!AT258,"Enhanced Brine","Ag Byproduct")))))</f>
        <v>NaCl</v>
      </c>
      <c r="U259" s="72">
        <f>IF('2. Collected Data'!BC258&gt;0,'2. Collected Data'!BC258/'2. Collected Data'!$G258,"")</f>
        <v>1145.5522961142681</v>
      </c>
      <c r="V259" s="72">
        <f>IF('2. Collected Data'!BD258&gt;0,'2. Collected Data'!BD258/'2. Collected Data'!$G258,"")</f>
        <v>1316.4962371371525</v>
      </c>
      <c r="W259" s="72">
        <f>IF('2. Collected Data'!BE258&gt;0,'2. Collected Data'!BE258/'2. Collected Data'!$G258,"")</f>
        <v>848.62187068038702</v>
      </c>
      <c r="X259" s="72">
        <f>IF('2. Collected Data'!BF258&gt;0,'2. Collected Data'!BF258/'2. Collected Data'!$G258,"")</f>
        <v>3310.6705575180463</v>
      </c>
      <c r="Y259" s="74">
        <f>IF(AND('2. Collected Data'!BB258&gt;0,'2. Collected Data'!BH258&gt;0),('2. Collected Data'!BH258-'2. Collected Data'!BB258)/'2. Collected Data'!BH258,"")</f>
        <v>-1.7820512820512828E-2</v>
      </c>
    </row>
    <row r="260" spans="1:25" s="51" customFormat="1" ht="11.25" customHeight="1" x14ac:dyDescent="0.15">
      <c r="A260" s="186" t="s">
        <v>360</v>
      </c>
      <c r="B260" s="46"/>
      <c r="C260" s="46"/>
      <c r="D260" s="46"/>
      <c r="E260" s="46"/>
      <c r="F260" s="46"/>
      <c r="G260" s="146">
        <f>'2. Collected Data'!G259*'2. Collected Data'!AA259</f>
        <v>3810</v>
      </c>
      <c r="H260" s="45">
        <f>'2. Collected Data'!I259/'3. Calculated Stats'!$G260*1000</f>
        <v>457.21784776902888</v>
      </c>
      <c r="I260" s="45">
        <f>'2. Collected Data'!J259/'3. Calculated Stats'!$G260*1000</f>
        <v>73.228346456692918</v>
      </c>
      <c r="J260" s="45">
        <f>'2. Collected Data'!K259/'3. Calculated Stats'!$G260*1000</f>
        <v>11.811023622047244</v>
      </c>
      <c r="K260" s="66">
        <f>('2. Collected Data'!Y259+'2. Collected Data'!Z259)/G260*1000</f>
        <v>1034.1207349081365</v>
      </c>
      <c r="L260" s="73">
        <f>IF(SUM('2. Collected Data'!Y259:Z259)&gt;0,(ROUND('2. Collected Data'!Y259/SUM('2. Collected Data'!Y259:Z259),2)),"")</f>
        <v>0.96</v>
      </c>
      <c r="M260" s="73">
        <f>IF(SUM('2. Collected Data'!Y259:Z259)&gt;0,1-L260,"")</f>
        <v>4.0000000000000036E-2</v>
      </c>
      <c r="N260" s="66">
        <f>IF('2. Collected Data'!AD259&gt;0,'2. Collected Data'!AE259/'2. Collected Data'!AD259,"")</f>
        <v>1811.1111111111111</v>
      </c>
      <c r="O260" s="66">
        <f>IF('2. Collected Data'!AF259&gt;0,'2. Collected Data'!AG259/'2. Collected Data'!AF259,"")</f>
        <v>10878.389261744966</v>
      </c>
      <c r="P260" s="66">
        <f>SUM('2. Collected Data'!AI259:AK259)/'2. Collected Data'!G259</f>
        <v>8.8836850393700786</v>
      </c>
      <c r="Q260" s="50" t="str">
        <f>IF(MAX('2. Collected Data'!AI259:AK259)='2. Collected Data'!AI259,"NaCl",IF(MAX('2. Collected Data'!AJ259:AK259)='2. Collected Data'!AJ259,"CaCl2","MgCl2"))</f>
        <v>NaCl</v>
      </c>
      <c r="R260" s="66">
        <f>'2. Collected Data'!AL259/'2. Collected Data'!G259</f>
        <v>1.0144566929133858</v>
      </c>
      <c r="S260" s="66">
        <f>SUM('2. Collected Data'!AO259:AU259)/'2. Collected Data'!G259</f>
        <v>34.516685039370081</v>
      </c>
      <c r="T260" s="50" t="str">
        <f>IF(MAX('2. Collected Data'!AO259:AT259)='2. Collected Data'!AO259,"NaCl",IF(MAX('2. Collected Data'!AP259:AT259)='2. Collected Data'!AP259,"CaCl2",IF(MAX('2. Collected Data'!AQ259:AT259)='2. Collected Data'!AQ259,"MgCl2",IF(MAX('2. Collected Data'!AR259:AT259)='2. Collected Data'!AR259,"Potassium Acetate",IF('2. Collected Data'!AS259&gt;'2. Collected Data'!AT259,"Enhanced Brine","Ag Byproduct")))))</f>
        <v>NaCl</v>
      </c>
      <c r="U260" s="72">
        <f>IF('2. Collected Data'!BC259&gt;0,'2. Collected Data'!BC259/'2. Collected Data'!$G259,"")</f>
        <v>212.5984251968504</v>
      </c>
      <c r="V260" s="72">
        <f>IF('2. Collected Data'!BD259&gt;0,'2. Collected Data'!BD259/'2. Collected Data'!$G259,"")</f>
        <v>1811.0236220472441</v>
      </c>
      <c r="W260" s="72">
        <f>IF('2. Collected Data'!BE259&gt;0,'2. Collected Data'!BE259/'2. Collected Data'!$G259,"")</f>
        <v>212.5984251968504</v>
      </c>
      <c r="X260" s="72">
        <f>IF('2. Collected Data'!BF259&gt;0,'2. Collected Data'!BF259/'2. Collected Data'!$G259,"")</f>
        <v>2236.2204724409448</v>
      </c>
      <c r="Y260" s="74">
        <f>IF(AND('2. Collected Data'!BB259&gt;0,'2. Collected Data'!BH259&gt;0),('2. Collected Data'!BH259-'2. Collected Data'!BB259)/'2. Collected Data'!BH259,"")</f>
        <v>-1.5022533800701622E-3</v>
      </c>
    </row>
    <row r="261" spans="1:25" s="51" customFormat="1" ht="11.25" customHeight="1" x14ac:dyDescent="0.15">
      <c r="A261" s="186" t="s">
        <v>148</v>
      </c>
      <c r="B261" s="46"/>
      <c r="C261" s="46"/>
      <c r="D261" s="46"/>
      <c r="E261" s="46"/>
      <c r="F261" s="46"/>
      <c r="G261" s="146">
        <f>'2. Collected Data'!G260*'2. Collected Data'!AA260</f>
        <v>18600</v>
      </c>
      <c r="H261" s="45">
        <f>'2. Collected Data'!I260/'3. Calculated Stats'!$G261*1000</f>
        <v>26.881720430107528</v>
      </c>
      <c r="I261" s="45">
        <f>'2. Collected Data'!J260/'3. Calculated Stats'!$G261*1000</f>
        <v>1.881720430107527</v>
      </c>
      <c r="J261" s="45">
        <f>'2. Collected Data'!K260/'3. Calculated Stats'!$G261*1000</f>
        <v>1.075268817204301</v>
      </c>
      <c r="K261" s="66">
        <f>('2. Collected Data'!Y260+'2. Collected Data'!Z260)/G261*1000</f>
        <v>68.602150537634415</v>
      </c>
      <c r="L261" s="73">
        <f>IF(SUM('2. Collected Data'!Y260:Z260)&gt;0,(ROUND('2. Collected Data'!Y260/SUM('2. Collected Data'!Y260:Z260),2)),"")</f>
        <v>0.87</v>
      </c>
      <c r="M261" s="73">
        <f>IF(SUM('2. Collected Data'!Y260:Z260)&gt;0,1-L261,"")</f>
        <v>0.13</v>
      </c>
      <c r="N261" s="66">
        <f>IF('2. Collected Data'!AD260&gt;0,'2. Collected Data'!AE260/'2. Collected Data'!AD260,"")</f>
        <v>388.48920863309354</v>
      </c>
      <c r="O261" s="66">
        <f>IF('2. Collected Data'!AF260&gt;0,'2. Collected Data'!AG260/'2. Collected Data'!AF260,"")</f>
        <v>8661.4173228346463</v>
      </c>
      <c r="P261" s="66">
        <f>SUM('2. Collected Data'!AI260:AK260)/'2. Collected Data'!G260</f>
        <v>3.4142473118279568</v>
      </c>
      <c r="Q261" s="50" t="str">
        <f>IF(MAX('2. Collected Data'!AI260:AK260)='2. Collected Data'!AI260,"NaCl",IF(MAX('2. Collected Data'!AJ260:AK260)='2. Collected Data'!AJ260,"CaCl2","MgCl2"))</f>
        <v>NaCl</v>
      </c>
      <c r="R261" s="66">
        <f>'2. Collected Data'!AL260/'2. Collected Data'!G260</f>
        <v>2.0495698924731185</v>
      </c>
      <c r="S261" s="66">
        <f>SUM('2. Collected Data'!AO260:AU260)/'2. Collected Data'!G260</f>
        <v>91.704999999999998</v>
      </c>
      <c r="T261" s="50" t="str">
        <f>IF(MAX('2. Collected Data'!AO260:AT260)='2. Collected Data'!AO260,"NaCl",IF(MAX('2. Collected Data'!AP260:AT260)='2. Collected Data'!AP260,"CaCl2",IF(MAX('2. Collected Data'!AQ260:AT260)='2. Collected Data'!AQ260,"MgCl2",IF(MAX('2. Collected Data'!AR260:AT260)='2. Collected Data'!AR260,"Potassium Acetate",IF('2. Collected Data'!AS260&gt;'2. Collected Data'!AT260,"Enhanced Brine","Ag Byproduct")))))</f>
        <v>CaCl2</v>
      </c>
      <c r="U261" s="72">
        <f>IF('2. Collected Data'!BC260&gt;0,'2. Collected Data'!BC260/'2. Collected Data'!$G260,"")</f>
        <v>830.3570430107527</v>
      </c>
      <c r="V261" s="72">
        <f>IF('2. Collected Data'!BD260&gt;0,'2. Collected Data'!BD260/'2. Collected Data'!$G260,"")</f>
        <v>685.87177419354839</v>
      </c>
      <c r="W261" s="72">
        <f>IF('2. Collected Data'!BE260&gt;0,'2. Collected Data'!BE260/'2. Collected Data'!$G260,"")</f>
        <v>621.47322580645164</v>
      </c>
      <c r="X261" s="72">
        <f>IF('2. Collected Data'!BF260&gt;0,'2. Collected Data'!BF260/'2. Collected Data'!$G260,"")</f>
        <v>2246.1277956989247</v>
      </c>
      <c r="Y261" s="74">
        <f>IF(AND('2. Collected Data'!BB260&gt;0,'2. Collected Data'!BH260&gt;0),('2. Collected Data'!BH260-'2. Collected Data'!BB260)/'2. Collected Data'!BH260,"")</f>
        <v>0</v>
      </c>
    </row>
    <row r="262" spans="1:25" s="51" customFormat="1" ht="11.25" customHeight="1" x14ac:dyDescent="0.15">
      <c r="A262" s="186" t="s">
        <v>149</v>
      </c>
      <c r="B262" s="46"/>
      <c r="C262" s="46"/>
      <c r="D262" s="46"/>
      <c r="E262" s="46"/>
      <c r="F262" s="46"/>
      <c r="G262" s="146">
        <f>'2. Collected Data'!G261*'2. Collected Data'!AA261</f>
        <v>75000</v>
      </c>
      <c r="H262" s="45">
        <f>'2. Collected Data'!I261/'3. Calculated Stats'!$G262*1000</f>
        <v>18.28</v>
      </c>
      <c r="I262" s="45">
        <f>'2. Collected Data'!J261/'3. Calculated Stats'!$G262*1000</f>
        <v>3.28</v>
      </c>
      <c r="J262" s="45">
        <f>'2. Collected Data'!K261/'3. Calculated Stats'!$G262*1000</f>
        <v>0.38666666666666666</v>
      </c>
      <c r="K262" s="66">
        <f>('2. Collected Data'!Y261+'2. Collected Data'!Z261)/G262*1000</f>
        <v>61.666666666666671</v>
      </c>
      <c r="L262" s="73">
        <f>IF(SUM('2. Collected Data'!Y261:Z261)&gt;0,(ROUND('2. Collected Data'!Y261/SUM('2. Collected Data'!Y261:Z261),2)),"")</f>
        <v>0.97</v>
      </c>
      <c r="M262" s="73">
        <f>IF(SUM('2. Collected Data'!Y261:Z261)&gt;0,1-L262,"")</f>
        <v>3.0000000000000027E-2</v>
      </c>
      <c r="N262" s="66">
        <f>IF('2. Collected Data'!AD261&gt;0,'2. Collected Data'!AE261/'2. Collected Data'!AD261,"")</f>
        <v>1120.253164556962</v>
      </c>
      <c r="O262" s="66">
        <f>IF('2. Collected Data'!AF261&gt;0,'2. Collected Data'!AG261/'2. Collected Data'!AF261,"")</f>
        <v>8661.2612612612611</v>
      </c>
      <c r="P262" s="66">
        <f>SUM('2. Collected Data'!AI261:AK261)/'2. Collected Data'!G261</f>
        <v>2.6660533333333332</v>
      </c>
      <c r="Q262" s="50" t="str">
        <f>IF(MAX('2. Collected Data'!AI261:AK261)='2. Collected Data'!AI261,"NaCl",IF(MAX('2. Collected Data'!AJ261:AK261)='2. Collected Data'!AJ261,"CaCl2","MgCl2"))</f>
        <v>NaCl</v>
      </c>
      <c r="R262" s="66">
        <f>'2. Collected Data'!AL261/'2. Collected Data'!G261</f>
        <v>3.5381733333333334</v>
      </c>
      <c r="S262" s="66">
        <f>SUM('2. Collected Data'!AO261:AU261)/'2. Collected Data'!G261</f>
        <v>8.3745733333333341</v>
      </c>
      <c r="T262" s="50" t="str">
        <f>IF(MAX('2. Collected Data'!AO261:AT261)='2. Collected Data'!AO261,"NaCl",IF(MAX('2. Collected Data'!AP261:AT261)='2. Collected Data'!AP261,"CaCl2",IF(MAX('2. Collected Data'!AQ261:AT261)='2. Collected Data'!AQ261,"MgCl2",IF(MAX('2. Collected Data'!AR261:AT261)='2. Collected Data'!AR261,"Potassium Acetate",IF('2. Collected Data'!AS261&gt;'2. Collected Data'!AT261,"Enhanced Brine","Ag Byproduct")))))</f>
        <v>NaCl</v>
      </c>
      <c r="U262" s="72" t="str">
        <f>IF('2. Collected Data'!BC261&gt;0,'2. Collected Data'!BC261/'2. Collected Data'!$G261,"")</f>
        <v/>
      </c>
      <c r="V262" s="72" t="str">
        <f>IF('2. Collected Data'!BD261&gt;0,'2. Collected Data'!BD261/'2. Collected Data'!$G261,"")</f>
        <v/>
      </c>
      <c r="W262" s="72" t="str">
        <f>IF('2. Collected Data'!BE261&gt;0,'2. Collected Data'!BE261/'2. Collected Data'!$G261,"")</f>
        <v/>
      </c>
      <c r="X262" s="72">
        <f>IF('2. Collected Data'!BF261&gt;0,'2. Collected Data'!BF261/'2. Collected Data'!$G261,"")</f>
        <v>644.7826133333333</v>
      </c>
      <c r="Y262" s="74">
        <f>IF(AND('2. Collected Data'!BB261&gt;0,'2. Collected Data'!BH261&gt;0),('2. Collected Data'!BH261-'2. Collected Data'!BB261)/'2. Collected Data'!BH261,"")</f>
        <v>-0.13185714285714292</v>
      </c>
    </row>
    <row r="263" spans="1:25" s="51" customFormat="1" ht="11.25" customHeight="1" x14ac:dyDescent="0.15">
      <c r="A263" s="186" t="s">
        <v>75</v>
      </c>
      <c r="B263" s="46"/>
      <c r="C263" s="46"/>
      <c r="D263" s="46"/>
      <c r="E263" s="46"/>
      <c r="F263" s="46"/>
      <c r="G263" s="146">
        <f>'2. Collected Data'!G262*'2. Collected Data'!AA262</f>
        <v>0</v>
      </c>
      <c r="H263" s="45"/>
      <c r="I263" s="45"/>
      <c r="J263" s="45"/>
      <c r="K263" s="66"/>
      <c r="L263" s="73" t="str">
        <f>IF(SUM('2. Collected Data'!Y262:Z262)&gt;0,(ROUND('2. Collected Data'!Y262/SUM('2. Collected Data'!Y262:Z262),2)),"")</f>
        <v/>
      </c>
      <c r="M263" s="73" t="str">
        <f>IF(SUM('2. Collected Data'!Y262:Z262)&gt;0,1-L263,"")</f>
        <v/>
      </c>
      <c r="N263" s="66">
        <f>IF('2. Collected Data'!AD262&gt;0,'2. Collected Data'!AE262/'2. Collected Data'!AD262,"")</f>
        <v>1631.8509316770187</v>
      </c>
      <c r="O263" s="66">
        <f>IF('2. Collected Data'!AF262&gt;0,'2. Collected Data'!AG262/'2. Collected Data'!AF262,"")</f>
        <v>3760.79295154185</v>
      </c>
      <c r="P263" s="66">
        <f>SUM('2. Collected Data'!AI262:AK262)/'2. Collected Data'!G262</f>
        <v>11.57211622107522</v>
      </c>
      <c r="Q263" s="50" t="str">
        <f>IF(MAX('2. Collected Data'!AI262:AK262)='2. Collected Data'!AI262,"NaCl",IF(MAX('2. Collected Data'!AJ262:AK262)='2. Collected Data'!AJ262,"CaCl2","MgCl2"))</f>
        <v>NaCl</v>
      </c>
      <c r="R263" s="66">
        <f>'2. Collected Data'!AL262/'2. Collected Data'!G262</f>
        <v>0.26836977324131533</v>
      </c>
      <c r="S263" s="66">
        <f>SUM('2. Collected Data'!AO262:AU262)/'2. Collected Data'!G262</f>
        <v>116.52061706199618</v>
      </c>
      <c r="T263" s="50" t="str">
        <f>IF(MAX('2. Collected Data'!AO262:AT262)='2. Collected Data'!AO262,"NaCl",IF(MAX('2. Collected Data'!AP262:AT262)='2. Collected Data'!AP262,"CaCl2",IF(MAX('2. Collected Data'!AQ262:AT262)='2. Collected Data'!AQ262,"MgCl2",IF(MAX('2. Collected Data'!AR262:AT262)='2. Collected Data'!AR262,"Potassium Acetate",IF('2. Collected Data'!AS262&gt;'2. Collected Data'!AT262,"Enhanced Brine","Ag Byproduct")))))</f>
        <v>NaCl</v>
      </c>
      <c r="U263" s="72">
        <f>IF('2. Collected Data'!BC262&gt;0,'2. Collected Data'!BC262/'2. Collected Data'!$G262,"")</f>
        <v>582.1939627674999</v>
      </c>
      <c r="V263" s="72">
        <f>IF('2. Collected Data'!BD262&gt;0,'2. Collected Data'!BD262/'2. Collected Data'!$G262,"")</f>
        <v>602.27640201821032</v>
      </c>
      <c r="W263" s="72">
        <f>IF('2. Collected Data'!BE262&gt;0,'2. Collected Data'!BE262/'2. Collected Data'!$G262,"")</f>
        <v>902.99434553152003</v>
      </c>
      <c r="X263" s="72">
        <f>IF('2. Collected Data'!BF262&gt;0,'2. Collected Data'!BF262/'2. Collected Data'!$G262,"")</f>
        <v>2087.4647103172301</v>
      </c>
      <c r="Y263" s="74">
        <f>IF(AND('2. Collected Data'!BB262&gt;0,'2. Collected Data'!BH262&gt;0),('2. Collected Data'!BH262-'2. Collected Data'!BB262)/'2. Collected Data'!BH262,"")</f>
        <v>-3.7969159150421872E-2</v>
      </c>
    </row>
    <row r="264" spans="1:25" s="51" customFormat="1" ht="11.25" customHeight="1" x14ac:dyDescent="0.15">
      <c r="A264" s="187" t="s">
        <v>361</v>
      </c>
      <c r="B264" s="46"/>
      <c r="C264" s="46"/>
      <c r="D264" s="46"/>
      <c r="E264" s="46"/>
      <c r="F264" s="46"/>
      <c r="G264" s="146"/>
      <c r="H264" s="45"/>
      <c r="I264" s="45"/>
      <c r="J264" s="45"/>
      <c r="K264" s="66"/>
      <c r="L264" s="73"/>
      <c r="M264" s="73"/>
      <c r="N264" s="66"/>
      <c r="O264" s="66"/>
      <c r="P264" s="66"/>
      <c r="Q264" s="50"/>
      <c r="R264" s="66"/>
      <c r="S264" s="66"/>
      <c r="T264" s="50"/>
      <c r="U264" s="72"/>
      <c r="V264" s="72"/>
      <c r="W264" s="72"/>
      <c r="X264" s="72"/>
      <c r="Y264" s="74"/>
    </row>
    <row r="265" spans="1:25" s="51" customFormat="1" ht="11.25" customHeight="1" x14ac:dyDescent="0.15">
      <c r="A265" s="62"/>
      <c r="B265" s="60"/>
      <c r="C265" s="345"/>
      <c r="D265" s="345"/>
      <c r="E265" s="345"/>
      <c r="F265" s="345"/>
      <c r="G265" s="144"/>
      <c r="H265" s="63"/>
      <c r="I265" s="64"/>
      <c r="J265" s="64"/>
      <c r="K265" s="65"/>
      <c r="L265" s="65"/>
      <c r="M265" s="65"/>
      <c r="N265" s="65"/>
      <c r="O265" s="65"/>
      <c r="P265" s="65"/>
      <c r="Q265" s="84"/>
      <c r="R265" s="65"/>
      <c r="S265" s="65"/>
      <c r="T265" s="65"/>
      <c r="U265" s="65"/>
      <c r="V265" s="65"/>
      <c r="W265" s="65"/>
      <c r="X265" s="65"/>
      <c r="Y265" s="65"/>
    </row>
    <row r="267" spans="1:25" ht="15.75" hidden="1" customHeight="1" x14ac:dyDescent="0.2"/>
    <row r="268" spans="1:25" ht="15.75" hidden="1" customHeight="1" x14ac:dyDescent="0.2"/>
    <row r="269" spans="1:25" ht="15.75" hidden="1" customHeight="1" x14ac:dyDescent="0.2"/>
    <row r="270" spans="1:25" ht="15.75" hidden="1" customHeight="1" x14ac:dyDescent="0.2"/>
    <row r="271" spans="1:25" ht="15.75" hidden="1" customHeight="1" x14ac:dyDescent="0.2"/>
    <row r="272" spans="1:25" ht="15.75" hidden="1" customHeight="1" x14ac:dyDescent="0.2"/>
    <row r="273" ht="15.75" hidden="1" customHeight="1" x14ac:dyDescent="0.2"/>
    <row r="274" ht="15.75" hidden="1" customHeight="1" x14ac:dyDescent="0.2"/>
    <row r="275" ht="15.75" hidden="1" customHeight="1" x14ac:dyDescent="0.2"/>
    <row r="276" ht="15.75" hidden="1" customHeight="1" x14ac:dyDescent="0.2"/>
    <row r="277" ht="15.75" hidden="1" customHeight="1" x14ac:dyDescent="0.2"/>
    <row r="278" ht="15.75" hidden="1" customHeight="1" x14ac:dyDescent="0.2"/>
    <row r="279" ht="15.75" hidden="1" customHeight="1" x14ac:dyDescent="0.2"/>
    <row r="280" ht="15.75" hidden="1" customHeight="1" x14ac:dyDescent="0.2"/>
    <row r="281" ht="15.75" hidden="1" customHeight="1" x14ac:dyDescent="0.2"/>
    <row r="282" ht="15.75" hidden="1" customHeight="1" x14ac:dyDescent="0.2"/>
    <row r="283" ht="15.75" hidden="1" customHeight="1" x14ac:dyDescent="0.2"/>
    <row r="284" ht="15.75" hidden="1" customHeight="1" x14ac:dyDescent="0.2"/>
    <row r="285" ht="15.75" hidden="1" customHeight="1" x14ac:dyDescent="0.2"/>
    <row r="286" ht="15.75" hidden="1" customHeight="1" x14ac:dyDescent="0.2"/>
    <row r="287" ht="15.75" hidden="1" customHeight="1" x14ac:dyDescent="0.2"/>
    <row r="288" ht="15.75" hidden="1" customHeight="1" x14ac:dyDescent="0.2"/>
    <row r="289" ht="15.75" hidden="1" customHeight="1" x14ac:dyDescent="0.2"/>
    <row r="290" ht="15.75" hidden="1" customHeight="1" x14ac:dyDescent="0.2"/>
    <row r="291" ht="15.75" hidden="1" customHeight="1" x14ac:dyDescent="0.2"/>
    <row r="292" ht="15.75" hidden="1" customHeight="1" x14ac:dyDescent="0.2"/>
    <row r="293" ht="15.75" hidden="1" customHeight="1" x14ac:dyDescent="0.2"/>
    <row r="294" ht="15.75" hidden="1" customHeight="1" x14ac:dyDescent="0.2"/>
    <row r="295" ht="15.75" hidden="1" customHeight="1" x14ac:dyDescent="0.2"/>
    <row r="296" ht="15.75" hidden="1" customHeight="1" x14ac:dyDescent="0.2"/>
    <row r="297" ht="15.75" hidden="1" customHeight="1" x14ac:dyDescent="0.2"/>
    <row r="298" ht="15.75" hidden="1" customHeight="1" x14ac:dyDescent="0.2"/>
    <row r="299" ht="15.75" hidden="1" customHeight="1" x14ac:dyDescent="0.2"/>
    <row r="300" ht="15.75" hidden="1" customHeight="1" x14ac:dyDescent="0.2"/>
    <row r="301" ht="15.75" hidden="1" customHeight="1" x14ac:dyDescent="0.2"/>
    <row r="302" ht="15.75" hidden="1" customHeight="1" x14ac:dyDescent="0.2"/>
    <row r="303" ht="15.75" hidden="1" customHeight="1" x14ac:dyDescent="0.2"/>
    <row r="304" ht="15.75" hidden="1" customHeight="1" x14ac:dyDescent="0.2"/>
    <row r="305" spans="1:25" ht="15.75" hidden="1" customHeight="1" x14ac:dyDescent="0.2"/>
    <row r="306" spans="1:25" ht="15.75" hidden="1" customHeight="1" x14ac:dyDescent="0.2"/>
    <row r="307" spans="1:25" ht="15.75" hidden="1" customHeight="1" x14ac:dyDescent="0.2"/>
    <row r="308" spans="1:25" ht="15.75" hidden="1" customHeight="1" x14ac:dyDescent="0.2"/>
    <row r="310" spans="1:25" s="36" customFormat="1" ht="69" customHeight="1" x14ac:dyDescent="0.25">
      <c r="A310" s="170" t="s">
        <v>646</v>
      </c>
      <c r="B310" s="94" t="s">
        <v>245</v>
      </c>
      <c r="C310" s="94"/>
      <c r="D310" s="94"/>
      <c r="E310" s="94"/>
      <c r="F310" s="94"/>
      <c r="G310" s="145" t="s">
        <v>419</v>
      </c>
      <c r="H310" s="443" t="s">
        <v>420</v>
      </c>
      <c r="I310" s="445"/>
      <c r="J310" s="448"/>
      <c r="K310" s="116" t="s">
        <v>421</v>
      </c>
      <c r="L310" s="449" t="s">
        <v>314</v>
      </c>
      <c r="M310" s="450"/>
      <c r="N310" s="449" t="s">
        <v>308</v>
      </c>
      <c r="O310" s="450"/>
      <c r="P310" s="449" t="s">
        <v>422</v>
      </c>
      <c r="Q310" s="451"/>
      <c r="R310" s="451"/>
      <c r="S310" s="451"/>
      <c r="T310" s="450"/>
      <c r="U310" s="449" t="s">
        <v>423</v>
      </c>
      <c r="V310" s="451"/>
      <c r="W310" s="451"/>
      <c r="X310" s="450"/>
      <c r="Y310" s="116" t="s">
        <v>321</v>
      </c>
    </row>
    <row r="311" spans="1:25" s="37" customFormat="1" ht="52.5" x14ac:dyDescent="0.25">
      <c r="A311" s="175" t="s">
        <v>236</v>
      </c>
      <c r="B311" s="104" t="s">
        <v>151</v>
      </c>
      <c r="C311" s="344"/>
      <c r="D311" s="344"/>
      <c r="E311" s="344"/>
      <c r="F311" s="344"/>
      <c r="G311" s="106" t="s">
        <v>418</v>
      </c>
      <c r="H311" s="106" t="s">
        <v>300</v>
      </c>
      <c r="I311" s="106" t="s">
        <v>301</v>
      </c>
      <c r="J311" s="106" t="s">
        <v>302</v>
      </c>
      <c r="K311" s="117" t="s">
        <v>303</v>
      </c>
      <c r="L311" s="117" t="s">
        <v>312</v>
      </c>
      <c r="M311" s="117" t="s">
        <v>315</v>
      </c>
      <c r="N311" s="117" t="s">
        <v>307</v>
      </c>
      <c r="O311" s="117" t="s">
        <v>309</v>
      </c>
      <c r="P311" s="117" t="s">
        <v>340</v>
      </c>
      <c r="Q311" s="117" t="s">
        <v>330</v>
      </c>
      <c r="R311" s="117" t="s">
        <v>122</v>
      </c>
      <c r="S311" s="117" t="s">
        <v>333</v>
      </c>
      <c r="T311" s="117" t="s">
        <v>332</v>
      </c>
      <c r="U311" s="117" t="s">
        <v>316</v>
      </c>
      <c r="V311" s="117" t="s">
        <v>317</v>
      </c>
      <c r="W311" s="117" t="s">
        <v>318</v>
      </c>
      <c r="X311" s="117" t="s">
        <v>319</v>
      </c>
      <c r="Y311" s="117" t="s">
        <v>320</v>
      </c>
    </row>
    <row r="312" spans="1:25" s="38" customFormat="1" ht="12.75" x14ac:dyDescent="0.25">
      <c r="A312" s="176"/>
      <c r="B312" s="113" t="s">
        <v>126</v>
      </c>
      <c r="C312" s="113"/>
      <c r="D312" s="113"/>
      <c r="E312" s="113"/>
      <c r="F312" s="113"/>
      <c r="G312" s="114" t="s">
        <v>127</v>
      </c>
      <c r="H312" s="114" t="s">
        <v>304</v>
      </c>
      <c r="I312" s="114" t="s">
        <v>304</v>
      </c>
      <c r="J312" s="114" t="s">
        <v>304</v>
      </c>
      <c r="K312" s="114" t="s">
        <v>304</v>
      </c>
      <c r="L312" s="114" t="s">
        <v>313</v>
      </c>
      <c r="M312" s="114" t="s">
        <v>313</v>
      </c>
      <c r="N312" s="114" t="s">
        <v>305</v>
      </c>
      <c r="O312" s="114" t="s">
        <v>306</v>
      </c>
      <c r="P312" s="114" t="s">
        <v>310</v>
      </c>
      <c r="Q312" s="114" t="s">
        <v>329</v>
      </c>
      <c r="R312" s="114" t="s">
        <v>310</v>
      </c>
      <c r="S312" s="114" t="s">
        <v>311</v>
      </c>
      <c r="T312" s="114" t="s">
        <v>331</v>
      </c>
      <c r="U312" s="114" t="s">
        <v>152</v>
      </c>
      <c r="V312" s="114" t="s">
        <v>152</v>
      </c>
      <c r="W312" s="114" t="s">
        <v>152</v>
      </c>
      <c r="X312" s="114" t="s">
        <v>152</v>
      </c>
      <c r="Y312" s="114" t="s">
        <v>252</v>
      </c>
    </row>
    <row r="313" spans="1:25" s="29" customFormat="1" ht="11.25" customHeight="1" x14ac:dyDescent="0.2">
      <c r="A313" s="59"/>
      <c r="B313" s="40"/>
      <c r="C313" s="40"/>
      <c r="D313" s="40"/>
      <c r="E313" s="40"/>
      <c r="F313" s="40"/>
      <c r="G313" s="143"/>
      <c r="H313" s="39"/>
      <c r="I313" s="25"/>
      <c r="J313" s="25"/>
      <c r="K313" s="61"/>
      <c r="L313" s="61"/>
      <c r="M313" s="61"/>
      <c r="N313" s="61"/>
      <c r="O313" s="61"/>
      <c r="P313" s="61"/>
      <c r="Q313" s="83"/>
      <c r="R313" s="61"/>
      <c r="S313" s="61"/>
      <c r="T313" s="61"/>
      <c r="U313" s="61"/>
      <c r="V313" s="61"/>
      <c r="W313" s="61"/>
      <c r="X313" s="61"/>
      <c r="Y313" s="61"/>
    </row>
    <row r="314" spans="1:25" s="51" customFormat="1" ht="11.25" customHeight="1" x14ac:dyDescent="0.15">
      <c r="A314" s="149" t="str">
        <f>'2. Collected Data'!A313</f>
        <v>Alabama</v>
      </c>
      <c r="B314" s="46"/>
      <c r="C314" s="46"/>
      <c r="D314" s="46"/>
      <c r="E314" s="46"/>
      <c r="F314" s="46"/>
      <c r="G314" s="146"/>
      <c r="H314" s="45"/>
      <c r="I314" s="45"/>
      <c r="J314" s="45"/>
      <c r="K314" s="66"/>
      <c r="L314" s="73"/>
      <c r="M314" s="73"/>
      <c r="N314" s="66"/>
      <c r="O314" s="66"/>
      <c r="P314" s="66"/>
      <c r="Q314" s="50"/>
      <c r="R314" s="66"/>
      <c r="S314" s="66"/>
      <c r="T314" s="50"/>
      <c r="U314" s="72"/>
      <c r="V314" s="72"/>
      <c r="W314" s="72"/>
      <c r="X314" s="72"/>
      <c r="Y314" s="74"/>
    </row>
    <row r="315" spans="1:25" s="51" customFormat="1" ht="11.25" customHeight="1" x14ac:dyDescent="0.15">
      <c r="A315" s="148" t="str">
        <f>'2. Collected Data'!A314</f>
        <v>Alaska</v>
      </c>
      <c r="B315" s="46"/>
      <c r="C315" s="46"/>
      <c r="D315" s="46"/>
      <c r="E315" s="46"/>
      <c r="F315" s="46"/>
      <c r="G315" s="146"/>
      <c r="H315" s="45"/>
      <c r="I315" s="45"/>
      <c r="J315" s="45"/>
      <c r="K315" s="66"/>
      <c r="L315" s="73"/>
      <c r="M315" s="73"/>
      <c r="N315" s="66"/>
      <c r="O315" s="66"/>
      <c r="P315" s="66"/>
      <c r="Q315" s="50"/>
      <c r="R315" s="66"/>
      <c r="S315" s="66"/>
      <c r="T315" s="50"/>
      <c r="U315" s="72"/>
      <c r="V315" s="72"/>
      <c r="W315" s="72"/>
      <c r="X315" s="72"/>
      <c r="Y315" s="74"/>
    </row>
    <row r="316" spans="1:25" s="51" customFormat="1" ht="11.25" customHeight="1" x14ac:dyDescent="0.15">
      <c r="A316" s="44" t="str">
        <f>'2. Collected Data'!A315</f>
        <v>Arizona</v>
      </c>
      <c r="B316" s="46"/>
      <c r="C316" s="46"/>
      <c r="D316" s="46"/>
      <c r="E316" s="46"/>
      <c r="F316" s="46"/>
      <c r="G316" s="146">
        <f>'2. Collected Data'!G315*'2. Collected Data'!AA315</f>
        <v>14000</v>
      </c>
      <c r="H316" s="45">
        <f>'2. Collected Data'!I315/'3. Calculated Stats'!$G316*1000</f>
        <v>14.285714285714285</v>
      </c>
      <c r="I316" s="45">
        <f>'2. Collected Data'!J315/'3. Calculated Stats'!$G316*1000</f>
        <v>0.5</v>
      </c>
      <c r="J316" s="45">
        <f>'2. Collected Data'!K315/'3. Calculated Stats'!$G316*1000</f>
        <v>0.14285714285714288</v>
      </c>
      <c r="K316" s="66">
        <f>('2. Collected Data'!Y315+'2. Collected Data'!Z315)/G316*1000</f>
        <v>29.5</v>
      </c>
      <c r="L316" s="73">
        <f>IF(SUM('2. Collected Data'!Y315:Z315)&gt;0,(ROUND('2. Collected Data'!Y315/SUM('2. Collected Data'!Y315:Z315),2)),"")</f>
        <v>0.76</v>
      </c>
      <c r="M316" s="73">
        <f>IF(SUM('2. Collected Data'!Y315:Z315)&gt;0,1-L316,"")</f>
        <v>0.24</v>
      </c>
      <c r="N316" s="66">
        <f>IF('2. Collected Data'!AD315&gt;0,'2. Collected Data'!AE315/'2. Collected Data'!AD315,"")</f>
        <v>2.5</v>
      </c>
      <c r="O316" s="66">
        <f>IF('2. Collected Data'!AF315&gt;0,'2. Collected Data'!AG315/'2. Collected Data'!AF315,"")</f>
        <v>11281.25</v>
      </c>
      <c r="P316" s="66">
        <f>SUM('2. Collected Data'!AI315:AK315)/'2. Collected Data'!G315</f>
        <v>0.9285714285714286</v>
      </c>
      <c r="Q316" s="50" t="str">
        <f>IF(MAX('2. Collected Data'!AI315:AK315)='2. Collected Data'!AI315,"NaCl",IF(MAX('2. Collected Data'!AJ315:AK315)='2. Collected Data'!AJ315,"CaCl2","MgCl2"))</f>
        <v>NaCl</v>
      </c>
      <c r="R316" s="66">
        <f>'2. Collected Data'!AL315/'2. Collected Data'!G315</f>
        <v>0</v>
      </c>
      <c r="S316" s="66">
        <f>SUM('2. Collected Data'!AO315:AU315)/'2. Collected Data'!G315</f>
        <v>6.7857142857142856</v>
      </c>
      <c r="T316" s="50" t="str">
        <f>IF(MAX('2. Collected Data'!AO315:AT315)='2. Collected Data'!AO315,"NaCl",IF(MAX('2. Collected Data'!AP315:AT315)='2. Collected Data'!AP315,"CaCl2",IF(MAX('2. Collected Data'!AQ315:AT315)='2. Collected Data'!AQ315,"MgCl2",IF(MAX('2. Collected Data'!AR315:AT315)='2. Collected Data'!AR315,"Potassium Acetate",IF('2. Collected Data'!AS315&gt;'2. Collected Data'!AT315,"Enhanced Brine","Ag Byproduct")))))</f>
        <v>MgCl2</v>
      </c>
      <c r="U316" s="72">
        <f>IF('2. Collected Data'!BC315&gt;0,'2. Collected Data'!BC315/'2. Collected Data'!$G315,"")</f>
        <v>135.71428571428572</v>
      </c>
      <c r="V316" s="72">
        <f>IF('2. Collected Data'!BD315&gt;0,'2. Collected Data'!BD315/'2. Collected Data'!$G315,"")</f>
        <v>164.28571428571428</v>
      </c>
      <c r="W316" s="72">
        <f>IF('2. Collected Data'!BE315&gt;0,'2. Collected Data'!BE315/'2. Collected Data'!$G315,"")</f>
        <v>114.28571428571429</v>
      </c>
      <c r="X316" s="72">
        <f>IF('2. Collected Data'!BF315&gt;0,'2. Collected Data'!BF315/'2. Collected Data'!$G315,"")</f>
        <v>414.28571428571428</v>
      </c>
      <c r="Y316" s="74">
        <f>IF(AND('2. Collected Data'!BB315&gt;0,'2. Collected Data'!BH315&gt;0),('2. Collected Data'!BH315-'2. Collected Data'!BB315)/'2. Collected Data'!BH315,"")</f>
        <v>0</v>
      </c>
    </row>
    <row r="317" spans="1:25" s="51" customFormat="1" ht="11.25" customHeight="1" x14ac:dyDescent="0.15">
      <c r="A317" s="67" t="str">
        <f>'2. Collected Data'!A316</f>
        <v>Arkansas</v>
      </c>
      <c r="B317" s="46"/>
      <c r="C317" s="46"/>
      <c r="D317" s="46"/>
      <c r="E317" s="46"/>
      <c r="F317" s="46"/>
      <c r="G317" s="146">
        <f>'2. Collected Data'!G316*'2. Collected Data'!AA316</f>
        <v>37650</v>
      </c>
      <c r="H317" s="45">
        <f>'2. Collected Data'!I316/'3. Calculated Stats'!$G317*1000</f>
        <v>2.337317397078353</v>
      </c>
      <c r="I317" s="45">
        <f>'2. Collected Data'!J316/'3. Calculated Stats'!$G317*1000</f>
        <v>0.79681274900398413</v>
      </c>
      <c r="J317" s="45">
        <f>'2. Collected Data'!K316/'3. Calculated Stats'!$G317*1000</f>
        <v>0</v>
      </c>
      <c r="K317" s="66">
        <f>('2. Collected Data'!Y316+'2. Collected Data'!Z316)/G317*1000</f>
        <v>9.9601593625498008</v>
      </c>
      <c r="L317" s="73">
        <f>IF(SUM('2. Collected Data'!Y316:Z316)&gt;0,(ROUND('2. Collected Data'!Y316/SUM('2. Collected Data'!Y316:Z316),2)),"")</f>
        <v>1</v>
      </c>
      <c r="M317" s="73">
        <f>IF(SUM('2. Collected Data'!Y316:Z316)&gt;0,1-L317,"")</f>
        <v>0</v>
      </c>
      <c r="N317" s="66">
        <f>IF('2. Collected Data'!AD316&gt;0,'2. Collected Data'!AE316/'2. Collected Data'!AD316,"")</f>
        <v>351.11111111111109</v>
      </c>
      <c r="O317" s="66">
        <f>IF('2. Collected Data'!AF316&gt;0,'2. Collected Data'!AG316/'2. Collected Data'!AF316,"")</f>
        <v>5000</v>
      </c>
      <c r="P317" s="66">
        <f>SUM('2. Collected Data'!AI316:AK316)/'2. Collected Data'!G316</f>
        <v>1.6193891102257636</v>
      </c>
      <c r="Q317" s="50" t="str">
        <f>IF(MAX('2. Collected Data'!AI316:AK316)='2. Collected Data'!AI316,"NaCl",IF(MAX('2. Collected Data'!AJ316:AK316)='2. Collected Data'!AJ316,"CaCl2","MgCl2"))</f>
        <v>CaCl2</v>
      </c>
      <c r="R317" s="66">
        <f>'2. Collected Data'!AL316/'2. Collected Data'!G316</f>
        <v>0.53120849933598935</v>
      </c>
      <c r="S317" s="66">
        <f>SUM('2. Collected Data'!AO316:AU316)/'2. Collected Data'!G316</f>
        <v>19.407740504648071</v>
      </c>
      <c r="T317" s="50" t="str">
        <f>IF(MAX('2. Collected Data'!AO316:AT316)='2. Collected Data'!AO316,"NaCl",IF(MAX('2. Collected Data'!AP316:AT316)='2. Collected Data'!AP316,"CaCl2",IF(MAX('2. Collected Data'!AQ316:AT316)='2. Collected Data'!AQ316,"MgCl2",IF(MAX('2. Collected Data'!AR316:AT316)='2. Collected Data'!AR316,"Potassium Acetate",IF('2. Collected Data'!AS316&gt;'2. Collected Data'!AT316,"Enhanced Brine","Ag Byproduct")))))</f>
        <v>NaCl</v>
      </c>
      <c r="U317" s="72" t="str">
        <f>IF('2. Collected Data'!BC316&gt;0,'2. Collected Data'!BC316/'2. Collected Data'!$G316,"")</f>
        <v/>
      </c>
      <c r="V317" s="72" t="str">
        <f>IF('2. Collected Data'!BD316&gt;0,'2. Collected Data'!BD316/'2. Collected Data'!$G316,"")</f>
        <v/>
      </c>
      <c r="W317" s="72">
        <f>IF('2. Collected Data'!BE316&gt;0,'2. Collected Data'!BE316/'2. Collected Data'!$G316,"")</f>
        <v>177.07423638778221</v>
      </c>
      <c r="X317" s="72">
        <f>IF('2. Collected Data'!BF316&gt;0,'2. Collected Data'!BF316/'2. Collected Data'!$G316,"")</f>
        <v>397.12095617529883</v>
      </c>
      <c r="Y317" s="74">
        <f>IF(AND('2. Collected Data'!BB316&gt;0,'2. Collected Data'!BH316&gt;0),('2. Collected Data'!BH316-'2. Collected Data'!BB316)/'2. Collected Data'!BH316,"")</f>
        <v>-1.5625E-2</v>
      </c>
    </row>
    <row r="318" spans="1:25" s="51" customFormat="1" ht="11.25" customHeight="1" x14ac:dyDescent="0.15">
      <c r="A318" s="67" t="str">
        <f>'2. Collected Data'!A317</f>
        <v>California</v>
      </c>
      <c r="B318" s="46"/>
      <c r="C318" s="46"/>
      <c r="D318" s="46"/>
      <c r="E318" s="46"/>
      <c r="F318" s="46"/>
      <c r="G318" s="146">
        <f>'2. Collected Data'!G317*'2. Collected Data'!AA317</f>
        <v>49645</v>
      </c>
      <c r="H318" s="45">
        <f>'2. Collected Data'!I317/'3. Calculated Stats'!$G318*1000</f>
        <v>20.646590794641959</v>
      </c>
      <c r="I318" s="45">
        <f>'2. Collected Data'!J317/'3. Calculated Stats'!$G318*1000</f>
        <v>3.8876019740155101</v>
      </c>
      <c r="J318" s="45">
        <f>'2. Collected Data'!K317/'3. Calculated Stats'!$G318*1000</f>
        <v>1.5510121865243227</v>
      </c>
      <c r="K318" s="66">
        <f>('2. Collected Data'!Y317+'2. Collected Data'!Z317)/G318*1000</f>
        <v>30.335381206566623</v>
      </c>
      <c r="L318" s="73">
        <f>IF(SUM('2. Collected Data'!Y317:Z317)&gt;0,(ROUND('2. Collected Data'!Y317/SUM('2. Collected Data'!Y317:Z317),2)),"")</f>
        <v>0.63</v>
      </c>
      <c r="M318" s="73">
        <f>IF(SUM('2. Collected Data'!Y317:Z317)&gt;0,1-L318,"")</f>
        <v>0.37</v>
      </c>
      <c r="N318" s="66">
        <f>IF('2. Collected Data'!AD317&gt;0,'2. Collected Data'!AE317/'2. Collected Data'!AD317,"")</f>
        <v>333.33333333333331</v>
      </c>
      <c r="O318" s="66">
        <f>IF('2. Collected Data'!AF317&gt;0,'2. Collected Data'!AG317/'2. Collected Data'!AF317,"")</f>
        <v>5000</v>
      </c>
      <c r="P318" s="66">
        <f>SUM('2. Collected Data'!AI317:AK317)/'2. Collected Data'!G317</f>
        <v>0.13683150367610031</v>
      </c>
      <c r="Q318" s="50" t="str">
        <f>IF(MAX('2. Collected Data'!AI317:AK317)='2. Collected Data'!AI317,"NaCl",IF(MAX('2. Collected Data'!AJ317:AK317)='2. Collected Data'!AJ317,"CaCl2","MgCl2"))</f>
        <v>NaCl</v>
      </c>
      <c r="R318" s="66">
        <f>'2. Collected Data'!AL317/'2. Collected Data'!G317</f>
        <v>0.7266189948635311</v>
      </c>
      <c r="S318" s="66">
        <f>SUM('2. Collected Data'!AO317:AU317)/'2. Collected Data'!G317</f>
        <v>10.498700775506093</v>
      </c>
      <c r="T318" s="50" t="str">
        <f>IF(MAX('2. Collected Data'!AO317:AT317)='2. Collected Data'!AO317,"NaCl",IF(MAX('2. Collected Data'!AP317:AT317)='2. Collected Data'!AP317,"CaCl2",IF(MAX('2. Collected Data'!AQ317:AT317)='2. Collected Data'!AQ317,"MgCl2",IF(MAX('2. Collected Data'!AR317:AT317)='2. Collected Data'!AR317,"Potassium Acetate",IF('2. Collected Data'!AS317&gt;'2. Collected Data'!AT317,"Enhanced Brine","Ag Byproduct")))))</f>
        <v>NaCl</v>
      </c>
      <c r="U318" s="72">
        <f>IF('2. Collected Data'!BC317&gt;0,'2. Collected Data'!BC317/'2. Collected Data'!$G317,"")</f>
        <v>191.41266995669253</v>
      </c>
      <c r="V318" s="72">
        <f>IF('2. Collected Data'!BD317&gt;0,'2. Collected Data'!BD317/'2. Collected Data'!$G317,"")</f>
        <v>41.30186322892537</v>
      </c>
      <c r="W318" s="72">
        <f>IF('2. Collected Data'!BE317&gt;0,'2. Collected Data'!BE317/'2. Collected Data'!$G317,"")</f>
        <v>37.030738241514754</v>
      </c>
      <c r="X318" s="72">
        <f>IF('2. Collected Data'!BF317&gt;0,'2. Collected Data'!BF317/'2. Collected Data'!$G317,"")</f>
        <v>274.08143821130022</v>
      </c>
      <c r="Y318" s="74" t="str">
        <f>IF(AND('2. Collected Data'!BB317&gt;0,'2. Collected Data'!BH317&gt;0),('2. Collected Data'!BH317-'2. Collected Data'!BB317)/'2. Collected Data'!BH317,"")</f>
        <v/>
      </c>
    </row>
    <row r="319" spans="1:25" s="51" customFormat="1" ht="11.25" customHeight="1" x14ac:dyDescent="0.15">
      <c r="A319" s="67" t="str">
        <f>'2. Collected Data'!A318</f>
        <v>Colorado</v>
      </c>
      <c r="B319" s="46"/>
      <c r="C319" s="46"/>
      <c r="D319" s="46"/>
      <c r="E319" s="46"/>
      <c r="F319" s="46"/>
      <c r="G319" s="146">
        <f>'2. Collected Data'!G318*'2. Collected Data'!AA318</f>
        <v>22540</v>
      </c>
      <c r="H319" s="45">
        <f>'2. Collected Data'!I318/'3. Calculated Stats'!$G319*1000</f>
        <v>39.662821650399287</v>
      </c>
      <c r="I319" s="45">
        <f>'2. Collected Data'!J318/'3. Calculated Stats'!$G319*1000</f>
        <v>3.9485359361135761</v>
      </c>
      <c r="J319" s="45">
        <f>'2. Collected Data'!K318/'3. Calculated Stats'!$G319*1000</f>
        <v>1.5971606033717836</v>
      </c>
      <c r="K319" s="66">
        <f>('2. Collected Data'!Y318+'2. Collected Data'!Z318)/G319*1000</f>
        <v>88.952972493345158</v>
      </c>
      <c r="L319" s="73">
        <f>IF(SUM('2. Collected Data'!Y318:Z318)&gt;0,(ROUND('2. Collected Data'!Y318/SUM('2. Collected Data'!Y318:Z318),2)),"")</f>
        <v>0.93</v>
      </c>
      <c r="M319" s="73">
        <f>IF(SUM('2. Collected Data'!Y318:Z318)&gt;0,1-L319,"")</f>
        <v>6.9999999999999951E-2</v>
      </c>
      <c r="N319" s="66">
        <f>IF('2. Collected Data'!AD318&gt;0,'2. Collected Data'!AE318/'2. Collected Data'!AD318,"")</f>
        <v>1030.0970873786407</v>
      </c>
      <c r="O319" s="66">
        <f>IF('2. Collected Data'!AF318&gt;0,'2. Collected Data'!AG318/'2. Collected Data'!AF318,"")</f>
        <v>43434.982035928144</v>
      </c>
      <c r="P319" s="66">
        <f>SUM('2. Collected Data'!AI318:AK318)/'2. Collected Data'!G318</f>
        <v>9.7889130434782601</v>
      </c>
      <c r="Q319" s="50" t="str">
        <f>IF(MAX('2. Collected Data'!AI318:AK318)='2. Collected Data'!AI318,"NaCl",IF(MAX('2. Collected Data'!AJ318:AK318)='2. Collected Data'!AJ318,"CaCl2","MgCl2"))</f>
        <v>MgCl2</v>
      </c>
      <c r="R319" s="66">
        <f>'2. Collected Data'!AL318/'2. Collected Data'!G318</f>
        <v>7.9652173913043481E-2</v>
      </c>
      <c r="S319" s="66">
        <f>SUM('2. Collected Data'!AO318:AU318)/'2. Collected Data'!G318</f>
        <v>590.59799999999996</v>
      </c>
      <c r="T319" s="50" t="str">
        <f>IF(MAX('2. Collected Data'!AO318:AT318)='2. Collected Data'!AO318,"NaCl",IF(MAX('2. Collected Data'!AP318:AT318)='2. Collected Data'!AP318,"CaCl2",IF(MAX('2. Collected Data'!AQ318:AT318)='2. Collected Data'!AQ318,"MgCl2",IF(MAX('2. Collected Data'!AR318:AT318)='2. Collected Data'!AR318,"Potassium Acetate",IF('2. Collected Data'!AS318&gt;'2. Collected Data'!AT318,"Enhanced Brine","Ag Byproduct")))))</f>
        <v>MgCl2</v>
      </c>
      <c r="U319" s="72">
        <f>IF('2. Collected Data'!BC318&gt;0,'2. Collected Data'!BC318/'2. Collected Data'!$G318,"")</f>
        <v>842.5367826086956</v>
      </c>
      <c r="V319" s="72">
        <f>IF('2. Collected Data'!BD318&gt;0,'2. Collected Data'!BD318/'2. Collected Data'!$G318,"")</f>
        <v>628.94952173913043</v>
      </c>
      <c r="W319" s="72">
        <f>IF('2. Collected Data'!BE318&gt;0,'2. Collected Data'!BE318/'2. Collected Data'!$G318,"")</f>
        <v>1045.6678260869564</v>
      </c>
      <c r="X319" s="72">
        <f>IF('2. Collected Data'!BF318&gt;0,'2. Collected Data'!BF318/'2. Collected Data'!$G318,"")</f>
        <v>2578.3105652173913</v>
      </c>
      <c r="Y319" s="74">
        <f>IF(AND('2. Collected Data'!BB318&gt;0,'2. Collected Data'!BH318&gt;0),('2. Collected Data'!BH318-'2. Collected Data'!BB318)/'2. Collected Data'!BH318,"")</f>
        <v>0.28160000000000002</v>
      </c>
    </row>
    <row r="320" spans="1:25" s="51" customFormat="1" ht="11.25" customHeight="1" x14ac:dyDescent="0.15">
      <c r="A320" s="67" t="str">
        <f>'2. Collected Data'!A319</f>
        <v>Connecticut</v>
      </c>
      <c r="B320" s="46"/>
      <c r="C320" s="46"/>
      <c r="D320" s="46"/>
      <c r="E320" s="46"/>
      <c r="F320" s="46"/>
      <c r="G320" s="146">
        <f>'2. Collected Data'!G319*'2. Collected Data'!AA319</f>
        <v>10870</v>
      </c>
      <c r="H320" s="45">
        <f>'2. Collected Data'!I319/'3. Calculated Stats'!$G320*1000</f>
        <v>58.32566697332107</v>
      </c>
      <c r="I320" s="45">
        <f>'2. Collected Data'!J319/'3. Calculated Stats'!$G320*1000</f>
        <v>0.18399264029438822</v>
      </c>
      <c r="J320" s="45">
        <f>'2. Collected Data'!K319/'3. Calculated Stats'!$G320*1000</f>
        <v>1.3799448022079117</v>
      </c>
      <c r="K320" s="66">
        <f>('2. Collected Data'!Y319+'2. Collected Data'!Z319)/G320*1000</f>
        <v>110.02759889604415</v>
      </c>
      <c r="L320" s="73">
        <f>IF(SUM('2. Collected Data'!Y319:Z319)&gt;0,(ROUND('2. Collected Data'!Y319/SUM('2. Collected Data'!Y319:Z319),2)),"")</f>
        <v>1</v>
      </c>
      <c r="M320" s="73">
        <f>IF(SUM('2. Collected Data'!Y319:Z319)&gt;0,1-L320,"")</f>
        <v>0</v>
      </c>
      <c r="N320" s="66">
        <f>IF('2. Collected Data'!AD319&gt;0,'2. Collected Data'!AE319/'2. Collected Data'!AD319,"")</f>
        <v>1546.3917525773195</v>
      </c>
      <c r="O320" s="66">
        <f>IF('2. Collected Data'!AF319&gt;0,'2. Collected Data'!AG319/'2. Collected Data'!AF319,"")</f>
        <v>4853.9325842696626</v>
      </c>
      <c r="P320" s="66">
        <f>SUM('2. Collected Data'!AI319:AK319)/'2. Collected Data'!G319</f>
        <v>21.462741490340388</v>
      </c>
      <c r="Q320" s="50" t="str">
        <f>IF(MAX('2. Collected Data'!AI319:AK319)='2. Collected Data'!AI319,"NaCl",IF(MAX('2. Collected Data'!AJ319:AK319)='2. Collected Data'!AJ319,"CaCl2","MgCl2"))</f>
        <v>NaCl</v>
      </c>
      <c r="R320" s="66">
        <f>'2. Collected Data'!AL319/'2. Collected Data'!G319</f>
        <v>0</v>
      </c>
      <c r="S320" s="66">
        <f>SUM('2. Collected Data'!AO319:AU319)/'2. Collected Data'!G319</f>
        <v>136.28334866605337</v>
      </c>
      <c r="T320" s="50" t="str">
        <f>IF(MAX('2. Collected Data'!AO319:AT319)='2. Collected Data'!AO319,"NaCl",IF(MAX('2. Collected Data'!AP319:AT319)='2. Collected Data'!AP319,"CaCl2",IF(MAX('2. Collected Data'!AQ319:AT319)='2. Collected Data'!AQ319,"MgCl2",IF(MAX('2. Collected Data'!AR319:AT319)='2. Collected Data'!AR319,"Potassium Acetate",IF('2. Collected Data'!AS319&gt;'2. Collected Data'!AT319,"Enhanced Brine","Ag Byproduct")))))</f>
        <v>MgCl2</v>
      </c>
      <c r="U320" s="72">
        <f>IF('2. Collected Data'!BC319&gt;0,'2. Collected Data'!BC319/'2. Collected Data'!$G319,"")</f>
        <v>2366.1453541858327</v>
      </c>
      <c r="V320" s="72" t="str">
        <f>IF('2. Collected Data'!BD319&gt;0,'2. Collected Data'!BD319/'2. Collected Data'!$G319,"")</f>
        <v/>
      </c>
      <c r="W320" s="72">
        <f>IF('2. Collected Data'!BE319&gt;0,'2. Collected Data'!BE319/'2. Collected Data'!$G319,"")</f>
        <v>1647.6540938362466</v>
      </c>
      <c r="X320" s="72">
        <f>IF('2. Collected Data'!BF319&gt;0,'2. Collected Data'!BF319/'2. Collected Data'!$G319,"")</f>
        <v>4575.3449862005518</v>
      </c>
      <c r="Y320" s="74">
        <f>IF(AND('2. Collected Data'!BB319&gt;0,'2. Collected Data'!BH319&gt;0),('2. Collected Data'!BH319-'2. Collected Data'!BB319)/'2. Collected Data'!BH319,"")</f>
        <v>0.04</v>
      </c>
    </row>
    <row r="321" spans="1:25" s="51" customFormat="1" ht="11.25" customHeight="1" x14ac:dyDescent="0.15">
      <c r="A321" s="67" t="str">
        <f>'2. Collected Data'!A320</f>
        <v>Delaware</v>
      </c>
      <c r="B321" s="46"/>
      <c r="C321" s="46"/>
      <c r="D321" s="46"/>
      <c r="E321" s="46"/>
      <c r="F321" s="46"/>
      <c r="G321" s="146">
        <f>'2. Collected Data'!G320*'2. Collected Data'!AA320</f>
        <v>13472</v>
      </c>
      <c r="H321" s="45">
        <f>'2. Collected Data'!I320/'3. Calculated Stats'!$G321*1000</f>
        <v>28.429334916864608</v>
      </c>
      <c r="I321" s="45">
        <f>'2. Collected Data'!J320/'3. Calculated Stats'!$G321*1000</f>
        <v>0.8165083135391924</v>
      </c>
      <c r="J321" s="45">
        <f>'2. Collected Data'!K320/'3. Calculated Stats'!$G321*1000</f>
        <v>0.37114014251781474</v>
      </c>
      <c r="K321" s="66">
        <f>('2. Collected Data'!Y320+'2. Collected Data'!Z320)/G321*1000</f>
        <v>24.421021377672211</v>
      </c>
      <c r="L321" s="73">
        <f>IF(SUM('2. Collected Data'!Y320:Z320)&gt;0,(ROUND('2. Collected Data'!Y320/SUM('2. Collected Data'!Y320:Z320),2)),"")</f>
        <v>0.87</v>
      </c>
      <c r="M321" s="73">
        <f>IF(SUM('2. Collected Data'!Y320:Z320)&gt;0,1-L321,"")</f>
        <v>0.13</v>
      </c>
      <c r="N321" s="66">
        <f>IF('2. Collected Data'!AD320&gt;0,'2. Collected Data'!AE320/'2. Collected Data'!AD320,"")</f>
        <v>2457.8947368421054</v>
      </c>
      <c r="O321" s="66">
        <f>IF('2. Collected Data'!AF320&gt;0,'2. Collected Data'!AG320/'2. Collected Data'!AF320,"")</f>
        <v>20000</v>
      </c>
      <c r="P321" s="66">
        <f>SUM('2. Collected Data'!AI320:AK320)/'2. Collected Data'!G320</f>
        <v>6.4949524940617573</v>
      </c>
      <c r="Q321" s="50" t="str">
        <f>IF(MAX('2. Collected Data'!AI320:AK320)='2. Collected Data'!AI320,"NaCl",IF(MAX('2. Collected Data'!AJ320:AK320)='2. Collected Data'!AJ320,"CaCl2","MgCl2"))</f>
        <v>NaCl</v>
      </c>
      <c r="R321" s="66">
        <f>'2. Collected Data'!AL320/'2. Collected Data'!G320</f>
        <v>0.19299287410926366</v>
      </c>
      <c r="S321" s="66">
        <f>SUM('2. Collected Data'!AO320:AU320)/'2. Collected Data'!G320</f>
        <v>46.392517814726844</v>
      </c>
      <c r="T321" s="50" t="str">
        <f>IF(MAX('2. Collected Data'!AO320:AT320)='2. Collected Data'!AO320,"NaCl",IF(MAX('2. Collected Data'!AP320:AT320)='2. Collected Data'!AP320,"CaCl2",IF(MAX('2. Collected Data'!AQ320:AT320)='2. Collected Data'!AQ320,"MgCl2",IF(MAX('2. Collected Data'!AR320:AT320)='2. Collected Data'!AR320,"Potassium Acetate",IF('2. Collected Data'!AS320&gt;'2. Collected Data'!AT320,"Enhanced Brine","Ag Byproduct")))))</f>
        <v>NaCl</v>
      </c>
      <c r="U321" s="72">
        <f>IF('2. Collected Data'!BC320&gt;0,'2. Collected Data'!BC320/'2. Collected Data'!$G320,"")</f>
        <v>176.06888361045131</v>
      </c>
      <c r="V321" s="72">
        <f>IF('2. Collected Data'!BD320&gt;0,'2. Collected Data'!BD320/'2. Collected Data'!$G320,"")</f>
        <v>54.334916864608076</v>
      </c>
      <c r="W321" s="72">
        <f>IF('2. Collected Data'!BE320&gt;0,'2. Collected Data'!BE320/'2. Collected Data'!$G320,"")</f>
        <v>388.36104513064134</v>
      </c>
      <c r="X321" s="72">
        <f>IF('2. Collected Data'!BF320&gt;0,'2. Collected Data'!BF320/'2. Collected Data'!$G320,"")</f>
        <v>1031.1757719714965</v>
      </c>
      <c r="Y321" s="74">
        <f>IF(AND('2. Collected Data'!BB320&gt;0,'2. Collected Data'!BH320&gt;0),('2. Collected Data'!BH320-'2. Collected Data'!BB320)/'2. Collected Data'!BH320,"")</f>
        <v>7.5673971306952498E-2</v>
      </c>
    </row>
    <row r="322" spans="1:25" s="51" customFormat="1" ht="11.25" customHeight="1" x14ac:dyDescent="0.15">
      <c r="A322" s="150" t="str">
        <f>'2. Collected Data'!A321</f>
        <v>District of Columbia</v>
      </c>
      <c r="B322" s="46"/>
      <c r="C322" s="46"/>
      <c r="D322" s="46"/>
      <c r="E322" s="46"/>
      <c r="F322" s="46"/>
      <c r="G322" s="146"/>
      <c r="H322" s="45"/>
      <c r="I322" s="45"/>
      <c r="J322" s="45"/>
      <c r="K322" s="66"/>
      <c r="L322" s="73"/>
      <c r="M322" s="73"/>
      <c r="N322" s="66"/>
      <c r="O322" s="66"/>
      <c r="P322" s="66"/>
      <c r="Q322" s="50"/>
      <c r="R322" s="66"/>
      <c r="S322" s="66"/>
      <c r="T322" s="50"/>
      <c r="U322" s="72"/>
      <c r="V322" s="72"/>
      <c r="W322" s="72"/>
      <c r="X322" s="72"/>
      <c r="Y322" s="74"/>
    </row>
    <row r="323" spans="1:25" s="51" customFormat="1" ht="11.25" customHeight="1" x14ac:dyDescent="0.15">
      <c r="A323" s="150" t="str">
        <f>'2. Collected Data'!A322</f>
        <v>Florida</v>
      </c>
      <c r="B323" s="46"/>
      <c r="C323" s="46"/>
      <c r="D323" s="46"/>
      <c r="E323" s="46"/>
      <c r="F323" s="46"/>
      <c r="G323" s="146"/>
      <c r="H323" s="45"/>
      <c r="I323" s="45"/>
      <c r="J323" s="45"/>
      <c r="K323" s="66"/>
      <c r="L323" s="73"/>
      <c r="M323" s="73"/>
      <c r="N323" s="66"/>
      <c r="O323" s="66"/>
      <c r="P323" s="66"/>
      <c r="Q323" s="50"/>
      <c r="R323" s="66"/>
      <c r="S323" s="66"/>
      <c r="T323" s="50"/>
      <c r="U323" s="72"/>
      <c r="V323" s="72"/>
      <c r="W323" s="72"/>
      <c r="X323" s="72"/>
      <c r="Y323" s="74"/>
    </row>
    <row r="324" spans="1:25" s="51" customFormat="1" ht="11.25" customHeight="1" x14ac:dyDescent="0.15">
      <c r="A324" s="150" t="str">
        <f>'2. Collected Data'!A323</f>
        <v>Georgia</v>
      </c>
      <c r="B324" s="46"/>
      <c r="C324" s="46"/>
      <c r="D324" s="46"/>
      <c r="E324" s="46"/>
      <c r="F324" s="46"/>
      <c r="G324" s="146"/>
      <c r="H324" s="45"/>
      <c r="I324" s="45"/>
      <c r="J324" s="45"/>
      <c r="K324" s="66"/>
      <c r="L324" s="73"/>
      <c r="M324" s="73"/>
      <c r="N324" s="66"/>
      <c r="O324" s="66"/>
      <c r="P324" s="66"/>
      <c r="Q324" s="50"/>
      <c r="R324" s="66"/>
      <c r="S324" s="66"/>
      <c r="T324" s="50"/>
      <c r="U324" s="72"/>
      <c r="V324" s="72"/>
      <c r="W324" s="72"/>
      <c r="X324" s="72"/>
      <c r="Y324" s="74"/>
    </row>
    <row r="325" spans="1:25" s="51" customFormat="1" ht="11.25" customHeight="1" x14ac:dyDescent="0.15">
      <c r="A325" s="150" t="str">
        <f>'2. Collected Data'!A324</f>
        <v>Hawaii</v>
      </c>
      <c r="B325" s="46"/>
      <c r="C325" s="46"/>
      <c r="D325" s="46"/>
      <c r="E325" s="46"/>
      <c r="F325" s="46"/>
      <c r="G325" s="146"/>
      <c r="H325" s="45"/>
      <c r="I325" s="45"/>
      <c r="J325" s="45"/>
      <c r="K325" s="66"/>
      <c r="L325" s="73"/>
      <c r="M325" s="73"/>
      <c r="N325" s="66"/>
      <c r="O325" s="66"/>
      <c r="P325" s="66"/>
      <c r="Q325" s="50"/>
      <c r="R325" s="66"/>
      <c r="S325" s="66"/>
      <c r="T325" s="50"/>
      <c r="U325" s="72"/>
      <c r="V325" s="72"/>
      <c r="W325" s="72"/>
      <c r="X325" s="72"/>
      <c r="Y325" s="74"/>
    </row>
    <row r="326" spans="1:25" s="51" customFormat="1" ht="11.25" customHeight="1" x14ac:dyDescent="0.15">
      <c r="A326" s="67" t="str">
        <f>'2. Collected Data'!A325</f>
        <v>Idaho</v>
      </c>
      <c r="B326" s="46"/>
      <c r="C326" s="46"/>
      <c r="D326" s="46"/>
      <c r="E326" s="46"/>
      <c r="F326" s="46"/>
      <c r="G326" s="146">
        <f>'2. Collected Data'!G325*'2. Collected Data'!AA325</f>
        <v>12284</v>
      </c>
      <c r="H326" s="45">
        <f>'2. Collected Data'!I325/'3. Calculated Stats'!$G326*1000</f>
        <v>32.725496580918268</v>
      </c>
      <c r="I326" s="45">
        <f>'2. Collected Data'!J325/'3. Calculated Stats'!$G326*1000</f>
        <v>3.0934549006838163</v>
      </c>
      <c r="J326" s="45">
        <f>'2. Collected Data'!K325/'3. Calculated Stats'!$G326*1000</f>
        <v>1.7909475740801042</v>
      </c>
      <c r="K326" s="66">
        <f>('2. Collected Data'!Y325+'2. Collected Data'!Z325)/G326*1000</f>
        <v>46.401823510257245</v>
      </c>
      <c r="L326" s="73">
        <f>IF(SUM('2. Collected Data'!Y325:Z325)&gt;0,(ROUND('2. Collected Data'!Y325/SUM('2. Collected Data'!Y325:Z325),2)),"")</f>
        <v>1</v>
      </c>
      <c r="M326" s="73">
        <f>IF(SUM('2. Collected Data'!Y325:Z325)&gt;0,1-L326,"")</f>
        <v>0</v>
      </c>
      <c r="N326" s="66">
        <f>IF('2. Collected Data'!AD325&gt;0,'2. Collected Data'!AE325/'2. Collected Data'!AD325,"")</f>
        <v>0</v>
      </c>
      <c r="O326" s="66">
        <f>IF('2. Collected Data'!AF325&gt;0,'2. Collected Data'!AG325/'2. Collected Data'!AF325,"")</f>
        <v>0</v>
      </c>
      <c r="P326" s="66">
        <f>SUM('2. Collected Data'!AI325:AK325)/'2. Collected Data'!G325</f>
        <v>3.1784435037447087</v>
      </c>
      <c r="Q326" s="50" t="str">
        <f>IF(MAX('2. Collected Data'!AI325:AK325)='2. Collected Data'!AI325,"NaCl",IF(MAX('2. Collected Data'!AJ325:AK325)='2. Collected Data'!AJ325,"CaCl2","MgCl2"))</f>
        <v>NaCl</v>
      </c>
      <c r="R326" s="66">
        <f>'2. Collected Data'!AL325/'2. Collected Data'!G325</f>
        <v>0.21434386193422339</v>
      </c>
      <c r="S326" s="66">
        <f>SUM('2. Collected Data'!AO325:AU325)/'2. Collected Data'!G325</f>
        <v>326.75113969391077</v>
      </c>
      <c r="T326" s="50" t="str">
        <f>IF(MAX('2. Collected Data'!AO325:AT325)='2. Collected Data'!AO325,"NaCl",IF(MAX('2. Collected Data'!AP325:AT325)='2. Collected Data'!AP325,"CaCl2",IF(MAX('2. Collected Data'!AQ325:AT325)='2. Collected Data'!AQ325,"MgCl2",IF(MAX('2. Collected Data'!AR325:AT325)='2. Collected Data'!AR325,"Potassium Acetate",IF('2. Collected Data'!AS325&gt;'2. Collected Data'!AT325,"Enhanced Brine","Ag Byproduct")))))</f>
        <v>NaCl</v>
      </c>
      <c r="U326" s="72" t="str">
        <f>IF('2. Collected Data'!BC325&gt;0,'2. Collected Data'!BC325/'2. Collected Data'!$G325,"")</f>
        <v/>
      </c>
      <c r="V326" s="72" t="str">
        <f>IF('2. Collected Data'!BD325&gt;0,'2. Collected Data'!BD325/'2. Collected Data'!$G325,"")</f>
        <v/>
      </c>
      <c r="W326" s="72" t="str">
        <f>IF('2. Collected Data'!BE325&gt;0,'2. Collected Data'!BE325/'2. Collected Data'!$G325,"")</f>
        <v/>
      </c>
      <c r="X326" s="72" t="str">
        <f>IF('2. Collected Data'!BF325&gt;0,'2. Collected Data'!BF325/'2. Collected Data'!$G325,"")</f>
        <v/>
      </c>
      <c r="Y326" s="74">
        <f>IF(AND('2. Collected Data'!BB325&gt;0,'2. Collected Data'!BH325&gt;0),('2. Collected Data'!BH325-'2. Collected Data'!BB325)/'2. Collected Data'!BH325,"")</f>
        <v>0</v>
      </c>
    </row>
    <row r="327" spans="1:25" s="51" customFormat="1" ht="11.25" customHeight="1" x14ac:dyDescent="0.15">
      <c r="A327" s="67" t="str">
        <f>'2. Collected Data'!A326</f>
        <v>Illinois</v>
      </c>
      <c r="B327" s="46"/>
      <c r="C327" s="46"/>
      <c r="D327" s="46"/>
      <c r="E327" s="46"/>
      <c r="F327" s="46"/>
      <c r="G327" s="146">
        <f>'2. Collected Data'!G326*'2. Collected Data'!AA326</f>
        <v>43780</v>
      </c>
      <c r="H327" s="45">
        <f>'2. Collected Data'!I326/'3. Calculated Stats'!$G327*1000</f>
        <v>42.553677478300592</v>
      </c>
      <c r="I327" s="45">
        <f>'2. Collected Data'!J326/'3. Calculated Stats'!$G327*1000</f>
        <v>2.0785746916400183</v>
      </c>
      <c r="J327" s="45">
        <f>'2. Collected Data'!K326/'3. Calculated Stats'!$G327*1000</f>
        <v>9.1365920511649157E-2</v>
      </c>
      <c r="K327" s="66">
        <f>('2. Collected Data'!Y326+'2. Collected Data'!Z326)/G327*1000</f>
        <v>83.736866148926453</v>
      </c>
      <c r="L327" s="73">
        <f>IF(SUM('2. Collected Data'!Y326:Z326)&gt;0,(ROUND('2. Collected Data'!Y326/SUM('2. Collected Data'!Y326:Z326),2)),"")</f>
        <v>0.43</v>
      </c>
      <c r="M327" s="73">
        <f>IF(SUM('2. Collected Data'!Y326:Z326)&gt;0,1-L327,"")</f>
        <v>0.57000000000000006</v>
      </c>
      <c r="N327" s="66">
        <f>IF('2. Collected Data'!AD326&gt;0,'2. Collected Data'!AE326/'2. Collected Data'!AD326,"")</f>
        <v>2529.9479166666665</v>
      </c>
      <c r="O327" s="66">
        <f>IF('2. Collected Data'!AF326&gt;0,'2. Collected Data'!AG326/'2. Collected Data'!AF326,"")</f>
        <v>2000</v>
      </c>
      <c r="P327" s="66">
        <f>SUM('2. Collected Data'!AI326:AK326)/'2. Collected Data'!G326</f>
        <v>12.300137048880767</v>
      </c>
      <c r="Q327" s="50" t="str">
        <f>IF(MAX('2. Collected Data'!AI326:AK326)='2. Collected Data'!AI326,"NaCl",IF(MAX('2. Collected Data'!AJ326:AK326)='2. Collected Data'!AJ326,"CaCl2","MgCl2"))</f>
        <v>NaCl</v>
      </c>
      <c r="R327" s="66">
        <f>'2. Collected Data'!AL326/'2. Collected Data'!G326</f>
        <v>0</v>
      </c>
      <c r="S327" s="66">
        <f>SUM('2. Collected Data'!AO326:AU326)/'2. Collected Data'!G326</f>
        <v>57.172224760164461</v>
      </c>
      <c r="T327" s="50" t="str">
        <f>IF(MAX('2. Collected Data'!AO326:AT326)='2. Collected Data'!AO326,"NaCl",IF(MAX('2. Collected Data'!AP326:AT326)='2. Collected Data'!AP326,"CaCl2",IF(MAX('2. Collected Data'!AQ326:AT326)='2. Collected Data'!AQ326,"MgCl2",IF(MAX('2. Collected Data'!AR326:AT326)='2. Collected Data'!AR326,"Potassium Acetate",IF('2. Collected Data'!AS326&gt;'2. Collected Data'!AT326,"Enhanced Brine","Ag Byproduct")))))</f>
        <v>NaCl</v>
      </c>
      <c r="U327" s="72">
        <f>IF('2. Collected Data'!BC326&gt;0,'2. Collected Data'!BC326/'2. Collected Data'!$G326,"")</f>
        <v>612.15166742804934</v>
      </c>
      <c r="V327" s="72">
        <f>IF('2. Collected Data'!BD326&gt;0,'2. Collected Data'!BD326/'2. Collected Data'!$G326,"")</f>
        <v>440.84056646870715</v>
      </c>
      <c r="W327" s="72">
        <f>IF('2. Collected Data'!BE326&gt;0,'2. Collected Data'!BE326/'2. Collected Data'!$G326,"")</f>
        <v>584.74189127455463</v>
      </c>
      <c r="X327" s="72">
        <f>IF('2. Collected Data'!BF326&gt;0,'2. Collected Data'!BF326/'2. Collected Data'!$G326,"")</f>
        <v>1637.734125171311</v>
      </c>
      <c r="Y327" s="74">
        <f>IF(AND('2. Collected Data'!BB326&gt;0,'2. Collected Data'!BH326&gt;0),('2. Collected Data'!BH326-'2. Collected Data'!BB326)/'2. Collected Data'!BH326,"")</f>
        <v>-3.0769230769230771E-2</v>
      </c>
    </row>
    <row r="328" spans="1:25" s="51" customFormat="1" ht="11.25" customHeight="1" x14ac:dyDescent="0.15">
      <c r="A328" s="67" t="str">
        <f>'2. Collected Data'!A327</f>
        <v>Indiana</v>
      </c>
      <c r="B328" s="46"/>
      <c r="C328" s="46"/>
      <c r="D328" s="46"/>
      <c r="E328" s="46"/>
      <c r="F328" s="46"/>
      <c r="G328" s="146">
        <f>'2. Collected Data'!G327*'2. Collected Data'!AA327</f>
        <v>29203</v>
      </c>
      <c r="H328" s="45">
        <f>'2. Collected Data'!I327/'3. Calculated Stats'!$G328*1000</f>
        <v>37.667362942163479</v>
      </c>
      <c r="I328" s="45">
        <f>'2. Collected Data'!J327/'3. Calculated Stats'!$G328*1000</f>
        <v>0</v>
      </c>
      <c r="J328" s="45">
        <f>'2. Collected Data'!K327/'3. Calculated Stats'!$G328*1000</f>
        <v>0</v>
      </c>
      <c r="K328" s="66">
        <f>('2. Collected Data'!Y327+'2. Collected Data'!Z327)/G328*1000</f>
        <v>46.056911961099885</v>
      </c>
      <c r="L328" s="73">
        <f>IF(SUM('2. Collected Data'!Y327:Z327)&gt;0,(ROUND('2. Collected Data'!Y327/SUM('2. Collected Data'!Y327:Z327),2)),"")</f>
        <v>0.89</v>
      </c>
      <c r="M328" s="73">
        <f>IF(SUM('2. Collected Data'!Y327:Z327)&gt;0,1-L328,"")</f>
        <v>0.10999999999999999</v>
      </c>
      <c r="N328" s="66">
        <f>IF('2. Collected Data'!AD327&gt;0,'2. Collected Data'!AE327/'2. Collected Data'!AD327,"")</f>
        <v>3183.3333333333335</v>
      </c>
      <c r="O328" s="66">
        <f>IF('2. Collected Data'!AF327&gt;0,'2. Collected Data'!AG327/'2. Collected Data'!AF327,"")</f>
        <v>11666.666666666666</v>
      </c>
      <c r="P328" s="66">
        <f>SUM('2. Collected Data'!AI327:AK327)/'2. Collected Data'!G327</f>
        <v>9.5298428243673587</v>
      </c>
      <c r="Q328" s="50" t="str">
        <f>IF(MAX('2. Collected Data'!AI327:AK327)='2. Collected Data'!AI327,"NaCl",IF(MAX('2. Collected Data'!AJ327:AK327)='2. Collected Data'!AJ327,"CaCl2","MgCl2"))</f>
        <v>NaCl</v>
      </c>
      <c r="R328" s="66">
        <f>'2. Collected Data'!AL327/'2. Collected Data'!G327</f>
        <v>0</v>
      </c>
      <c r="S328" s="66">
        <f>SUM('2. Collected Data'!AO327:AU327)/'2. Collected Data'!G327</f>
        <v>177.93240420504742</v>
      </c>
      <c r="T328" s="50" t="str">
        <f>IF(MAX('2. Collected Data'!AO327:AT327)='2. Collected Data'!AO327,"NaCl",IF(MAX('2. Collected Data'!AP327:AT327)='2. Collected Data'!AP327,"CaCl2",IF(MAX('2. Collected Data'!AQ327:AT327)='2. Collected Data'!AQ327,"MgCl2",IF(MAX('2. Collected Data'!AR327:AT327)='2. Collected Data'!AR327,"Potassium Acetate",IF('2. Collected Data'!AS327&gt;'2. Collected Data'!AT327,"Enhanced Brine","Ag Byproduct")))))</f>
        <v>NaCl</v>
      </c>
      <c r="U328" s="72" t="str">
        <f>IF('2. Collected Data'!BC327&gt;0,'2. Collected Data'!BC327/'2. Collected Data'!$G327,"")</f>
        <v/>
      </c>
      <c r="V328" s="72" t="str">
        <f>IF('2. Collected Data'!BD327&gt;0,'2. Collected Data'!BD327/'2. Collected Data'!$G327,"")</f>
        <v/>
      </c>
      <c r="W328" s="72" t="str">
        <f>IF('2. Collected Data'!BE327&gt;0,'2. Collected Data'!BE327/'2. Collected Data'!$G327,"")</f>
        <v/>
      </c>
      <c r="X328" s="72">
        <f>IF('2. Collected Data'!BF327&gt;0,'2. Collected Data'!BF327/'2. Collected Data'!$G327,"")</f>
        <v>1379.9952059719892</v>
      </c>
      <c r="Y328" s="74">
        <f>IF(AND('2. Collected Data'!BB327&gt;0,'2. Collected Data'!BH327&gt;0),('2. Collected Data'!BH327-'2. Collected Data'!BB327)/'2. Collected Data'!BH327,"")</f>
        <v>0</v>
      </c>
    </row>
    <row r="329" spans="1:25" s="51" customFormat="1" ht="11.25" customHeight="1" x14ac:dyDescent="0.15">
      <c r="A329" s="67" t="str">
        <f>'2. Collected Data'!A328</f>
        <v>Iowa</v>
      </c>
      <c r="B329" s="46"/>
      <c r="C329" s="46"/>
      <c r="D329" s="46"/>
      <c r="E329" s="46"/>
      <c r="F329" s="46"/>
      <c r="G329" s="146">
        <f>'2. Collected Data'!G328*'2. Collected Data'!AA328</f>
        <v>23157.119999999999</v>
      </c>
      <c r="H329" s="45">
        <f>'2. Collected Data'!I328/'3. Calculated Stats'!$G329*1000</f>
        <v>38.519470469557533</v>
      </c>
      <c r="I329" s="45">
        <f>'2. Collected Data'!J328/'3. Calculated Stats'!$G329*1000</f>
        <v>2.2887129314871628</v>
      </c>
      <c r="J329" s="45">
        <f>'2. Collected Data'!K328/'3. Calculated Stats'!$G329*1000</f>
        <v>3.8001271315258549</v>
      </c>
      <c r="K329" s="66">
        <f>('2. Collected Data'!Y328+'2. Collected Data'!Z328)/G329*1000</f>
        <v>69.265953624630356</v>
      </c>
      <c r="L329" s="73">
        <f>IF(SUM('2. Collected Data'!Y328:Z328)&gt;0,(ROUND('2. Collected Data'!Y328/SUM('2. Collected Data'!Y328:Z328),2)),"")</f>
        <v>0.7</v>
      </c>
      <c r="M329" s="73">
        <f>IF(SUM('2. Collected Data'!Y328:Z328)&gt;0,1-L329,"")</f>
        <v>0.30000000000000004</v>
      </c>
      <c r="N329" s="66">
        <f>IF('2. Collected Data'!AD328&gt;0,'2. Collected Data'!AE328/'2. Collected Data'!AD328,"")</f>
        <v>2035.3211009174313</v>
      </c>
      <c r="O329" s="66">
        <f>IF('2. Collected Data'!AF328&gt;0,'2. Collected Data'!AG328/'2. Collected Data'!AF328,"")</f>
        <v>26146.788990825688</v>
      </c>
      <c r="P329" s="66">
        <f>SUM('2. Collected Data'!AI328:AK328)/'2. Collected Data'!G328</f>
        <v>5.172581046347732</v>
      </c>
      <c r="Q329" s="50" t="str">
        <f>IF(MAX('2. Collected Data'!AI328:AK328)='2. Collected Data'!AI328,"NaCl",IF(MAX('2. Collected Data'!AJ328:AK328)='2. Collected Data'!AJ328,"CaCl2","MgCl2"))</f>
        <v>NaCl</v>
      </c>
      <c r="R329" s="66">
        <f>'2. Collected Data'!AL328/'2. Collected Data'!G328</f>
        <v>0.8224442417709974</v>
      </c>
      <c r="S329" s="66">
        <f>SUM('2. Collected Data'!AO328:AU328)/'2. Collected Data'!G328</f>
        <v>775.23186302959948</v>
      </c>
      <c r="T329" s="50" t="str">
        <f>IF(MAX('2. Collected Data'!AO328:AT328)='2. Collected Data'!AO328,"NaCl",IF(MAX('2. Collected Data'!AP328:AT328)='2. Collected Data'!AP328,"CaCl2",IF(MAX('2. Collected Data'!AQ328:AT328)='2. Collected Data'!AQ328,"MgCl2",IF(MAX('2. Collected Data'!AR328:AT328)='2. Collected Data'!AR328,"Potassium Acetate",IF('2. Collected Data'!AS328&gt;'2. Collected Data'!AT328,"Enhanced Brine","Ag Byproduct")))))</f>
        <v>NaCl</v>
      </c>
      <c r="U329" s="72">
        <f>IF('2. Collected Data'!BC328&gt;0,'2. Collected Data'!BC328/'2. Collected Data'!$G328,"")</f>
        <v>403.21561230412073</v>
      </c>
      <c r="V329" s="72">
        <f>IF('2. Collected Data'!BD328&gt;0,'2. Collected Data'!BD328/'2. Collected Data'!$G328,"")</f>
        <v>247.17656081585275</v>
      </c>
      <c r="W329" s="72">
        <f>IF('2. Collected Data'!BE328&gt;0,'2. Collected Data'!BE328/'2. Collected Data'!$G328,"")</f>
        <v>395.13871154962277</v>
      </c>
      <c r="X329" s="72">
        <f>IF('2. Collected Data'!BF328&gt;0,'2. Collected Data'!BF328/'2. Collected Data'!$G328,"")</f>
        <v>1045.5308846695962</v>
      </c>
      <c r="Y329" s="74" t="str">
        <f>IF(AND('2. Collected Data'!BB328&gt;0,'2. Collected Data'!BH328&gt;0),('2. Collected Data'!BH328-'2. Collected Data'!BB328)/'2. Collected Data'!BH328,"")</f>
        <v/>
      </c>
    </row>
    <row r="330" spans="1:25" s="51" customFormat="1" ht="11.25" customHeight="1" x14ac:dyDescent="0.15">
      <c r="A330" s="67" t="str">
        <f>'2. Collected Data'!A329</f>
        <v>Kansas</v>
      </c>
      <c r="B330" s="46"/>
      <c r="C330" s="46"/>
      <c r="D330" s="46"/>
      <c r="E330" s="46"/>
      <c r="F330" s="46"/>
      <c r="G330" s="146">
        <f>'2. Collected Data'!G329*'2. Collected Data'!AA329</f>
        <v>25300</v>
      </c>
      <c r="H330" s="45">
        <f>'2. Collected Data'!I329/'3. Calculated Stats'!$G330*1000</f>
        <v>23.359683794466402</v>
      </c>
      <c r="I330" s="45">
        <f>'2. Collected Data'!J329/'3. Calculated Stats'!$G330*1000</f>
        <v>4.5059288537549413</v>
      </c>
      <c r="J330" s="45">
        <f>'2. Collected Data'!K329/'3. Calculated Stats'!$G330*1000</f>
        <v>0.15810276679841898</v>
      </c>
      <c r="K330" s="66">
        <f>('2. Collected Data'!Y329+'2. Collected Data'!Z329)/G330*1000</f>
        <v>51.976284584980235</v>
      </c>
      <c r="L330" s="73">
        <f>IF(SUM('2. Collected Data'!Y329:Z329)&gt;0,(ROUND('2. Collected Data'!Y329/SUM('2. Collected Data'!Y329:Z329),2)),"")</f>
        <v>0.99</v>
      </c>
      <c r="M330" s="73">
        <f>IF(SUM('2. Collected Data'!Y329:Z329)&gt;0,1-L330,"")</f>
        <v>1.0000000000000009E-2</v>
      </c>
      <c r="N330" s="66">
        <f>IF('2. Collected Data'!AD329&gt;0,'2. Collected Data'!AE329/'2. Collected Data'!AD329,"")</f>
        <v>613.49693251533745</v>
      </c>
      <c r="O330" s="66">
        <f>IF('2. Collected Data'!AF329&gt;0,'2. Collected Data'!AG329/'2. Collected Data'!AF329,"")</f>
        <v>16000</v>
      </c>
      <c r="P330" s="66">
        <f>SUM('2. Collected Data'!AI329:AK329)/'2. Collected Data'!G329</f>
        <v>3.3596837944664033</v>
      </c>
      <c r="Q330" s="50" t="str">
        <f>IF(MAX('2. Collected Data'!AI329:AK329)='2. Collected Data'!AI329,"NaCl",IF(MAX('2. Collected Data'!AJ329:AK329)='2. Collected Data'!AJ329,"CaCl2","MgCl2"))</f>
        <v>NaCl</v>
      </c>
      <c r="R330" s="66">
        <f>'2. Collected Data'!AL329/'2. Collected Data'!G329</f>
        <v>1.7786561264822134</v>
      </c>
      <c r="S330" s="66">
        <f>SUM('2. Collected Data'!AO329:AU329)/'2. Collected Data'!G329</f>
        <v>159.28853754940712</v>
      </c>
      <c r="T330" s="50" t="str">
        <f>IF(MAX('2. Collected Data'!AO329:AT329)='2. Collected Data'!AO329,"NaCl",IF(MAX('2. Collected Data'!AP329:AT329)='2. Collected Data'!AP329,"CaCl2",IF(MAX('2. Collected Data'!AQ329:AT329)='2. Collected Data'!AQ329,"MgCl2",IF(MAX('2. Collected Data'!AR329:AT329)='2. Collected Data'!AR329,"Potassium Acetate",IF('2. Collected Data'!AS329&gt;'2. Collected Data'!AT329,"Enhanced Brine","Ag Byproduct")))))</f>
        <v>NaCl</v>
      </c>
      <c r="U330" s="72">
        <f>IF('2. Collected Data'!BC329&gt;0,'2. Collected Data'!BC329/'2. Collected Data'!$G329,"")</f>
        <v>264.82213438735175</v>
      </c>
      <c r="V330" s="72">
        <f>IF('2. Collected Data'!BD329&gt;0,'2. Collected Data'!BD329/'2. Collected Data'!$G329,"")</f>
        <v>209.48616600790513</v>
      </c>
      <c r="W330" s="72">
        <f>IF('2. Collected Data'!BE329&gt;0,'2. Collected Data'!BE329/'2. Collected Data'!$G329,"")</f>
        <v>166.00790513833991</v>
      </c>
      <c r="X330" s="72">
        <f>IF('2. Collected Data'!BF329&gt;0,'2. Collected Data'!BF329/'2. Collected Data'!$G329,"")</f>
        <v>632.41106719367588</v>
      </c>
      <c r="Y330" s="74">
        <f>IF(AND('2. Collected Data'!BB329&gt;0,'2. Collected Data'!BH329&gt;0),('2. Collected Data'!BH329-'2. Collected Data'!BB329)/'2. Collected Data'!BH329,"")</f>
        <v>0</v>
      </c>
    </row>
    <row r="331" spans="1:25" s="51" customFormat="1" ht="11.25" customHeight="1" x14ac:dyDescent="0.15">
      <c r="A331" s="150" t="str">
        <f>'2. Collected Data'!A330</f>
        <v>Kentucky</v>
      </c>
      <c r="B331" s="46"/>
      <c r="C331" s="46"/>
      <c r="D331" s="46"/>
      <c r="E331" s="46"/>
      <c r="F331" s="46"/>
      <c r="G331" s="146"/>
      <c r="H331" s="45"/>
      <c r="I331" s="45"/>
      <c r="J331" s="45"/>
      <c r="K331" s="66"/>
      <c r="L331" s="73"/>
      <c r="M331" s="73"/>
      <c r="N331" s="66"/>
      <c r="O331" s="66"/>
      <c r="P331" s="66"/>
      <c r="Q331" s="50"/>
      <c r="R331" s="66"/>
      <c r="S331" s="66"/>
      <c r="T331" s="50"/>
      <c r="U331" s="72"/>
      <c r="V331" s="72"/>
      <c r="W331" s="72"/>
      <c r="X331" s="72"/>
      <c r="Y331" s="74"/>
    </row>
    <row r="332" spans="1:25" s="51" customFormat="1" ht="11.25" customHeight="1" x14ac:dyDescent="0.15">
      <c r="A332" s="67" t="str">
        <f>'2. Collected Data'!A331</f>
        <v>Louisiana</v>
      </c>
      <c r="B332" s="46"/>
      <c r="C332" s="46"/>
      <c r="D332" s="46"/>
      <c r="E332" s="46"/>
      <c r="F332" s="46"/>
      <c r="G332" s="146">
        <f>'2. Collected Data'!G331*'2. Collected Data'!AA331</f>
        <v>39300</v>
      </c>
      <c r="H332" s="45">
        <f>'2. Collected Data'!I331/'3. Calculated Stats'!$G332*1000</f>
        <v>0</v>
      </c>
      <c r="I332" s="45">
        <f>'2. Collected Data'!J331/'3. Calculated Stats'!$G332*1000</f>
        <v>1.2213740458015268</v>
      </c>
      <c r="J332" s="45">
        <f>'2. Collected Data'!K331/'3. Calculated Stats'!$G332*1000</f>
        <v>0</v>
      </c>
      <c r="K332" s="66">
        <f>('2. Collected Data'!Y331+'2. Collected Data'!Z331)/G332*1000</f>
        <v>25.445292620865139</v>
      </c>
      <c r="L332" s="73">
        <f>IF(SUM('2. Collected Data'!Y331:Z331)&gt;0,(ROUND('2. Collected Data'!Y331/SUM('2. Collected Data'!Y331:Z331),2)),"")</f>
        <v>1</v>
      </c>
      <c r="M332" s="73">
        <f>IF(SUM('2. Collected Data'!Y331:Z331)&gt;0,1-L332,"")</f>
        <v>0</v>
      </c>
      <c r="N332" s="66">
        <f>IF('2. Collected Data'!AD331&gt;0,'2. Collected Data'!AE331/'2. Collected Data'!AD331,"")</f>
        <v>94.594594594594597</v>
      </c>
      <c r="O332" s="66">
        <f>IF('2. Collected Data'!AF331&gt;0,'2. Collected Data'!AG331/'2. Collected Data'!AF331,"")</f>
        <v>4966.666666666667</v>
      </c>
      <c r="P332" s="66">
        <f>SUM('2. Collected Data'!AI331:AK331)/'2. Collected Data'!G331</f>
        <v>2.9567430025445294E-2</v>
      </c>
      <c r="Q332" s="50" t="str">
        <f>IF(MAX('2. Collected Data'!AI331:AK331)='2. Collected Data'!AI331,"NaCl",IF(MAX('2. Collected Data'!AJ331:AK331)='2. Collected Data'!AJ331,"CaCl2","MgCl2"))</f>
        <v>NaCl</v>
      </c>
      <c r="R332" s="66">
        <f>'2. Collected Data'!AL331/'2. Collected Data'!G331</f>
        <v>0</v>
      </c>
      <c r="S332" s="66">
        <f>SUM('2. Collected Data'!AO331:AU331)/'2. Collected Data'!G331</f>
        <v>0.67849872773536901</v>
      </c>
      <c r="T332" s="50" t="str">
        <f>IF(MAX('2. Collected Data'!AO331:AT331)='2. Collected Data'!AO331,"NaCl",IF(MAX('2. Collected Data'!AP331:AT331)='2. Collected Data'!AP331,"CaCl2",IF(MAX('2. Collected Data'!AQ331:AT331)='2. Collected Data'!AQ331,"MgCl2",IF(MAX('2. Collected Data'!AR331:AT331)='2. Collected Data'!AR331,"Potassium Acetate",IF('2. Collected Data'!AS331&gt;'2. Collected Data'!AT331,"Enhanced Brine","Ag Byproduct")))))</f>
        <v>NaCl</v>
      </c>
      <c r="U332" s="72">
        <f>IF('2. Collected Data'!BC331&gt;0,'2. Collected Data'!BC331/'2. Collected Data'!$G331,"")</f>
        <v>48.306972010178114</v>
      </c>
      <c r="V332" s="72">
        <f>IF('2. Collected Data'!BD331&gt;0,'2. Collected Data'!BD331/'2. Collected Data'!$G331,"")</f>
        <v>18.619796437659033</v>
      </c>
      <c r="W332" s="72">
        <f>IF('2. Collected Data'!BE331&gt;0,'2. Collected Data'!BE331/'2. Collected Data'!$G331,"")</f>
        <v>6.7113740458015263</v>
      </c>
      <c r="X332" s="72">
        <f>IF('2. Collected Data'!BF331&gt;0,'2. Collected Data'!BF331/'2. Collected Data'!$G331,"")</f>
        <v>73.638142493638682</v>
      </c>
      <c r="Y332" s="74" t="str">
        <f>IF(AND('2. Collected Data'!BB331&gt;0,'2. Collected Data'!BH331&gt;0),('2. Collected Data'!BH331-'2. Collected Data'!BB331)/'2. Collected Data'!BH331,"")</f>
        <v/>
      </c>
    </row>
    <row r="333" spans="1:25" s="51" customFormat="1" ht="11.25" customHeight="1" x14ac:dyDescent="0.15">
      <c r="A333" s="67" t="str">
        <f>'2. Collected Data'!A332</f>
        <v>Maine</v>
      </c>
      <c r="B333" s="46"/>
      <c r="C333" s="46"/>
      <c r="D333" s="46"/>
      <c r="E333" s="46"/>
      <c r="F333" s="46"/>
      <c r="G333" s="146">
        <f>'2. Collected Data'!G332*'2. Collected Data'!AA332</f>
        <v>7802</v>
      </c>
      <c r="H333" s="45">
        <f>'2. Collected Data'!I332/'3. Calculated Stats'!$G333*1000</f>
        <v>51.397077672391696</v>
      </c>
      <c r="I333" s="45">
        <f>'2. Collected Data'!J332/'3. Calculated Stats'!$G333*1000</f>
        <v>2.8197897974878239</v>
      </c>
      <c r="J333" s="45">
        <f>'2. Collected Data'!K332/'3. Calculated Stats'!$G333*1000</f>
        <v>1.5380671622660858</v>
      </c>
      <c r="K333" s="66">
        <f>('2. Collected Data'!Y332+'2. Collected Data'!Z332)/G333*1000</f>
        <v>125.2243014611638</v>
      </c>
      <c r="L333" s="73">
        <f>IF(SUM('2. Collected Data'!Y332:Z332)&gt;0,(ROUND('2. Collected Data'!Y332/SUM('2. Collected Data'!Y332:Z332),2)),"")</f>
        <v>1</v>
      </c>
      <c r="M333" s="73">
        <f>IF(SUM('2. Collected Data'!Y332:Z332)&gt;0,1-L333,"")</f>
        <v>0</v>
      </c>
      <c r="N333" s="66">
        <f>IF('2. Collected Data'!AD332&gt;0,'2. Collected Data'!AE332/'2. Collected Data'!AD332,"")</f>
        <v>850</v>
      </c>
      <c r="O333" s="66">
        <f>IF('2. Collected Data'!AF332&gt;0,'2. Collected Data'!AG332/'2. Collected Data'!AF332,"")</f>
        <v>8250</v>
      </c>
      <c r="P333" s="66">
        <f>SUM('2. Collected Data'!AI332:AK332)/'2. Collected Data'!G332</f>
        <v>15.948554216867469</v>
      </c>
      <c r="Q333" s="50" t="str">
        <f>IF(MAX('2. Collected Data'!AI332:AK332)='2. Collected Data'!AI332,"NaCl",IF(MAX('2. Collected Data'!AJ332:AK332)='2. Collected Data'!AJ332,"CaCl2","MgCl2"))</f>
        <v>NaCl</v>
      </c>
      <c r="R333" s="66">
        <f>'2. Collected Data'!AL332/'2. Collected Data'!G332</f>
        <v>3.0120481927710845</v>
      </c>
      <c r="S333" s="66">
        <f>SUM('2. Collected Data'!AO332:AU332)/'2. Collected Data'!G332</f>
        <v>155.42168674698794</v>
      </c>
      <c r="T333" s="50" t="str">
        <f>IF(MAX('2. Collected Data'!AO332:AT332)='2. Collected Data'!AO332,"NaCl",IF(MAX('2. Collected Data'!AP332:AT332)='2. Collected Data'!AP332,"CaCl2",IF(MAX('2. Collected Data'!AQ332:AT332)='2. Collected Data'!AQ332,"MgCl2",IF(MAX('2. Collected Data'!AR332:AT332)='2. Collected Data'!AR332,"Potassium Acetate",IF('2. Collected Data'!AS332&gt;'2. Collected Data'!AT332,"Enhanced Brine","Ag Byproduct")))))</f>
        <v>NaCl</v>
      </c>
      <c r="U333" s="72">
        <f>IF('2. Collected Data'!BC332&gt;0,'2. Collected Data'!BC332/'2. Collected Data'!$G332,"")</f>
        <v>1112.0481927710844</v>
      </c>
      <c r="V333" s="72">
        <f>IF('2. Collected Data'!BD332&gt;0,'2. Collected Data'!BD332/'2. Collected Data'!$G332,"")</f>
        <v>1341.8072289156626</v>
      </c>
      <c r="W333" s="72">
        <f>IF('2. Collected Data'!BE332&gt;0,'2. Collected Data'!BE332/'2. Collected Data'!$G332,"")</f>
        <v>1133.0120481927711</v>
      </c>
      <c r="X333" s="72">
        <f>IF('2. Collected Data'!BF332&gt;0,'2. Collected Data'!BF332/'2. Collected Data'!$G332,"")</f>
        <v>3790.9638554216867</v>
      </c>
      <c r="Y333" s="74">
        <f>IF(AND('2. Collected Data'!BB332&gt;0,'2. Collected Data'!BH332&gt;0),('2. Collected Data'!BH332-'2. Collected Data'!BB332)/'2. Collected Data'!BH332,"")</f>
        <v>3.8301662707838455E-2</v>
      </c>
    </row>
    <row r="334" spans="1:25" s="51" customFormat="1" ht="11.25" customHeight="1" x14ac:dyDescent="0.15">
      <c r="A334" s="150" t="str">
        <f>'2. Collected Data'!A333</f>
        <v>Maryland</v>
      </c>
      <c r="B334" s="46"/>
      <c r="C334" s="46"/>
      <c r="D334" s="46"/>
      <c r="E334" s="46"/>
      <c r="F334" s="46"/>
      <c r="G334" s="146"/>
      <c r="H334" s="45"/>
      <c r="I334" s="45"/>
      <c r="J334" s="45"/>
      <c r="K334" s="66"/>
      <c r="L334" s="73"/>
      <c r="M334" s="73"/>
      <c r="N334" s="66"/>
      <c r="O334" s="66"/>
      <c r="P334" s="66"/>
      <c r="Q334" s="50"/>
      <c r="R334" s="66"/>
      <c r="S334" s="66"/>
      <c r="T334" s="50"/>
      <c r="U334" s="72"/>
      <c r="V334" s="72"/>
      <c r="W334" s="72"/>
      <c r="X334" s="72"/>
      <c r="Y334" s="74"/>
    </row>
    <row r="335" spans="1:25" s="51" customFormat="1" ht="11.25" customHeight="1" x14ac:dyDescent="0.15">
      <c r="A335" s="67" t="str">
        <f>'2. Collected Data'!A334</f>
        <v>Massachusetts</v>
      </c>
      <c r="B335" s="46"/>
      <c r="C335" s="46"/>
      <c r="D335" s="46"/>
      <c r="E335" s="46"/>
      <c r="F335" s="46"/>
      <c r="G335" s="146">
        <f>'2. Collected Data'!G334*'2. Collected Data'!AA334</f>
        <v>2100</v>
      </c>
      <c r="H335" s="45">
        <f>'2. Collected Data'!I334/'3. Calculated Stats'!$G335*1000</f>
        <v>119.04761904761904</v>
      </c>
      <c r="I335" s="45">
        <f>'2. Collected Data'!J334/'3. Calculated Stats'!$G335*1000</f>
        <v>2.8571428571428572</v>
      </c>
      <c r="J335" s="45">
        <f>'2. Collected Data'!K334/'3. Calculated Stats'!$G335*1000</f>
        <v>7.1428571428571423</v>
      </c>
      <c r="K335" s="66">
        <f>('2. Collected Data'!Y334+'2. Collected Data'!Z334)/G335*1000</f>
        <v>345.23809523809524</v>
      </c>
      <c r="L335" s="73">
        <f>IF(SUM('2. Collected Data'!Y334:Z334)&gt;0,(ROUND('2. Collected Data'!Y334/SUM('2. Collected Data'!Y334:Z334),2)),"")</f>
        <v>1</v>
      </c>
      <c r="M335" s="73">
        <f>IF(SUM('2. Collected Data'!Y334:Z334)&gt;0,1-L335,"")</f>
        <v>0</v>
      </c>
      <c r="N335" s="66">
        <f>IF('2. Collected Data'!AD334&gt;0,'2. Collected Data'!AE334/'2. Collected Data'!AD334,"")</f>
        <v>2678.5714285714284</v>
      </c>
      <c r="O335" s="66">
        <f>IF('2. Collected Data'!AF334&gt;0,'2. Collected Data'!AG334/'2. Collected Data'!AF334,"")</f>
        <v>3571.4285714285716</v>
      </c>
      <c r="P335" s="66">
        <f>SUM('2. Collected Data'!AI334:AK334)/'2. Collected Data'!G334</f>
        <v>29.22604761904762</v>
      </c>
      <c r="Q335" s="50" t="str">
        <f>IF(MAX('2. Collected Data'!AI334:AK334)='2. Collected Data'!AI334,"NaCl",IF(MAX('2. Collected Data'!AJ334:AK334)='2. Collected Data'!AJ334,"CaCl2","MgCl2"))</f>
        <v>NaCl</v>
      </c>
      <c r="R335" s="66">
        <f>'2. Collected Data'!AL334/'2. Collected Data'!G334</f>
        <v>0.23809523809523808</v>
      </c>
      <c r="S335" s="66">
        <f>SUM('2. Collected Data'!AO334:AU334)/'2. Collected Data'!G334</f>
        <v>94.400619047619045</v>
      </c>
      <c r="T335" s="50" t="str">
        <f>IF(MAX('2. Collected Data'!AO334:AT334)='2. Collected Data'!AO334,"NaCl",IF(MAX('2. Collected Data'!AP334:AT334)='2. Collected Data'!AP334,"CaCl2",IF(MAX('2. Collected Data'!AQ334:AT334)='2. Collected Data'!AQ334,"MgCl2",IF(MAX('2. Collected Data'!AR334:AT334)='2. Collected Data'!AR334,"Potassium Acetate",IF('2. Collected Data'!AS334&gt;'2. Collected Data'!AT334,"Enhanced Brine","Ag Byproduct")))))</f>
        <v>MgCl2</v>
      </c>
      <c r="U335" s="72">
        <f>IF('2. Collected Data'!BC334&gt;0,'2. Collected Data'!BC334/'2. Collected Data'!$G334,"")</f>
        <v>787.53323809523806</v>
      </c>
      <c r="V335" s="72">
        <f>IF('2. Collected Data'!BD334&gt;0,'2. Collected Data'!BD334/'2. Collected Data'!$G334,"")</f>
        <v>4706.1930000000002</v>
      </c>
      <c r="W335" s="72" t="str">
        <f>IF('2. Collected Data'!BE334&gt;0,'2. Collected Data'!BE334/'2. Collected Data'!$G334,"")</f>
        <v/>
      </c>
      <c r="X335" s="72">
        <f>IF('2. Collected Data'!BF334&gt;0,'2. Collected Data'!BF334/'2. Collected Data'!$G334,"")</f>
        <v>7671.8149999999996</v>
      </c>
      <c r="Y335" s="74">
        <f>IF(AND('2. Collected Data'!BB334&gt;0,'2. Collected Data'!BH334&gt;0),('2. Collected Data'!BH334-'2. Collected Data'!BB334)/'2. Collected Data'!BH334,"")</f>
        <v>2.6666666666666668E-2</v>
      </c>
    </row>
    <row r="336" spans="1:25" s="51" customFormat="1" ht="11.25" customHeight="1" x14ac:dyDescent="0.15">
      <c r="A336" s="67" t="str">
        <f>'2. Collected Data'!A335</f>
        <v>Michigan</v>
      </c>
      <c r="B336" s="46"/>
      <c r="C336" s="46"/>
      <c r="D336" s="46"/>
      <c r="E336" s="46"/>
      <c r="F336" s="46"/>
      <c r="G336" s="146">
        <f>'2. Collected Data'!G335*'2. Collected Data'!AA335</f>
        <v>7570.75</v>
      </c>
      <c r="H336" s="45">
        <f>'2. Collected Data'!I335/'3. Calculated Stats'!$G336*1000</f>
        <v>41.739589868903344</v>
      </c>
      <c r="I336" s="45">
        <f>'2. Collected Data'!J335/'3. Calculated Stats'!$G336*1000</f>
        <v>2.9059208136578278</v>
      </c>
      <c r="J336" s="45">
        <f>'2. Collected Data'!K335/'3. Calculated Stats'!$G336*1000</f>
        <v>1.0566984776937556</v>
      </c>
      <c r="K336" s="66">
        <f>('2. Collected Data'!Y335+'2. Collected Data'!Z335)/G336*1000</f>
        <v>69.345837598652707</v>
      </c>
      <c r="L336" s="73">
        <f>IF(SUM('2. Collected Data'!Y335:Z335)&gt;0,(ROUND('2. Collected Data'!Y335/SUM('2. Collected Data'!Y335:Z335),2)),"")</f>
        <v>0.72</v>
      </c>
      <c r="M336" s="73">
        <f>IF(SUM('2. Collected Data'!Y335:Z335)&gt;0,1-L336,"")</f>
        <v>0.28000000000000003</v>
      </c>
      <c r="N336" s="66" t="str">
        <f>IF('2. Collected Data'!AD335&gt;0,'2. Collected Data'!AE335/'2. Collected Data'!AD335,"")</f>
        <v/>
      </c>
      <c r="O336" s="66" t="str">
        <f>IF('2. Collected Data'!AF335&gt;0,'2. Collected Data'!AG335/'2. Collected Data'!AF335,"")</f>
        <v/>
      </c>
      <c r="P336" s="66">
        <f>SUM('2. Collected Data'!AI335:AK335)/'2. Collected Data'!G335</f>
        <v>15.739589868903344</v>
      </c>
      <c r="Q336" s="50" t="str">
        <f>IF(MAX('2. Collected Data'!AI335:AK335)='2. Collected Data'!AI335,"NaCl",IF(MAX('2. Collected Data'!AJ335:AK335)='2. Collected Data'!AJ335,"CaCl2","MgCl2"))</f>
        <v>NaCl</v>
      </c>
      <c r="R336" s="66">
        <f>'2. Collected Data'!AL335/'2. Collected Data'!G335</f>
        <v>2.9917775649704454</v>
      </c>
      <c r="S336" s="66">
        <f>SUM('2. Collected Data'!AO335:AU335)/'2. Collected Data'!G335</f>
        <v>82.32341577782914</v>
      </c>
      <c r="T336" s="50" t="str">
        <f>IF(MAX('2. Collected Data'!AO335:AT335)='2. Collected Data'!AO335,"NaCl",IF(MAX('2. Collected Data'!AP335:AT335)='2. Collected Data'!AP335,"CaCl2",IF(MAX('2. Collected Data'!AQ335:AT335)='2. Collected Data'!AQ335,"MgCl2",IF(MAX('2. Collected Data'!AR335:AT335)='2. Collected Data'!AR335,"Potassium Acetate",IF('2. Collected Data'!AS335&gt;'2. Collected Data'!AT335,"Enhanced Brine","Ag Byproduct")))))</f>
        <v>NaCl</v>
      </c>
      <c r="U336" s="72" t="str">
        <f>IF('2. Collected Data'!BC335&gt;0,'2. Collected Data'!BC335/'2. Collected Data'!$G335,"")</f>
        <v/>
      </c>
      <c r="V336" s="72" t="str">
        <f>IF('2. Collected Data'!BD335&gt;0,'2. Collected Data'!BD335/'2. Collected Data'!$G335,"")</f>
        <v/>
      </c>
      <c r="W336" s="72" t="str">
        <f>IF('2. Collected Data'!BE335&gt;0,'2. Collected Data'!BE335/'2. Collected Data'!$G335,"")</f>
        <v/>
      </c>
      <c r="X336" s="72">
        <f>IF('2. Collected Data'!BF335&gt;0,'2. Collected Data'!BF335/'2. Collected Data'!$G335,"")</f>
        <v>3632.401017072285</v>
      </c>
      <c r="Y336" s="74">
        <f>IF(AND('2. Collected Data'!BB335&gt;0,'2. Collected Data'!BH335&gt;0),('2. Collected Data'!BH335-'2. Collected Data'!BB335)/'2. Collected Data'!BH335,"")</f>
        <v>-8.5078318219291071E-2</v>
      </c>
    </row>
    <row r="337" spans="1:25" s="51" customFormat="1" ht="11.25" customHeight="1" x14ac:dyDescent="0.15">
      <c r="A337" s="67" t="str">
        <f>'2. Collected Data'!A336</f>
        <v>Minnesota</v>
      </c>
      <c r="B337" s="46"/>
      <c r="C337" s="46"/>
      <c r="D337" s="46"/>
      <c r="E337" s="46"/>
      <c r="F337" s="46"/>
      <c r="G337" s="146">
        <f>'2. Collected Data'!G336*'2. Collected Data'!AA336</f>
        <v>30546</v>
      </c>
      <c r="H337" s="45">
        <f>'2. Collected Data'!I336/'3. Calculated Stats'!$G337*1000</f>
        <v>27.466771426700713</v>
      </c>
      <c r="I337" s="45">
        <f>'2. Collected Data'!J336/'3. Calculated Stats'!$G337*1000</f>
        <v>0</v>
      </c>
      <c r="J337" s="45">
        <f>'2. Collected Data'!K336/'3. Calculated Stats'!$G337*1000</f>
        <v>0</v>
      </c>
      <c r="K337" s="66">
        <f>('2. Collected Data'!Y336+'2. Collected Data'!Z336)/G337*1000</f>
        <v>60.269757087671053</v>
      </c>
      <c r="L337" s="73">
        <f>IF(SUM('2. Collected Data'!Y336:Z336)&gt;0,(ROUND('2. Collected Data'!Y336/SUM('2. Collected Data'!Y336:Z336),2)),"")</f>
        <v>0.82</v>
      </c>
      <c r="M337" s="73">
        <f>IF(SUM('2. Collected Data'!Y336:Z336)&gt;0,1-L337,"")</f>
        <v>0.18000000000000005</v>
      </c>
      <c r="N337" s="66">
        <f>IF('2. Collected Data'!AD336&gt;0,'2. Collected Data'!AE336/'2. Collected Data'!AD336,"")</f>
        <v>0</v>
      </c>
      <c r="O337" s="66">
        <f>IF('2. Collected Data'!AF336&gt;0,'2. Collected Data'!AG336/'2. Collected Data'!AF336,"")</f>
        <v>0</v>
      </c>
      <c r="P337" s="66">
        <f>SUM('2. Collected Data'!AI336:AK336)/'2. Collected Data'!G336</f>
        <v>5.6926602501145815</v>
      </c>
      <c r="Q337" s="50" t="str">
        <f>IF(MAX('2. Collected Data'!AI336:AK336)='2. Collected Data'!AI336,"NaCl",IF(MAX('2. Collected Data'!AJ336:AK336)='2. Collected Data'!AJ336,"CaCl2","MgCl2"))</f>
        <v>NaCl</v>
      </c>
      <c r="R337" s="66">
        <f>'2. Collected Data'!AL336/'2. Collected Data'!G336</f>
        <v>1.3029529234597002</v>
      </c>
      <c r="S337" s="66">
        <f>SUM('2. Collected Data'!AO336:AU336)/'2. Collected Data'!G336</f>
        <v>82.041871276108168</v>
      </c>
      <c r="T337" s="50" t="str">
        <f>IF(MAX('2. Collected Data'!AO336:AT336)='2. Collected Data'!AO336,"NaCl",IF(MAX('2. Collected Data'!AP336:AT336)='2. Collected Data'!AP336,"CaCl2",IF(MAX('2. Collected Data'!AQ336:AT336)='2. Collected Data'!AQ336,"MgCl2",IF(MAX('2. Collected Data'!AR336:AT336)='2. Collected Data'!AR336,"Potassium Acetate",IF('2. Collected Data'!AS336&gt;'2. Collected Data'!AT336,"Enhanced Brine","Ag Byproduct")))))</f>
        <v>NaCl</v>
      </c>
      <c r="U337" s="72">
        <f>IF('2. Collected Data'!BC336&gt;0,'2. Collected Data'!BC336/'2. Collected Data'!$G336,"")</f>
        <v>892.20650821711513</v>
      </c>
      <c r="V337" s="72">
        <f>IF('2. Collected Data'!BD336&gt;0,'2. Collected Data'!BD336/'2. Collected Data'!$G336,"")</f>
        <v>1208.7959143586722</v>
      </c>
      <c r="W337" s="72">
        <f>IF('2. Collected Data'!BE336&gt;0,'2. Collected Data'!BE336/'2. Collected Data'!$G336,"")</f>
        <v>777.08308780200355</v>
      </c>
      <c r="X337" s="72">
        <f>IF('2. Collected Data'!BF336&gt;0,'2. Collected Data'!BF336/'2. Collected Data'!$G336,"")</f>
        <v>2878.0855103777908</v>
      </c>
      <c r="Y337" s="74">
        <f>IF(AND('2. Collected Data'!BB336&gt;0,'2. Collected Data'!BH336&gt;0),('2. Collected Data'!BH336-'2. Collected Data'!BB336)/'2. Collected Data'!BH336,"")</f>
        <v>1.8867924528301976E-2</v>
      </c>
    </row>
    <row r="338" spans="1:25" s="51" customFormat="1" ht="11.25" customHeight="1" x14ac:dyDescent="0.15">
      <c r="A338" s="150" t="str">
        <f>'2. Collected Data'!A337</f>
        <v>Mississippi</v>
      </c>
      <c r="B338" s="46"/>
      <c r="C338" s="46"/>
      <c r="D338" s="46"/>
      <c r="E338" s="46"/>
      <c r="F338" s="46"/>
      <c r="G338" s="146"/>
      <c r="H338" s="45"/>
      <c r="I338" s="45"/>
      <c r="J338" s="45"/>
      <c r="K338" s="66"/>
      <c r="L338" s="73"/>
      <c r="M338" s="73"/>
      <c r="N338" s="66"/>
      <c r="O338" s="66"/>
      <c r="P338" s="66"/>
      <c r="Q338" s="50"/>
      <c r="R338" s="66"/>
      <c r="S338" s="66"/>
      <c r="T338" s="50"/>
      <c r="U338" s="72"/>
      <c r="V338" s="72"/>
      <c r="W338" s="72"/>
      <c r="X338" s="72"/>
      <c r="Y338" s="74"/>
    </row>
    <row r="339" spans="1:25" s="51" customFormat="1" ht="11.25" customHeight="1" x14ac:dyDescent="0.15">
      <c r="A339" s="67" t="str">
        <f>'2. Collected Data'!A338</f>
        <v>Missouri</v>
      </c>
      <c r="B339" s="46"/>
      <c r="C339" s="46"/>
      <c r="D339" s="46"/>
      <c r="E339" s="46"/>
      <c r="F339" s="46"/>
      <c r="G339" s="146">
        <f>'2. Collected Data'!G338*'2. Collected Data'!AA338</f>
        <v>77000</v>
      </c>
      <c r="H339" s="45">
        <f>'2. Collected Data'!I338/'3. Calculated Stats'!$G339*1000</f>
        <v>21</v>
      </c>
      <c r="I339" s="45">
        <f>'2. Collected Data'!J338/'3. Calculated Stats'!$G339*1000</f>
        <v>1.4415584415584417</v>
      </c>
      <c r="J339" s="45">
        <f>'2. Collected Data'!K338/'3. Calculated Stats'!$G339*1000</f>
        <v>3.896103896103896E-2</v>
      </c>
      <c r="K339" s="66">
        <f>('2. Collected Data'!Y338+'2. Collected Data'!Z338)/G339*1000</f>
        <v>45.454545454545453</v>
      </c>
      <c r="L339" s="73">
        <f>IF(SUM('2. Collected Data'!Y338:Z338)&gt;0,(ROUND('2. Collected Data'!Y338/SUM('2. Collected Data'!Y338:Z338),2)),"")</f>
        <v>0.86</v>
      </c>
      <c r="M339" s="73">
        <f>IF(SUM('2. Collected Data'!Y338:Z338)&gt;0,1-L339,"")</f>
        <v>0.14000000000000001</v>
      </c>
      <c r="N339" s="66">
        <f>IF('2. Collected Data'!AD338&gt;0,'2. Collected Data'!AE338/'2. Collected Data'!AD338,"")</f>
        <v>1472.2222222222222</v>
      </c>
      <c r="O339" s="66">
        <f>IF('2. Collected Data'!AF338&gt;0,'2. Collected Data'!AG338/'2. Collected Data'!AF338,"")</f>
        <v>16184.971098265896</v>
      </c>
      <c r="P339" s="66">
        <f>SUM('2. Collected Data'!AI338:AK338)/'2. Collected Data'!G338</f>
        <v>1.5675324675324676</v>
      </c>
      <c r="Q339" s="50" t="str">
        <f>IF(MAX('2. Collected Data'!AI338:AK338)='2. Collected Data'!AI338,"NaCl",IF(MAX('2. Collected Data'!AJ338:AK338)='2. Collected Data'!AJ338,"CaCl2","MgCl2"))</f>
        <v>NaCl</v>
      </c>
      <c r="R339" s="66">
        <f>'2. Collected Data'!AL338/'2. Collected Data'!G338</f>
        <v>0.96103896103896103</v>
      </c>
      <c r="S339" s="66">
        <f>SUM('2. Collected Data'!AO338:AU338)/'2. Collected Data'!G338</f>
        <v>50.649350649350652</v>
      </c>
      <c r="T339" s="50" t="str">
        <f>IF(MAX('2. Collected Data'!AO338:AT338)='2. Collected Data'!AO338,"NaCl",IF(MAX('2. Collected Data'!AP338:AT338)='2. Collected Data'!AP338,"CaCl2",IF(MAX('2. Collected Data'!AQ338:AT338)='2. Collected Data'!AQ338,"MgCl2",IF(MAX('2. Collected Data'!AR338:AT338)='2. Collected Data'!AR338,"Potassium Acetate",IF('2. Collected Data'!AS338&gt;'2. Collected Data'!AT338,"Enhanced Brine","Ag Byproduct")))))</f>
        <v>NaCl</v>
      </c>
      <c r="U339" s="72">
        <f>IF('2. Collected Data'!BC338&gt;0,'2. Collected Data'!BC338/'2. Collected Data'!$G338,"")</f>
        <v>283.11688311688312</v>
      </c>
      <c r="V339" s="72">
        <f>IF('2. Collected Data'!BD338&gt;0,'2. Collected Data'!BD338/'2. Collected Data'!$G338,"")</f>
        <v>159.74025974025975</v>
      </c>
      <c r="W339" s="72">
        <f>IF('2. Collected Data'!BE338&gt;0,'2. Collected Data'!BE338/'2. Collected Data'!$G338,"")</f>
        <v>206.49350649350649</v>
      </c>
      <c r="X339" s="72">
        <f>IF('2. Collected Data'!BF338&gt;0,'2. Collected Data'!BF338/'2. Collected Data'!$G338,"")</f>
        <v>649.35064935064941</v>
      </c>
      <c r="Y339" s="74">
        <f>IF(AND('2. Collected Data'!BB338&gt;0,'2. Collected Data'!BH338&gt;0),('2. Collected Data'!BH338-'2. Collected Data'!BB338)/'2. Collected Data'!BH338,"")</f>
        <v>-9.5890410958904104E-2</v>
      </c>
    </row>
    <row r="340" spans="1:25" s="51" customFormat="1" ht="11.25" customHeight="1" x14ac:dyDescent="0.15">
      <c r="A340" s="67" t="str">
        <f>'2. Collected Data'!A339</f>
        <v>Montana</v>
      </c>
      <c r="B340" s="46"/>
      <c r="C340" s="46"/>
      <c r="D340" s="46"/>
      <c r="E340" s="46"/>
      <c r="F340" s="46"/>
      <c r="G340" s="146">
        <f>'2. Collected Data'!G339*'2. Collected Data'!AA339</f>
        <v>24750</v>
      </c>
      <c r="H340" s="45">
        <f>'2. Collected Data'!I339/'3. Calculated Stats'!$G340*1000</f>
        <v>22.828282828282831</v>
      </c>
      <c r="I340" s="45">
        <f>'2. Collected Data'!J339/'3. Calculated Stats'!$G340*1000</f>
        <v>2.7474747474747478</v>
      </c>
      <c r="J340" s="45">
        <f>'2. Collected Data'!K339/'3. Calculated Stats'!$G340*1000</f>
        <v>1.494949494949495</v>
      </c>
      <c r="K340" s="66">
        <f>('2. Collected Data'!Y339+'2. Collected Data'!Z339)/G340*1000</f>
        <v>29.777777777777779</v>
      </c>
      <c r="L340" s="73">
        <f>IF(SUM('2. Collected Data'!Y339:Z339)&gt;0,(ROUND('2. Collected Data'!Y339/SUM('2. Collected Data'!Y339:Z339),2)),"")</f>
        <v>0.76</v>
      </c>
      <c r="M340" s="73">
        <f>IF(SUM('2. Collected Data'!Y339:Z339)&gt;0,1-L340,"")</f>
        <v>0.24</v>
      </c>
      <c r="N340" s="66">
        <f>IF('2. Collected Data'!AD339&gt;0,'2. Collected Data'!AE339/'2. Collected Data'!AD339,"")</f>
        <v>279.16666666666669</v>
      </c>
      <c r="O340" s="66">
        <f>IF('2. Collected Data'!AF339&gt;0,'2. Collected Data'!AG339/'2. Collected Data'!AF339,"")</f>
        <v>10000</v>
      </c>
      <c r="P340" s="66">
        <f>SUM('2. Collected Data'!AI339:AK339)/'2. Collected Data'!G339</f>
        <v>0.12864</v>
      </c>
      <c r="Q340" s="50" t="str">
        <f>IF(MAX('2. Collected Data'!AI339:AK339)='2. Collected Data'!AI339,"NaCl",IF(MAX('2. Collected Data'!AJ339:AK339)='2. Collected Data'!AJ339,"CaCl2","MgCl2"))</f>
        <v>NaCl</v>
      </c>
      <c r="R340" s="66">
        <f>'2. Collected Data'!AL339/'2. Collected Data'!G339</f>
        <v>8.5777199999999993</v>
      </c>
      <c r="S340" s="66">
        <f>SUM('2. Collected Data'!AO339:AU339)/'2. Collected Data'!G339</f>
        <v>300.44868000000002</v>
      </c>
      <c r="T340" s="50" t="str">
        <f>IF(MAX('2. Collected Data'!AO339:AT339)='2. Collected Data'!AO339,"NaCl",IF(MAX('2. Collected Data'!AP339:AT339)='2. Collected Data'!AP339,"CaCl2",IF(MAX('2. Collected Data'!AQ339:AT339)='2. Collected Data'!AQ339,"MgCl2",IF(MAX('2. Collected Data'!AR339:AT339)='2. Collected Data'!AR339,"Potassium Acetate",IF('2. Collected Data'!AS339&gt;'2. Collected Data'!AT339,"Enhanced Brine","Ag Byproduct")))))</f>
        <v>NaCl</v>
      </c>
      <c r="U340" s="72">
        <f>IF('2. Collected Data'!BC339&gt;0,'2. Collected Data'!BC339/'2. Collected Data'!$G339,"")</f>
        <v>267.01551999999998</v>
      </c>
      <c r="V340" s="72">
        <f>IF('2. Collected Data'!BD339&gt;0,'2. Collected Data'!BD339/'2. Collected Data'!$G339,"")</f>
        <v>172.73403999999999</v>
      </c>
      <c r="W340" s="72">
        <f>IF('2. Collected Data'!BE339&gt;0,'2. Collected Data'!BE339/'2. Collected Data'!$G339,"")</f>
        <v>350.37691999999998</v>
      </c>
      <c r="X340" s="72">
        <f>IF('2. Collected Data'!BF339&gt;0,'2. Collected Data'!BF339/'2. Collected Data'!$G339,"")</f>
        <v>794.12656000000004</v>
      </c>
      <c r="Y340" s="74">
        <f>IF(AND('2. Collected Data'!BB339&gt;0,'2. Collected Data'!BH339&gt;0),('2. Collected Data'!BH339-'2. Collected Data'!BB339)/'2. Collected Data'!BH339,"")</f>
        <v>0</v>
      </c>
    </row>
    <row r="341" spans="1:25" s="51" customFormat="1" ht="11.25" customHeight="1" x14ac:dyDescent="0.15">
      <c r="A341" s="67" t="str">
        <f>'2. Collected Data'!A340</f>
        <v>Nebraska</v>
      </c>
      <c r="B341" s="46"/>
      <c r="C341" s="46"/>
      <c r="D341" s="46"/>
      <c r="E341" s="46"/>
      <c r="F341" s="46"/>
      <c r="G341" s="146">
        <f>'2. Collected Data'!G340*'2. Collected Data'!AA340</f>
        <v>23040</v>
      </c>
      <c r="H341" s="45">
        <f>'2. Collected Data'!I340/'3. Calculated Stats'!$G341*1000</f>
        <v>30.295138888888889</v>
      </c>
      <c r="I341" s="45">
        <f>'2. Collected Data'!J340/'3. Calculated Stats'!$G341*1000</f>
        <v>5.859375</v>
      </c>
      <c r="J341" s="45">
        <f>'2. Collected Data'!K340/'3. Calculated Stats'!$G341*1000</f>
        <v>1.1284722222222221</v>
      </c>
      <c r="K341" s="66">
        <f>('2. Collected Data'!Y340+'2. Collected Data'!Z340)/G341*1000</f>
        <v>36.414930555555557</v>
      </c>
      <c r="L341" s="73">
        <f>IF(SUM('2. Collected Data'!Y340:Z340)&gt;0,(ROUND('2. Collected Data'!Y340/SUM('2. Collected Data'!Y340:Z340),2)),"")</f>
        <v>1</v>
      </c>
      <c r="M341" s="73">
        <f>IF(SUM('2. Collected Data'!Y340:Z340)&gt;0,1-L341,"")</f>
        <v>0</v>
      </c>
      <c r="N341" s="66">
        <f>IF('2. Collected Data'!AD340&gt;0,'2. Collected Data'!AE340/'2. Collected Data'!AD340,"")</f>
        <v>1236.6412213740457</v>
      </c>
      <c r="O341" s="66">
        <f>IF('2. Collected Data'!AF340&gt;0,'2. Collected Data'!AG340/'2. Collected Data'!AF340,"")</f>
        <v>51153.846153846156</v>
      </c>
      <c r="P341" s="66">
        <f>SUM('2. Collected Data'!AI340:AK340)/'2. Collected Data'!G340</f>
        <v>5.0009166666666669</v>
      </c>
      <c r="Q341" s="50" t="str">
        <f>IF(MAX('2. Collected Data'!AI340:AK340)='2. Collected Data'!AI340,"NaCl",IF(MAX('2. Collected Data'!AJ340:AK340)='2. Collected Data'!AJ340,"CaCl2","MgCl2"))</f>
        <v>NaCl</v>
      </c>
      <c r="R341" s="66">
        <f>'2. Collected Data'!AL340/'2. Collected Data'!G340</f>
        <v>1.875</v>
      </c>
      <c r="S341" s="66">
        <f>SUM('2. Collected Data'!AO340:AU340)/'2. Collected Data'!G340</f>
        <v>99.875</v>
      </c>
      <c r="T341" s="50" t="str">
        <f>IF(MAX('2. Collected Data'!AO340:AT340)='2. Collected Data'!AO340,"NaCl",IF(MAX('2. Collected Data'!AP340:AT340)='2. Collected Data'!AP340,"CaCl2",IF(MAX('2. Collected Data'!AQ340:AT340)='2. Collected Data'!AQ340,"MgCl2",IF(MAX('2. Collected Data'!AR340:AT340)='2. Collected Data'!AR340,"Potassium Acetate",IF('2. Collected Data'!AS340&gt;'2. Collected Data'!AT340,"Enhanced Brine","Ag Byproduct")))))</f>
        <v>MgCl2</v>
      </c>
      <c r="U341" s="72">
        <f>IF('2. Collected Data'!BC340&gt;0,'2. Collected Data'!BC340/'2. Collected Data'!$G340,"")</f>
        <v>141.66666666666666</v>
      </c>
      <c r="V341" s="72">
        <f>IF('2. Collected Data'!BD340&gt;0,'2. Collected Data'!BD340/'2. Collected Data'!$G340,"")</f>
        <v>329.16666666666669</v>
      </c>
      <c r="W341" s="72">
        <f>IF('2. Collected Data'!BE340&gt;0,'2. Collected Data'!BE340/'2. Collected Data'!$G340,"")</f>
        <v>458.33333333333331</v>
      </c>
      <c r="X341" s="72">
        <f>IF('2. Collected Data'!BF340&gt;0,'2. Collected Data'!BF340/'2. Collected Data'!$G340,"")</f>
        <v>929.16666666666663</v>
      </c>
      <c r="Y341" s="74">
        <f>IF(AND('2. Collected Data'!BB340&gt;0,'2. Collected Data'!BH340&gt;0),('2. Collected Data'!BH340-'2. Collected Data'!BB340)/'2. Collected Data'!BH340,"")</f>
        <v>9.6594857539958334E-2</v>
      </c>
    </row>
    <row r="342" spans="1:25" s="51" customFormat="1" ht="11.25" customHeight="1" x14ac:dyDescent="0.15">
      <c r="A342" s="67" t="str">
        <f>'2. Collected Data'!A341</f>
        <v>Nevada</v>
      </c>
      <c r="B342" s="46"/>
      <c r="C342" s="46"/>
      <c r="D342" s="46"/>
      <c r="E342" s="46"/>
      <c r="F342" s="46"/>
      <c r="G342" s="146">
        <f>'2. Collected Data'!G341*'2. Collected Data'!AA341</f>
        <v>13706</v>
      </c>
      <c r="H342" s="45">
        <f>'2. Collected Data'!I341/'3. Calculated Stats'!$G342*1000</f>
        <v>23.274478330658106</v>
      </c>
      <c r="I342" s="45">
        <f>'2. Collected Data'!J341/'3. Calculated Stats'!$G342*1000</f>
        <v>3.6480373559025243</v>
      </c>
      <c r="J342" s="45">
        <f>'2. Collected Data'!K341/'3. Calculated Stats'!$G342*1000</f>
        <v>0.9484897125346563</v>
      </c>
      <c r="K342" s="66">
        <f>('2. Collected Data'!Y341+'2. Collected Data'!Z341)/G342*1000</f>
        <v>33.999708157011526</v>
      </c>
      <c r="L342" s="73">
        <f>IF(SUM('2. Collected Data'!Y341:Z341)&gt;0,(ROUND('2. Collected Data'!Y341/SUM('2. Collected Data'!Y341:Z341),2)),"")</f>
        <v>0.92</v>
      </c>
      <c r="M342" s="73">
        <f>IF(SUM('2. Collected Data'!Y341:Z341)&gt;0,1-L342,"")</f>
        <v>7.999999999999996E-2</v>
      </c>
      <c r="N342" s="66">
        <f>IF('2. Collected Data'!AD341&gt;0,'2. Collected Data'!AE341/'2. Collected Data'!AD341,"")</f>
        <v>375</v>
      </c>
      <c r="O342" s="66">
        <f>IF('2. Collected Data'!AF341&gt;0,'2. Collected Data'!AG341/'2. Collected Data'!AF341,"")</f>
        <v>37866.666666666664</v>
      </c>
      <c r="P342" s="66">
        <f>SUM('2. Collected Data'!AI341:AK341)/'2. Collected Data'!G341</f>
        <v>6.2673281774405371E-2</v>
      </c>
      <c r="Q342" s="50" t="str">
        <f>IF(MAX('2. Collected Data'!AI341:AK341)='2. Collected Data'!AI341,"NaCl",IF(MAX('2. Collected Data'!AJ341:AK341)='2. Collected Data'!AJ341,"CaCl2","MgCl2"))</f>
        <v>NaCl</v>
      </c>
      <c r="R342" s="66">
        <f>'2. Collected Data'!AL341/'2. Collected Data'!G341</f>
        <v>4.3127827228950828</v>
      </c>
      <c r="S342" s="66">
        <f>SUM('2. Collected Data'!AO341:AU341)/'2. Collected Data'!G341</f>
        <v>21.199693564862105</v>
      </c>
      <c r="T342" s="50" t="str">
        <f>IF(MAX('2. Collected Data'!AO341:AT341)='2. Collected Data'!AO341,"NaCl",IF(MAX('2. Collected Data'!AP341:AT341)='2. Collected Data'!AP341,"CaCl2",IF(MAX('2. Collected Data'!AQ341:AT341)='2. Collected Data'!AQ341,"MgCl2",IF(MAX('2. Collected Data'!AR341:AT341)='2. Collected Data'!AR341,"Potassium Acetate",IF('2. Collected Data'!AS341&gt;'2. Collected Data'!AT341,"Enhanced Brine","Ag Byproduct")))))</f>
        <v>NaCl</v>
      </c>
      <c r="U342" s="72">
        <f>IF('2. Collected Data'!BC341&gt;0,'2. Collected Data'!BC341/'2. Collected Data'!$G341,"")</f>
        <v>66.648475120385228</v>
      </c>
      <c r="V342" s="72">
        <f>IF('2. Collected Data'!BD341&gt;0,'2. Collected Data'!BD341/'2. Collected Data'!$G341,"")</f>
        <v>171.57427404056617</v>
      </c>
      <c r="W342" s="72">
        <f>IF('2. Collected Data'!BE341&gt;0,'2. Collected Data'!BE341/'2. Collected Data'!$G341,"")</f>
        <v>132.02444185028455</v>
      </c>
      <c r="X342" s="72">
        <f>IF('2. Collected Data'!BF341&gt;0,'2. Collected Data'!BF341/'2. Collected Data'!$G341,"")</f>
        <v>370.24719101123594</v>
      </c>
      <c r="Y342" s="74">
        <f>IF(AND('2. Collected Data'!BB341&gt;0,'2. Collected Data'!BH341&gt;0),('2. Collected Data'!BH341-'2. Collected Data'!BB341)/'2. Collected Data'!BH341,"")</f>
        <v>-2.7227227227227216E-2</v>
      </c>
    </row>
    <row r="343" spans="1:25" s="51" customFormat="1" ht="11.25" customHeight="1" x14ac:dyDescent="0.15">
      <c r="A343" s="67" t="str">
        <f>'2. Collected Data'!A342</f>
        <v>New Hampshire</v>
      </c>
      <c r="B343" s="46"/>
      <c r="C343" s="46"/>
      <c r="D343" s="46"/>
      <c r="E343" s="46"/>
      <c r="F343" s="46"/>
      <c r="G343" s="146">
        <f>'2. Collected Data'!G342*'2. Collected Data'!AA342</f>
        <v>4308.3600000000006</v>
      </c>
      <c r="H343" s="45">
        <f>'2. Collected Data'!I342/'3. Calculated Stats'!$G343*1000</f>
        <v>77.755804993083217</v>
      </c>
      <c r="I343" s="45">
        <f>'2. Collected Data'!J342/'3. Calculated Stats'!$G343*1000</f>
        <v>5.1063513726800913</v>
      </c>
      <c r="J343" s="45">
        <f>'2. Collected Data'!K342/'3. Calculated Stats'!$G343*1000</f>
        <v>0.46421376115273555</v>
      </c>
      <c r="K343" s="66">
        <f>('2. Collected Data'!Y342+'2. Collected Data'!Z342)/G343*1000</f>
        <v>154.1189687027082</v>
      </c>
      <c r="L343" s="73">
        <f>IF(SUM('2. Collected Data'!Y342:Z342)&gt;0,(ROUND('2. Collected Data'!Y342/SUM('2. Collected Data'!Y342:Z342),2)),"")</f>
        <v>1</v>
      </c>
      <c r="M343" s="73">
        <f>IF(SUM('2. Collected Data'!Y342:Z342)&gt;0,1-L343,"")</f>
        <v>0</v>
      </c>
      <c r="N343" s="66">
        <f>IF('2. Collected Data'!AD342&gt;0,'2. Collected Data'!AE342/'2. Collected Data'!AD342,"")</f>
        <v>1959.1588785046729</v>
      </c>
      <c r="O343" s="66">
        <f>IF('2. Collected Data'!AF342&gt;0,'2. Collected Data'!AG342/'2. Collected Data'!AF342,"")</f>
        <v>5272.727272727273</v>
      </c>
      <c r="P343" s="66">
        <f>SUM('2. Collected Data'!AI342:AK342)/'2. Collected Data'!G342</f>
        <v>21.491842835789026</v>
      </c>
      <c r="Q343" s="50" t="str">
        <f>IF(MAX('2. Collected Data'!AI342:AK342)='2. Collected Data'!AI342,"NaCl",IF(MAX('2. Collected Data'!AJ342:AK342)='2. Collected Data'!AJ342,"CaCl2","MgCl2"))</f>
        <v>CaCl2</v>
      </c>
      <c r="R343" s="66">
        <f>'2. Collected Data'!AL342/'2. Collected Data'!G342</f>
        <v>8.0853064275037365</v>
      </c>
      <c r="S343" s="66">
        <f>SUM('2. Collected Data'!AO342:AU342)/'2. Collected Data'!G342</f>
        <v>31.197202647875294</v>
      </c>
      <c r="T343" s="50" t="str">
        <f>IF(MAX('2. Collected Data'!AO342:AT342)='2. Collected Data'!AO342,"NaCl",IF(MAX('2. Collected Data'!AP342:AT342)='2. Collected Data'!AP342,"CaCl2",IF(MAX('2. Collected Data'!AQ342:AT342)='2. Collected Data'!AQ342,"MgCl2",IF(MAX('2. Collected Data'!AR342:AT342)='2. Collected Data'!AR342,"Potassium Acetate",IF('2. Collected Data'!AS342&gt;'2. Collected Data'!AT342,"Enhanced Brine","Ag Byproduct")))))</f>
        <v>Enhanced Brine</v>
      </c>
      <c r="U343" s="72">
        <f>IF('2. Collected Data'!BC342&gt;0,'2. Collected Data'!BC342/'2. Collected Data'!$G342,"")</f>
        <v>1153.6451932521888</v>
      </c>
      <c r="V343" s="72">
        <f>IF('2. Collected Data'!BD342&gt;0,'2. Collected Data'!BD342/'2. Collected Data'!$G342,"")</f>
        <v>638.26606875934226</v>
      </c>
      <c r="W343" s="72">
        <f>IF('2. Collected Data'!BE342&gt;0,'2. Collected Data'!BE342/'2. Collected Data'!$G342,"")</f>
        <v>1294.4525710014948</v>
      </c>
      <c r="X343" s="72">
        <f>IF('2. Collected Data'!BF342&gt;0,'2. Collected Data'!BF342/'2. Collected Data'!$G342,"")</f>
        <v>3113.6946423232971</v>
      </c>
      <c r="Y343" s="74">
        <f>IF(AND('2. Collected Data'!BB342&gt;0,'2. Collected Data'!BH342&gt;0),('2. Collected Data'!BH342-'2. Collected Data'!BB342)/'2. Collected Data'!BH342,"")</f>
        <v>4.9867021276595751E-2</v>
      </c>
    </row>
    <row r="344" spans="1:25" s="51" customFormat="1" ht="11.25" customHeight="1" x14ac:dyDescent="0.15">
      <c r="A344" s="67" t="str">
        <f>'2. Collected Data'!A343</f>
        <v>New Jersey</v>
      </c>
      <c r="B344" s="46"/>
      <c r="C344" s="46"/>
      <c r="D344" s="46"/>
      <c r="E344" s="46"/>
      <c r="F344" s="46"/>
      <c r="G344" s="146">
        <f>'2. Collected Data'!G343*'2. Collected Data'!AA343</f>
        <v>13295</v>
      </c>
      <c r="H344" s="45">
        <f>'2. Collected Data'!I343/'3. Calculated Stats'!$G344*1000</f>
        <v>41.368935690109062</v>
      </c>
      <c r="I344" s="45">
        <f>'2. Collected Data'!J343/'3. Calculated Stats'!$G344*1000</f>
        <v>0.37608123354644601</v>
      </c>
      <c r="J344" s="45">
        <f>'2. Collected Data'!K343/'3. Calculated Stats'!$G344*1000</f>
        <v>0.22564874012786762</v>
      </c>
      <c r="K344" s="66">
        <f>('2. Collected Data'!Y343+'2. Collected Data'!Z343)/G344*1000</f>
        <v>63.933809702895822</v>
      </c>
      <c r="L344" s="73">
        <f>IF(SUM('2. Collected Data'!Y343:Z343)&gt;0,(ROUND('2. Collected Data'!Y343/SUM('2. Collected Data'!Y343:Z343),2)),"")</f>
        <v>0.82</v>
      </c>
      <c r="M344" s="73">
        <f>IF(SUM('2. Collected Data'!Y343:Z343)&gt;0,1-L344,"")</f>
        <v>0.18000000000000005</v>
      </c>
      <c r="N344" s="66">
        <f>IF('2. Collected Data'!AD343&gt;0,'2. Collected Data'!AE343/'2. Collected Data'!AD343,"")</f>
        <v>3463.409090909091</v>
      </c>
      <c r="O344" s="66">
        <f>IF('2. Collected Data'!AF343&gt;0,'2. Collected Data'!AG343/'2. Collected Data'!AF343,"")</f>
        <v>13012.272727272728</v>
      </c>
      <c r="P344" s="66">
        <f>SUM('2. Collected Data'!AI343:AK343)/'2. Collected Data'!G343</f>
        <v>35.424821361414068</v>
      </c>
      <c r="Q344" s="50" t="str">
        <f>IF(MAX('2. Collected Data'!AI343:AK343)='2. Collected Data'!AI343,"NaCl",IF(MAX('2. Collected Data'!AJ343:AK343)='2. Collected Data'!AJ343,"CaCl2","MgCl2"))</f>
        <v>NaCl</v>
      </c>
      <c r="R344" s="66">
        <f>'2. Collected Data'!AL343/'2. Collected Data'!G343</f>
        <v>0.18909364422715305</v>
      </c>
      <c r="S344" s="66">
        <f>SUM('2. Collected Data'!AO343:AU343)/'2. Collected Data'!G343</f>
        <v>158.40323429860851</v>
      </c>
      <c r="T344" s="50" t="str">
        <f>IF(MAX('2. Collected Data'!AO343:AT343)='2. Collected Data'!AO343,"NaCl",IF(MAX('2. Collected Data'!AP343:AT343)='2. Collected Data'!AP343,"CaCl2",IF(MAX('2. Collected Data'!AQ343:AT343)='2. Collected Data'!AQ343,"MgCl2",IF(MAX('2. Collected Data'!AR343:AT343)='2. Collected Data'!AR343,"Potassium Acetate",IF('2. Collected Data'!AS343&gt;'2. Collected Data'!AT343,"Enhanced Brine","Ag Byproduct")))))</f>
        <v>CaCl2</v>
      </c>
      <c r="U344" s="72" t="str">
        <f>IF('2. Collected Data'!BC343&gt;0,'2. Collected Data'!BC343/'2. Collected Data'!$G343,"")</f>
        <v/>
      </c>
      <c r="V344" s="72" t="str">
        <f>IF('2. Collected Data'!BD343&gt;0,'2. Collected Data'!BD343/'2. Collected Data'!$G343,"")</f>
        <v/>
      </c>
      <c r="W344" s="72">
        <f>IF('2. Collected Data'!BE343&gt;0,'2. Collected Data'!BE343/'2. Collected Data'!$G343,"")</f>
        <v>1957.3954870251976</v>
      </c>
      <c r="X344" s="72">
        <f>IF('2. Collected Data'!BF343&gt;0,'2. Collected Data'!BF343/'2. Collected Data'!$G343,"")</f>
        <v>9622.2964272282807</v>
      </c>
      <c r="Y344" s="74">
        <f>IF(AND('2. Collected Data'!BB343&gt;0,'2. Collected Data'!BH343&gt;0),('2. Collected Data'!BH343-'2. Collected Data'!BB343)/'2. Collected Data'!BH343,"")</f>
        <v>0.11428571428571428</v>
      </c>
    </row>
    <row r="345" spans="1:25" s="51" customFormat="1" ht="11.25" customHeight="1" x14ac:dyDescent="0.15">
      <c r="A345" s="150" t="str">
        <f>'2. Collected Data'!A344</f>
        <v>New Mexico</v>
      </c>
      <c r="B345" s="46"/>
      <c r="C345" s="46"/>
      <c r="D345" s="46"/>
      <c r="E345" s="46"/>
      <c r="F345" s="46"/>
      <c r="G345" s="146"/>
      <c r="H345" s="45"/>
      <c r="I345" s="45"/>
      <c r="J345" s="45"/>
      <c r="K345" s="66"/>
      <c r="L345" s="73"/>
      <c r="M345" s="73"/>
      <c r="N345" s="66"/>
      <c r="O345" s="66"/>
      <c r="P345" s="66"/>
      <c r="Q345" s="50"/>
      <c r="R345" s="66"/>
      <c r="S345" s="66"/>
      <c r="T345" s="50"/>
      <c r="U345" s="72"/>
      <c r="V345" s="72"/>
      <c r="W345" s="72"/>
      <c r="X345" s="72"/>
      <c r="Y345" s="74"/>
    </row>
    <row r="346" spans="1:25" s="51" customFormat="1" ht="11.25" customHeight="1" x14ac:dyDescent="0.15">
      <c r="A346" s="67" t="str">
        <f>'2. Collected Data'!A345</f>
        <v>New York</v>
      </c>
      <c r="B346" s="46"/>
      <c r="C346" s="46"/>
      <c r="D346" s="46"/>
      <c r="E346" s="46"/>
      <c r="F346" s="46"/>
      <c r="G346" s="146">
        <f>'2. Collected Data'!G345*'2. Collected Data'!AA345</f>
        <v>36578.639999999999</v>
      </c>
      <c r="H346" s="45">
        <f>'2. Collected Data'!I345/'3. Calculated Stats'!$G346*1000</f>
        <v>39.968681175680672</v>
      </c>
      <c r="I346" s="45">
        <f>'2. Collected Data'!J345/'3. Calculated Stats'!$G346*1000</f>
        <v>1.0115192910397981</v>
      </c>
      <c r="J346" s="45">
        <f>'2. Collected Data'!K345/'3. Calculated Stats'!$G346*1000</f>
        <v>1.1208727279089654</v>
      </c>
      <c r="K346" s="66">
        <f>('2. Collected Data'!Y345+'2. Collected Data'!Z345)/G346*1000</f>
        <v>102.51884706484441</v>
      </c>
      <c r="L346" s="73">
        <f>IF(SUM('2. Collected Data'!Y345:Z345)&gt;0,(ROUND('2. Collected Data'!Y345/SUM('2. Collected Data'!Y345:Z345),2)),"")</f>
        <v>0.9</v>
      </c>
      <c r="M346" s="73">
        <f>IF(SUM('2. Collected Data'!Y345:Z345)&gt;0,1-L346,"")</f>
        <v>9.9999999999999978E-2</v>
      </c>
      <c r="N346" s="66">
        <f>IF('2. Collected Data'!AD345&gt;0,'2. Collected Data'!AE345/'2. Collected Data'!AD345,"")</f>
        <v>1907.3151750972763</v>
      </c>
      <c r="O346" s="66">
        <f>IF('2. Collected Data'!AF345&gt;0,'2. Collected Data'!AG345/'2. Collected Data'!AF345,"")</f>
        <v>18333.333333333332</v>
      </c>
      <c r="P346" s="66">
        <f>SUM('2. Collected Data'!AI345:AK345)/'2. Collected Data'!G345</f>
        <v>25.40267762825518</v>
      </c>
      <c r="Q346" s="50" t="str">
        <f>IF(MAX('2. Collected Data'!AI345:AK345)='2. Collected Data'!AI345,"NaCl",IF(MAX('2. Collected Data'!AJ345:AK345)='2. Collected Data'!AJ345,"CaCl2","MgCl2"))</f>
        <v>NaCl</v>
      </c>
      <c r="R346" s="66">
        <f>'2. Collected Data'!AL345/'2. Collected Data'!G345</f>
        <v>0.38407660864373305</v>
      </c>
      <c r="S346" s="66">
        <f>SUM('2. Collected Data'!AO345:AU345)/'2. Collected Data'!G345</f>
        <v>32.785789739585724</v>
      </c>
      <c r="T346" s="50" t="str">
        <f>IF(MAX('2. Collected Data'!AO345:AT345)='2. Collected Data'!AO345,"NaCl",IF(MAX('2. Collected Data'!AP345:AT345)='2. Collected Data'!AP345,"CaCl2",IF(MAX('2. Collected Data'!AQ345:AT345)='2. Collected Data'!AQ345,"MgCl2",IF(MAX('2. Collected Data'!AR345:AT345)='2. Collected Data'!AR345,"Potassium Acetate",IF('2. Collected Data'!AS345&gt;'2. Collected Data'!AT345,"Enhanced Brine","Ag Byproduct")))))</f>
        <v>NaCl</v>
      </c>
      <c r="U346" s="72">
        <f>IF('2. Collected Data'!BC345&gt;0,'2. Collected Data'!BC345/'2. Collected Data'!$G345,"")</f>
        <v>3880.9534744867497</v>
      </c>
      <c r="V346" s="72">
        <f>IF('2. Collected Data'!BD345&gt;0,'2. Collected Data'!BD345/'2. Collected Data'!$G345,"")</f>
        <v>964.49731318605609</v>
      </c>
      <c r="W346" s="72">
        <f>IF('2. Collected Data'!BE345&gt;0,'2. Collected Data'!BE345/'2. Collected Data'!$G345,"")</f>
        <v>1308.9606393239333</v>
      </c>
      <c r="X346" s="72">
        <f>IF('2. Collected Data'!BF345&gt;0,'2. Collected Data'!BF345/'2. Collected Data'!$G345,"")</f>
        <v>7578.1931750332978</v>
      </c>
      <c r="Y346" s="74">
        <f>IF(AND('2. Collected Data'!BB345&gt;0,'2. Collected Data'!BH345&gt;0),('2. Collected Data'!BH345-'2. Collected Data'!BB345)/'2. Collected Data'!BH345,"")</f>
        <v>7.0958420292181759E-2</v>
      </c>
    </row>
    <row r="347" spans="1:25" s="51" customFormat="1" ht="11.25" customHeight="1" x14ac:dyDescent="0.15">
      <c r="A347" s="150" t="str">
        <f>'2. Collected Data'!A346</f>
        <v>North Carolina</v>
      </c>
      <c r="B347" s="46"/>
      <c r="C347" s="46"/>
      <c r="D347" s="46"/>
      <c r="E347" s="46"/>
      <c r="F347" s="46"/>
      <c r="G347" s="146"/>
      <c r="H347" s="45"/>
      <c r="I347" s="45"/>
      <c r="J347" s="45"/>
      <c r="K347" s="66"/>
      <c r="L347" s="73"/>
      <c r="M347" s="73"/>
      <c r="N347" s="66"/>
      <c r="O347" s="66"/>
      <c r="P347" s="66"/>
      <c r="Q347" s="50"/>
      <c r="R347" s="66"/>
      <c r="S347" s="66"/>
      <c r="T347" s="50"/>
      <c r="U347" s="72"/>
      <c r="V347" s="72"/>
      <c r="W347" s="72"/>
      <c r="X347" s="72"/>
      <c r="Y347" s="74"/>
    </row>
    <row r="348" spans="1:25" s="51" customFormat="1" ht="11.25" customHeight="1" x14ac:dyDescent="0.15">
      <c r="A348" s="67" t="str">
        <f>'2. Collected Data'!A347</f>
        <v>North Dakota</v>
      </c>
      <c r="B348" s="46"/>
      <c r="C348" s="46"/>
      <c r="D348" s="46"/>
      <c r="E348" s="46"/>
      <c r="F348" s="46"/>
      <c r="G348" s="146">
        <f>'2. Collected Data'!G347*'2. Collected Data'!AA347</f>
        <v>16708.02</v>
      </c>
      <c r="H348" s="45">
        <f>'2. Collected Data'!I347/'3. Calculated Stats'!$G348*1000</f>
        <v>21.606390224574785</v>
      </c>
      <c r="I348" s="45">
        <f>'2. Collected Data'!J347/'3. Calculated Stats'!$G348*1000</f>
        <v>1.496287411674154</v>
      </c>
      <c r="J348" s="45">
        <f>'2. Collected Data'!K347/'3. Calculated Stats'!$G348*1000</f>
        <v>3.7706442774188682</v>
      </c>
      <c r="K348" s="66">
        <f>('2. Collected Data'!Y347+'2. Collected Data'!Z347)/G348*1000</f>
        <v>22.204905189244446</v>
      </c>
      <c r="L348" s="73">
        <f>IF(SUM('2. Collected Data'!Y347:Z347)&gt;0,(ROUND('2. Collected Data'!Y347/SUM('2. Collected Data'!Y347:Z347),2)),"")</f>
        <v>1</v>
      </c>
      <c r="M348" s="73">
        <f>IF(SUM('2. Collected Data'!Y347:Z347)&gt;0,1-L348,"")</f>
        <v>0</v>
      </c>
      <c r="N348" s="66">
        <f>IF('2. Collected Data'!AD347&gt;0,'2. Collected Data'!AE347/'2. Collected Data'!AD347,"")</f>
        <v>1302.1428571428571</v>
      </c>
      <c r="O348" s="66">
        <f>IF('2. Collected Data'!AF347&gt;0,'2. Collected Data'!AG347/'2. Collected Data'!AF347,"")</f>
        <v>17083.333333333332</v>
      </c>
      <c r="P348" s="66">
        <f>SUM('2. Collected Data'!AI347:AK347)/'2. Collected Data'!G347</f>
        <v>2.4785031380139597</v>
      </c>
      <c r="Q348" s="50" t="str">
        <f>IF(MAX('2. Collected Data'!AI347:AK347)='2. Collected Data'!AI347,"NaCl",IF(MAX('2. Collected Data'!AJ347:AK347)='2. Collected Data'!AJ347,"CaCl2","MgCl2"))</f>
        <v>NaCl</v>
      </c>
      <c r="R348" s="66">
        <f>'2. Collected Data'!AL347/'2. Collected Data'!G347</f>
        <v>3.0235790955481261</v>
      </c>
      <c r="S348" s="66">
        <f>SUM('2. Collected Data'!AO347:AU347)/'2. Collected Data'!G347</f>
        <v>134.50255146929439</v>
      </c>
      <c r="T348" s="50" t="str">
        <f>IF(MAX('2. Collected Data'!AO347:AT347)='2. Collected Data'!AO347,"NaCl",IF(MAX('2. Collected Data'!AP347:AT347)='2. Collected Data'!AP347,"CaCl2",IF(MAX('2. Collected Data'!AQ347:AT347)='2. Collected Data'!AQ347,"MgCl2",IF(MAX('2. Collected Data'!AR347:AT347)='2. Collected Data'!AR347,"Potassium Acetate",IF('2. Collected Data'!AS347&gt;'2. Collected Data'!AT347,"Enhanced Brine","Ag Byproduct")))))</f>
        <v>NaCl</v>
      </c>
      <c r="U348" s="72">
        <f>IF('2. Collected Data'!BC347&gt;0,'2. Collected Data'!BC347/'2. Collected Data'!$G347,"")</f>
        <v>527.94486480145463</v>
      </c>
      <c r="V348" s="72">
        <f>IF('2. Collected Data'!BD347&gt;0,'2. Collected Data'!BD347/'2. Collected Data'!$G347,"")</f>
        <v>429.12669364772125</v>
      </c>
      <c r="W348" s="72">
        <f>IF('2. Collected Data'!BE347&gt;0,'2. Collected Data'!BE347/'2. Collected Data'!$G347,"")</f>
        <v>246.0768373511643</v>
      </c>
      <c r="X348" s="72">
        <f>IF('2. Collected Data'!BF347&gt;0,'2. Collected Data'!BF347/'2. Collected Data'!$G347,"")</f>
        <v>1214.7765264824916</v>
      </c>
      <c r="Y348" s="74">
        <f>IF(AND('2. Collected Data'!BB347&gt;0,'2. Collected Data'!BH347&gt;0),('2. Collected Data'!BH347-'2. Collected Data'!BB347)/'2. Collected Data'!BH347,"")</f>
        <v>-6.4935064935064929E-2</v>
      </c>
    </row>
    <row r="349" spans="1:25" s="51" customFormat="1" ht="11.25" customHeight="1" x14ac:dyDescent="0.15">
      <c r="A349" s="67" t="str">
        <f>'2. Collected Data'!A348</f>
        <v>Ohio</v>
      </c>
      <c r="B349" s="46"/>
      <c r="C349" s="46"/>
      <c r="D349" s="46"/>
      <c r="E349" s="46"/>
      <c r="F349" s="46"/>
      <c r="G349" s="146">
        <f>'2. Collected Data'!G348*'2. Collected Data'!AA348</f>
        <v>42903.63</v>
      </c>
      <c r="H349" s="45">
        <f>'2. Collected Data'!I348/'3. Calculated Stats'!$G349*1000</f>
        <v>37.525962255408224</v>
      </c>
      <c r="I349" s="45">
        <f>'2. Collected Data'!J348/'3. Calculated Stats'!$G349*1000</f>
        <v>1.328558912147993</v>
      </c>
      <c r="J349" s="45">
        <f>'2. Collected Data'!K348/'3. Calculated Stats'!$G349*1000</f>
        <v>0.20977245981284101</v>
      </c>
      <c r="K349" s="66">
        <f>('2. Collected Data'!Y348+'2. Collected Data'!Z348)/G349*1000</f>
        <v>71.975261766894789</v>
      </c>
      <c r="L349" s="73">
        <f>IF(SUM('2. Collected Data'!Y348:Z348)&gt;0,(ROUND('2. Collected Data'!Y348/SUM('2. Collected Data'!Y348:Z348),2)),"")</f>
        <v>0.86</v>
      </c>
      <c r="M349" s="73">
        <f>IF(SUM('2. Collected Data'!Y348:Z348)&gt;0,1-L349,"")</f>
        <v>0.14000000000000001</v>
      </c>
      <c r="N349" s="66">
        <f>IF('2. Collected Data'!AD348&gt;0,'2. Collected Data'!AE348/'2. Collected Data'!AD348,"")</f>
        <v>3167.802575107296</v>
      </c>
      <c r="O349" s="66">
        <f>IF('2. Collected Data'!AF348&gt;0,'2. Collected Data'!AG348/'2. Collected Data'!AF348,"")</f>
        <v>13650.485436893205</v>
      </c>
      <c r="P349" s="66">
        <f>SUM('2. Collected Data'!AI348:AK348)/'2. Collected Data'!G348</f>
        <v>21.90536954565383</v>
      </c>
      <c r="Q349" s="50" t="str">
        <f>IF(MAX('2. Collected Data'!AI348:AK348)='2. Collected Data'!AI348,"NaCl",IF(MAX('2. Collected Data'!AJ348:AK348)='2. Collected Data'!AJ348,"CaCl2","MgCl2"))</f>
        <v>NaCl</v>
      </c>
      <c r="R349" s="66">
        <f>'2. Collected Data'!AL348/'2. Collected Data'!G348</f>
        <v>0.38659805708747719</v>
      </c>
      <c r="S349" s="66">
        <f>SUM('2. Collected Data'!AO348:AU348)/'2. Collected Data'!G348</f>
        <v>253.95454230795855</v>
      </c>
      <c r="T349" s="50" t="str">
        <f>IF(MAX('2. Collected Data'!AO348:AT348)='2. Collected Data'!AO348,"NaCl",IF(MAX('2. Collected Data'!AP348:AT348)='2. Collected Data'!AP348,"CaCl2",IF(MAX('2. Collected Data'!AQ348:AT348)='2. Collected Data'!AQ348,"MgCl2",IF(MAX('2. Collected Data'!AR348:AT348)='2. Collected Data'!AR348,"Potassium Acetate",IF('2. Collected Data'!AS348&gt;'2. Collected Data'!AT348,"Enhanced Brine","Ag Byproduct")))))</f>
        <v>NaCl</v>
      </c>
      <c r="U349" s="72">
        <f>IF('2. Collected Data'!BC348&gt;0,'2. Collected Data'!BC348/'2. Collected Data'!$G348,"")</f>
        <v>494.09883009899164</v>
      </c>
      <c r="V349" s="72">
        <f>IF('2. Collected Data'!BD348&gt;0,'2. Collected Data'!BD348/'2. Collected Data'!$G348,"")</f>
        <v>834.42589473198427</v>
      </c>
      <c r="W349" s="72">
        <f>IF('2. Collected Data'!BE348&gt;0,'2. Collected Data'!BE348/'2. Collected Data'!$G348,"")</f>
        <v>1460.0212058979625</v>
      </c>
      <c r="X349" s="72">
        <f>IF('2. Collected Data'!BF348&gt;0,'2. Collected Data'!BF348/'2. Collected Data'!$G348,"")</f>
        <v>2788.5459307289384</v>
      </c>
      <c r="Y349" s="74">
        <f>IF(AND('2. Collected Data'!BB348&gt;0,'2. Collected Data'!BH348&gt;0),('2. Collected Data'!BH348-'2. Collected Data'!BB348)/'2. Collected Data'!BH348,"")</f>
        <v>-0.2287371134020619</v>
      </c>
    </row>
    <row r="350" spans="1:25" s="51" customFormat="1" ht="11.25" customHeight="1" x14ac:dyDescent="0.15">
      <c r="A350" s="150" t="str">
        <f>'2. Collected Data'!A349</f>
        <v>Oklahoma</v>
      </c>
      <c r="B350" s="46"/>
      <c r="C350" s="46"/>
      <c r="D350" s="46"/>
      <c r="E350" s="46"/>
      <c r="F350" s="46"/>
      <c r="G350" s="146"/>
      <c r="H350" s="45"/>
      <c r="I350" s="45"/>
      <c r="J350" s="45"/>
      <c r="K350" s="66"/>
      <c r="L350" s="73"/>
      <c r="M350" s="73"/>
      <c r="N350" s="66"/>
      <c r="O350" s="66"/>
      <c r="P350" s="66"/>
      <c r="Q350" s="50"/>
      <c r="R350" s="66"/>
      <c r="S350" s="66"/>
      <c r="T350" s="50"/>
      <c r="U350" s="72"/>
      <c r="V350" s="72"/>
      <c r="W350" s="72"/>
      <c r="X350" s="72"/>
      <c r="Y350" s="74"/>
    </row>
    <row r="351" spans="1:25" s="51" customFormat="1" ht="11.25" customHeight="1" x14ac:dyDescent="0.15">
      <c r="A351" s="67" t="str">
        <f>'2. Collected Data'!A350</f>
        <v>Oregon</v>
      </c>
      <c r="B351" s="46"/>
      <c r="C351" s="46"/>
      <c r="D351" s="46"/>
      <c r="E351" s="46"/>
      <c r="F351" s="46"/>
      <c r="G351" s="146">
        <f>'2. Collected Data'!G350*'2. Collected Data'!AA350</f>
        <v>19090</v>
      </c>
      <c r="H351" s="45">
        <f>'2. Collected Data'!I350/'3. Calculated Stats'!$G351*1000</f>
        <v>22.891566265060241</v>
      </c>
      <c r="I351" s="45">
        <f>'2. Collected Data'!J350/'3. Calculated Stats'!$G351*1000</f>
        <v>3.3001571503404925</v>
      </c>
      <c r="J351" s="45">
        <f>'2. Collected Data'!K350/'3. Calculated Stats'!$G351*1000</f>
        <v>1.5191199580932426</v>
      </c>
      <c r="K351" s="66">
        <f>('2. Collected Data'!Y350+'2. Collected Data'!Z350)/G351*1000</f>
        <v>52.173913043478258</v>
      </c>
      <c r="L351" s="73">
        <f>IF(SUM('2. Collected Data'!Y350:Z350)&gt;0,(ROUND('2. Collected Data'!Y350/SUM('2. Collected Data'!Y350:Z350),2)),"")</f>
        <v>0.95</v>
      </c>
      <c r="M351" s="73">
        <f>IF(SUM('2. Collected Data'!Y350:Z350)&gt;0,1-L351,"")</f>
        <v>5.0000000000000044E-2</v>
      </c>
      <c r="N351" s="66">
        <f>IF('2. Collected Data'!AD350&gt;0,'2. Collected Data'!AE350/'2. Collected Data'!AD350,"")</f>
        <v>333.33333333333331</v>
      </c>
      <c r="O351" s="66">
        <f>IF('2. Collected Data'!AF350&gt;0,'2. Collected Data'!AG350/'2. Collected Data'!AF350,"")</f>
        <v>20117.821782178216</v>
      </c>
      <c r="P351" s="66">
        <f>SUM('2. Collected Data'!AI350:AK350)/'2. Collected Data'!G350</f>
        <v>9.7957045573598741E-3</v>
      </c>
      <c r="Q351" s="50" t="str">
        <f>IF(MAX('2. Collected Data'!AI350:AK350)='2. Collected Data'!AI350,"NaCl",IF(MAX('2. Collected Data'!AJ350:AK350)='2. Collected Data'!AJ350,"CaCl2","MgCl2"))</f>
        <v>NaCl</v>
      </c>
      <c r="R351" s="66">
        <f>'2. Collected Data'!AL350/'2. Collected Data'!G350</f>
        <v>7.16930330015715</v>
      </c>
      <c r="S351" s="66">
        <f>SUM('2. Collected Data'!AO350:AU350)/'2. Collected Data'!G350</f>
        <v>151.11079099004715</v>
      </c>
      <c r="T351" s="50" t="str">
        <f>IF(MAX('2. Collected Data'!AO350:AT350)='2. Collected Data'!AO350,"NaCl",IF(MAX('2. Collected Data'!AP350:AT350)='2. Collected Data'!AP350,"CaCl2",IF(MAX('2. Collected Data'!AQ350:AT350)='2. Collected Data'!AQ350,"MgCl2",IF(MAX('2. Collected Data'!AR350:AT350)='2. Collected Data'!AR350,"Potassium Acetate",IF('2. Collected Data'!AS350&gt;'2. Collected Data'!AT350,"Enhanced Brine","Ag Byproduct")))))</f>
        <v>MgCl2</v>
      </c>
      <c r="U351" s="72">
        <f>IF('2. Collected Data'!BC350&gt;0,'2. Collected Data'!BC350/'2. Collected Data'!$G350,"")</f>
        <v>430.82849659507593</v>
      </c>
      <c r="V351" s="72">
        <f>IF('2. Collected Data'!BD350&gt;0,'2. Collected Data'!BD350/'2. Collected Data'!$G350,"")</f>
        <v>319.26914614981666</v>
      </c>
      <c r="W351" s="72">
        <f>IF('2. Collected Data'!BE350&gt;0,'2. Collected Data'!BE350/'2. Collected Data'!$G350,"")</f>
        <v>242.28072289156626</v>
      </c>
      <c r="X351" s="72">
        <f>IF('2. Collected Data'!BF350&gt;0,'2. Collected Data'!BF350/'2. Collected Data'!$G350,"")</f>
        <v>1012.3964379256155</v>
      </c>
      <c r="Y351" s="74">
        <f>IF(AND('2. Collected Data'!BB350&gt;0,'2. Collected Data'!BH350&gt;0),('2. Collected Data'!BH350-'2. Collected Data'!BB350)/'2. Collected Data'!BH350,"")</f>
        <v>0</v>
      </c>
    </row>
    <row r="352" spans="1:25" s="51" customFormat="1" ht="11.25" customHeight="1" x14ac:dyDescent="0.15">
      <c r="A352" s="67" t="str">
        <f>'2. Collected Data'!A351</f>
        <v>Pennsylvania</v>
      </c>
      <c r="B352" s="46"/>
      <c r="C352" s="46"/>
      <c r="D352" s="46"/>
      <c r="E352" s="46"/>
      <c r="F352" s="46"/>
      <c r="G352" s="146">
        <f>'2. Collected Data'!G351*'2. Collected Data'!AA351</f>
        <v>76800</v>
      </c>
      <c r="H352" s="45">
        <f>'2. Collected Data'!I351/'3. Calculated Stats'!$G352*1000</f>
        <v>31.953125</v>
      </c>
      <c r="I352" s="45">
        <f>'2. Collected Data'!J351/'3. Calculated Stats'!$G352*1000</f>
        <v>1.7838541666666667</v>
      </c>
      <c r="J352" s="45">
        <f>'2. Collected Data'!K351/'3. Calculated Stats'!$G352*1000</f>
        <v>0.3125</v>
      </c>
      <c r="K352" s="66">
        <f>('2. Collected Data'!Y351+'2. Collected Data'!Z351)/G352*1000</f>
        <v>72.682291666666657</v>
      </c>
      <c r="L352" s="73">
        <f>IF(SUM('2. Collected Data'!Y351:Z351)&gt;0,(ROUND('2. Collected Data'!Y351/SUM('2. Collected Data'!Y351:Z351),2)),"")</f>
        <v>0.87</v>
      </c>
      <c r="M352" s="73">
        <f>IF(SUM('2. Collected Data'!Y351:Z351)&gt;0,1-L352,"")</f>
        <v>0.13</v>
      </c>
      <c r="N352" s="66">
        <f>IF('2. Collected Data'!AD351&gt;0,'2. Collected Data'!AE351/'2. Collected Data'!AD351,"")</f>
        <v>1861.9153674832962</v>
      </c>
      <c r="O352" s="66">
        <f>IF('2. Collected Data'!AF351&gt;0,'2. Collected Data'!AG351/'2. Collected Data'!AF351,"")</f>
        <v>14532.258064516129</v>
      </c>
      <c r="P352" s="66">
        <f>SUM('2. Collected Data'!AI351:AK351)/'2. Collected Data'!G351</f>
        <v>11.458333333333334</v>
      </c>
      <c r="Q352" s="50" t="str">
        <f>IF(MAX('2. Collected Data'!AI351:AK351)='2. Collected Data'!AI351,"NaCl",IF(MAX('2. Collected Data'!AJ351:AK351)='2. Collected Data'!AJ351,"CaCl2","MgCl2"))</f>
        <v>NaCl</v>
      </c>
      <c r="R352" s="66">
        <f>'2. Collected Data'!AL351/'2. Collected Data'!G351</f>
        <v>8.9375</v>
      </c>
      <c r="S352" s="66">
        <f>SUM('2. Collected Data'!AO351:AU351)/'2. Collected Data'!G351</f>
        <v>112.5</v>
      </c>
      <c r="T352" s="50" t="str">
        <f>IF(MAX('2. Collected Data'!AO351:AT351)='2. Collected Data'!AO351,"NaCl",IF(MAX('2. Collected Data'!AP351:AT351)='2. Collected Data'!AP351,"CaCl2",IF(MAX('2. Collected Data'!AQ351:AT351)='2. Collected Data'!AQ351,"MgCl2",IF(MAX('2. Collected Data'!AR351:AT351)='2. Collected Data'!AR351,"Potassium Acetate",IF('2. Collected Data'!AS351&gt;'2. Collected Data'!AT351,"Enhanced Brine","Ag Byproduct")))))</f>
        <v>NaCl</v>
      </c>
      <c r="U352" s="72">
        <f>IF('2. Collected Data'!BC351&gt;0,'2. Collected Data'!BC351/'2. Collected Data'!$G351,"")</f>
        <v>1229.1666666666667</v>
      </c>
      <c r="V352" s="72">
        <f>IF('2. Collected Data'!BD351&gt;0,'2. Collected Data'!BD351/'2. Collected Data'!$G351,"")</f>
        <v>342.70833333333331</v>
      </c>
      <c r="W352" s="72">
        <f>IF('2. Collected Data'!BE351&gt;0,'2. Collected Data'!BE351/'2. Collected Data'!$G351,"")</f>
        <v>965.625</v>
      </c>
      <c r="X352" s="72">
        <f>IF('2. Collected Data'!BF351&gt;0,'2. Collected Data'!BF351/'2. Collected Data'!$G351,"")</f>
        <v>2864.5833333333335</v>
      </c>
      <c r="Y352" s="74">
        <f>IF(AND('2. Collected Data'!BB351&gt;0,'2. Collected Data'!BH351&gt;0),('2. Collected Data'!BH351-'2. Collected Data'!BB351)/'2. Collected Data'!BH351,"")</f>
        <v>0.1096899763659113</v>
      </c>
    </row>
    <row r="353" spans="1:25" s="51" customFormat="1" ht="11.25" customHeight="1" x14ac:dyDescent="0.15">
      <c r="A353" s="67" t="str">
        <f>'2. Collected Data'!A352</f>
        <v>Rhode Island</v>
      </c>
      <c r="B353" s="46"/>
      <c r="C353" s="46"/>
      <c r="D353" s="46"/>
      <c r="E353" s="46"/>
      <c r="F353" s="46"/>
      <c r="G353" s="146">
        <f>'2. Collected Data'!G352*'2. Collected Data'!AA352</f>
        <v>3300</v>
      </c>
      <c r="H353" s="45">
        <f>'2. Collected Data'!I352/'3. Calculated Stats'!$G353*1000</f>
        <v>33.333333333333336</v>
      </c>
      <c r="I353" s="45">
        <f>'2. Collected Data'!J352/'3. Calculated Stats'!$G353*1000</f>
        <v>0</v>
      </c>
      <c r="J353" s="45">
        <f>'2. Collected Data'!K352/'3. Calculated Stats'!$G353*1000</f>
        <v>0.30303030303030304</v>
      </c>
      <c r="K353" s="66">
        <f>('2. Collected Data'!Y352+'2. Collected Data'!Z352)/G353*1000</f>
        <v>45.454545454545453</v>
      </c>
      <c r="L353" s="73">
        <f>IF(SUM('2. Collected Data'!Y352:Z352)&gt;0,(ROUND('2. Collected Data'!Y352/SUM('2. Collected Data'!Y352:Z352),2)),"")</f>
        <v>1</v>
      </c>
      <c r="M353" s="73">
        <f>IF(SUM('2. Collected Data'!Y352:Z352)&gt;0,1-L353,"")</f>
        <v>0</v>
      </c>
      <c r="N353" s="66">
        <f>IF('2. Collected Data'!AD352&gt;0,'2. Collected Data'!AE352/'2. Collected Data'!AD352,"")</f>
        <v>2500</v>
      </c>
      <c r="O353" s="66">
        <f>IF('2. Collected Data'!AF352&gt;0,'2. Collected Data'!AG352/'2. Collected Data'!AF352,"")</f>
        <v>5000</v>
      </c>
      <c r="P353" s="66">
        <f>SUM('2. Collected Data'!AI352:AK352)/'2. Collected Data'!G352</f>
        <v>25</v>
      </c>
      <c r="Q353" s="50" t="str">
        <f>IF(MAX('2. Collected Data'!AI352:AK352)='2. Collected Data'!AI352,"NaCl",IF(MAX('2. Collected Data'!AJ352:AK352)='2. Collected Data'!AJ352,"CaCl2","MgCl2"))</f>
        <v>NaCl</v>
      </c>
      <c r="R353" s="66">
        <f>'2. Collected Data'!AL352/'2. Collected Data'!G352</f>
        <v>3.6363636363636362</v>
      </c>
      <c r="S353" s="66">
        <f>SUM('2. Collected Data'!AO352:AU352)/'2. Collected Data'!G352</f>
        <v>6.0606060606060606</v>
      </c>
      <c r="T353" s="50" t="str">
        <f>IF(MAX('2. Collected Data'!AO352:AT352)='2. Collected Data'!AO352,"NaCl",IF(MAX('2. Collected Data'!AP352:AT352)='2. Collected Data'!AP352,"CaCl2",IF(MAX('2. Collected Data'!AQ352:AT352)='2. Collected Data'!AQ352,"MgCl2",IF(MAX('2. Collected Data'!AR352:AT352)='2. Collected Data'!AR352,"Potassium Acetate",IF('2. Collected Data'!AS352&gt;'2. Collected Data'!AT352,"Enhanced Brine","Ag Byproduct")))))</f>
        <v>NaCl</v>
      </c>
      <c r="U353" s="72">
        <f>IF('2. Collected Data'!BC352&gt;0,'2. Collected Data'!BC352/'2. Collected Data'!$G352,"")</f>
        <v>212.12121212121212</v>
      </c>
      <c r="V353" s="72">
        <f>IF('2. Collected Data'!BD352&gt;0,'2. Collected Data'!BD352/'2. Collected Data'!$G352,"")</f>
        <v>1060.6060606060605</v>
      </c>
      <c r="W353" s="72">
        <f>IF('2. Collected Data'!BE352&gt;0,'2. Collected Data'!BE352/'2. Collected Data'!$G352,"")</f>
        <v>1606.060606060606</v>
      </c>
      <c r="X353" s="72">
        <f>IF('2. Collected Data'!BF352&gt;0,'2. Collected Data'!BF352/'2. Collected Data'!$G352,"")</f>
        <v>2848.4848484848485</v>
      </c>
      <c r="Y353" s="74">
        <f>IF(AND('2. Collected Data'!BB352&gt;0,'2. Collected Data'!BH352&gt;0),('2. Collected Data'!BH352-'2. Collected Data'!BB352)/'2. Collected Data'!BH352,"")</f>
        <v>0</v>
      </c>
    </row>
    <row r="354" spans="1:25" s="51" customFormat="1" ht="11.25" customHeight="1" x14ac:dyDescent="0.15">
      <c r="A354" s="67" t="str">
        <f>'2. Collected Data'!A353</f>
        <v>South Carolina</v>
      </c>
      <c r="B354" s="46"/>
      <c r="C354" s="46"/>
      <c r="D354" s="46"/>
      <c r="E354" s="46"/>
      <c r="F354" s="46"/>
      <c r="G354" s="146">
        <f>'2. Collected Data'!G353*'2. Collected Data'!AA353</f>
        <v>85988.3</v>
      </c>
      <c r="H354" s="45">
        <f>'2. Collected Data'!I353/'3. Calculated Stats'!$G354*1000</f>
        <v>6.4311074878791654</v>
      </c>
      <c r="I354" s="45">
        <f>'2. Collected Data'!J353/'3. Calculated Stats'!$G354*1000</f>
        <v>1.3490207388679623</v>
      </c>
      <c r="J354" s="45">
        <f>'2. Collected Data'!K353/'3. Calculated Stats'!$G354*1000</f>
        <v>0</v>
      </c>
      <c r="K354" s="66">
        <f>('2. Collected Data'!Y353+'2. Collected Data'!Z353)/G354*1000</f>
        <v>36.132822721230681</v>
      </c>
      <c r="L354" s="73">
        <f>IF(SUM('2. Collected Data'!Y353:Z353)&gt;0,(ROUND('2. Collected Data'!Y353/SUM('2. Collected Data'!Y353:Z353),2)),"")</f>
        <v>1</v>
      </c>
      <c r="M354" s="73">
        <f>IF(SUM('2. Collected Data'!Y353:Z353)&gt;0,1-L354,"")</f>
        <v>0</v>
      </c>
      <c r="N354" s="66">
        <f>IF('2. Collected Data'!AD353&gt;0,'2. Collected Data'!AE353/'2. Collected Data'!AD353,"")</f>
        <v>950</v>
      </c>
      <c r="O354" s="66">
        <f>IF('2. Collected Data'!AF353&gt;0,'2. Collected Data'!AG353/'2. Collected Data'!AF353,"")</f>
        <v>3520</v>
      </c>
      <c r="P354" s="66">
        <f>SUM('2. Collected Data'!AI353:AK353)/'2. Collected Data'!G353</f>
        <v>0.13876306427734936</v>
      </c>
      <c r="Q354" s="50" t="str">
        <f>IF(MAX('2. Collected Data'!AI353:AK353)='2. Collected Data'!AI353,"NaCl",IF(MAX('2. Collected Data'!AJ353:AK353)='2. Collected Data'!AJ353,"CaCl2","MgCl2"))</f>
        <v>NaCl</v>
      </c>
      <c r="R354" s="66">
        <f>'2. Collected Data'!AL353/'2. Collected Data'!G353</f>
        <v>4.4192058687053934E-2</v>
      </c>
      <c r="S354" s="66">
        <f>SUM('2. Collected Data'!AO353:AU353)/'2. Collected Data'!G353</f>
        <v>13.126930640563891</v>
      </c>
      <c r="T354" s="50" t="str">
        <f>IF(MAX('2. Collected Data'!AO353:AT353)='2. Collected Data'!AO353,"NaCl",IF(MAX('2. Collected Data'!AP353:AT353)='2. Collected Data'!AP353,"CaCl2",IF(MAX('2. Collected Data'!AQ353:AT353)='2. Collected Data'!AQ353,"MgCl2",IF(MAX('2. Collected Data'!AR353:AT353)='2. Collected Data'!AR353,"Potassium Acetate",IF('2. Collected Data'!AS353&gt;'2. Collected Data'!AT353,"Enhanced Brine","Ag Byproduct")))))</f>
        <v>NaCl</v>
      </c>
      <c r="U354" s="72">
        <f>IF('2. Collected Data'!BC353&gt;0,'2. Collected Data'!BC353/'2. Collected Data'!$G353,"")</f>
        <v>14.055306361446847</v>
      </c>
      <c r="V354" s="72">
        <f>IF('2. Collected Data'!BD353&gt;0,'2. Collected Data'!BD353/'2. Collected Data'!$G353,"")</f>
        <v>3.7939434783569395</v>
      </c>
      <c r="W354" s="72">
        <f>IF('2. Collected Data'!BE353&gt;0,'2. Collected Data'!BE353/'2. Collected Data'!$G353,"")</f>
        <v>14.983218065713592</v>
      </c>
      <c r="X354" s="72">
        <f>IF('2. Collected Data'!BF353&gt;0,'2. Collected Data'!BF353/'2. Collected Data'!$G353,"")</f>
        <v>32.839538634907306</v>
      </c>
      <c r="Y354" s="74">
        <f>IF(AND('2. Collected Data'!BB353&gt;0,'2. Collected Data'!BH353&gt;0),('2. Collected Data'!BH353-'2. Collected Data'!BB353)/'2. Collected Data'!BH353,"")</f>
        <v>3.7037037037037035E-2</v>
      </c>
    </row>
    <row r="355" spans="1:25" s="51" customFormat="1" ht="11.25" customHeight="1" x14ac:dyDescent="0.15">
      <c r="A355" s="67" t="str">
        <f>'2. Collected Data'!A354</f>
        <v>South Dakota</v>
      </c>
      <c r="B355" s="46"/>
      <c r="C355" s="46"/>
      <c r="D355" s="46"/>
      <c r="E355" s="46"/>
      <c r="F355" s="46"/>
      <c r="G355" s="146">
        <f>'2. Collected Data'!G354*'2. Collected Data'!AA354</f>
        <v>18053.64</v>
      </c>
      <c r="H355" s="45">
        <f>'2. Collected Data'!I354/'3. Calculated Stats'!$G355*1000</f>
        <v>26.753607582736777</v>
      </c>
      <c r="I355" s="45">
        <f>'2. Collected Data'!J354/'3. Calculated Stats'!$G355*1000</f>
        <v>1.3847622972431046</v>
      </c>
      <c r="J355" s="45">
        <f>'2. Collected Data'!K354/'3. Calculated Stats'!$G355*1000</f>
        <v>2.7695245944862092</v>
      </c>
      <c r="K355" s="66">
        <f>('2. Collected Data'!Y354+'2. Collected Data'!Z354)/G355*1000</f>
        <v>21.380729869433534</v>
      </c>
      <c r="L355" s="73">
        <f>IF(SUM('2. Collected Data'!Y354:Z354)&gt;0,(ROUND('2. Collected Data'!Y354/SUM('2. Collected Data'!Y354:Z354),2)),"")</f>
        <v>0.86</v>
      </c>
      <c r="M355" s="73">
        <f>IF(SUM('2. Collected Data'!Y354:Z354)&gt;0,1-L355,"")</f>
        <v>0.14000000000000001</v>
      </c>
      <c r="N355" s="66">
        <f>IF('2. Collected Data'!AD354&gt;0,'2. Collected Data'!AE354/'2. Collected Data'!AD354,"")</f>
        <v>1363.6363636363637</v>
      </c>
      <c r="O355" s="66">
        <f>IF('2. Collected Data'!AF354&gt;0,'2. Collected Data'!AG354/'2. Collected Data'!AF354,"")</f>
        <v>7333.333333333333</v>
      </c>
      <c r="P355" s="66">
        <f>SUM('2. Collected Data'!AI354:AK354)/'2. Collected Data'!G354</f>
        <v>3.2869653986675265</v>
      </c>
      <c r="Q355" s="50" t="str">
        <f>IF(MAX('2. Collected Data'!AI354:AK354)='2. Collected Data'!AI354,"NaCl",IF(MAX('2. Collected Data'!AJ354:AK354)='2. Collected Data'!AJ354,"CaCl2","MgCl2"))</f>
        <v>NaCl</v>
      </c>
      <c r="R355" s="66">
        <f>'2. Collected Data'!AL354/'2. Collected Data'!G354</f>
        <v>1.2386094992477972</v>
      </c>
      <c r="S355" s="66">
        <f>SUM('2. Collected Data'!AO354:AU354)/'2. Collected Data'!G354</f>
        <v>72.098538577261976</v>
      </c>
      <c r="T355" s="50" t="str">
        <f>IF(MAX('2. Collected Data'!AO354:AT354)='2. Collected Data'!AO354,"NaCl",IF(MAX('2. Collected Data'!AP354:AT354)='2. Collected Data'!AP354,"CaCl2",IF(MAX('2. Collected Data'!AQ354:AT354)='2. Collected Data'!AQ354,"MgCl2",IF(MAX('2. Collected Data'!AR354:AT354)='2. Collected Data'!AR354,"Potassium Acetate",IF('2. Collected Data'!AS354&gt;'2. Collected Data'!AT354,"Enhanced Brine","Ag Byproduct")))))</f>
        <v>NaCl</v>
      </c>
      <c r="U355" s="72">
        <f>IF('2. Collected Data'!BC354&gt;0,'2. Collected Data'!BC354/'2. Collected Data'!$G354,"")</f>
        <v>162.45320223511712</v>
      </c>
      <c r="V355" s="72">
        <f>IF('2. Collected Data'!BD354&gt;0,'2. Collected Data'!BD354/'2. Collected Data'!$G354,"")</f>
        <v>394.46099290780143</v>
      </c>
      <c r="W355" s="72">
        <f>IF('2. Collected Data'!BE354&gt;0,'2. Collected Data'!BE354/'2. Collected Data'!$G354,"")</f>
        <v>238.48984526112184</v>
      </c>
      <c r="X355" s="72">
        <f>IF('2. Collected Data'!BF354&gt;0,'2. Collected Data'!BF354/'2. Collected Data'!$G354,"")</f>
        <v>815.32602621964327</v>
      </c>
      <c r="Y355" s="74">
        <f>IF(AND('2. Collected Data'!BB354&gt;0,'2. Collected Data'!BH354&gt;0),('2. Collected Data'!BH354-'2. Collected Data'!BB354)/'2. Collected Data'!BH354,"")</f>
        <v>2.1005359988410875E-2</v>
      </c>
    </row>
    <row r="356" spans="1:25" s="51" customFormat="1" ht="11.25" customHeight="1" x14ac:dyDescent="0.15">
      <c r="A356" s="67" t="str">
        <f>'2. Collected Data'!A355</f>
        <v>Tennessee</v>
      </c>
      <c r="B356" s="46"/>
      <c r="C356" s="46"/>
      <c r="D356" s="46"/>
      <c r="E356" s="46"/>
      <c r="F356" s="46"/>
      <c r="G356" s="146">
        <f>'2. Collected Data'!G355*'2. Collected Data'!AA355</f>
        <v>37285.379999999997</v>
      </c>
      <c r="H356" s="45">
        <f>'2. Collected Data'!I355/'3. Calculated Stats'!$G356*1000</f>
        <v>21.804793192398737</v>
      </c>
      <c r="I356" s="45">
        <f>'2. Collected Data'!J355/'3. Calculated Stats'!$G356*1000</f>
        <v>1.9310517956367887</v>
      </c>
      <c r="J356" s="45">
        <f>'2. Collected Data'!K355/'3. Calculated Stats'!$G356*1000</f>
        <v>0</v>
      </c>
      <c r="K356" s="66">
        <f>('2. Collected Data'!Y355+'2. Collected Data'!Z355)/G356*1000</f>
        <v>42.912262125261968</v>
      </c>
      <c r="L356" s="73">
        <f>IF(SUM('2. Collected Data'!Y355:Z355)&gt;0,(ROUND('2. Collected Data'!Y355/SUM('2. Collected Data'!Y355:Z355),2)),"")</f>
        <v>1</v>
      </c>
      <c r="M356" s="73">
        <f>IF(SUM('2. Collected Data'!Y355:Z355)&gt;0,1-L356,"")</f>
        <v>0</v>
      </c>
      <c r="N356" s="66">
        <f>IF('2. Collected Data'!AD355&gt;0,'2. Collected Data'!AE355/'2. Collected Data'!AD355,"")</f>
        <v>1859.5882352941176</v>
      </c>
      <c r="O356" s="66">
        <f>IF('2. Collected Data'!AF355&gt;0,'2. Collected Data'!AG355/'2. Collected Data'!AF355,"")</f>
        <v>18025.231578947369</v>
      </c>
      <c r="P356" s="66">
        <f>SUM('2. Collected Data'!AI355:AK355)/'2. Collected Data'!G355</f>
        <v>4.2656258297488181</v>
      </c>
      <c r="Q356" s="50" t="str">
        <f>IF(MAX('2. Collected Data'!AI355:AK355)='2. Collected Data'!AI355,"NaCl",IF(MAX('2. Collected Data'!AJ355:AK355)='2. Collected Data'!AJ355,"CaCl2","MgCl2"))</f>
        <v>NaCl</v>
      </c>
      <c r="R356" s="66">
        <f>'2. Collected Data'!AL355/'2. Collected Data'!G355</f>
        <v>0</v>
      </c>
      <c r="S356" s="66">
        <f>SUM('2. Collected Data'!AO355:AU355)/'2. Collected Data'!G355</f>
        <v>132.30473687005471</v>
      </c>
      <c r="T356" s="50" t="str">
        <f>IF(MAX('2. Collected Data'!AO355:AT355)='2. Collected Data'!AO355,"NaCl",IF(MAX('2. Collected Data'!AP355:AT355)='2. Collected Data'!AP355,"CaCl2",IF(MAX('2. Collected Data'!AQ355:AT355)='2. Collected Data'!AQ355,"MgCl2",IF(MAX('2. Collected Data'!AR355:AT355)='2. Collected Data'!AR355,"Potassium Acetate",IF('2. Collected Data'!AS355&gt;'2. Collected Data'!AT355,"Enhanced Brine","Ag Byproduct")))))</f>
        <v>NaCl</v>
      </c>
      <c r="U356" s="72">
        <f>IF('2. Collected Data'!BC355&gt;0,'2. Collected Data'!BC355/'2. Collected Data'!$G355,"")</f>
        <v>196.14468164197334</v>
      </c>
      <c r="V356" s="72">
        <f>IF('2. Collected Data'!BD355&gt;0,'2. Collected Data'!BD355/'2. Collected Data'!$G355,"")</f>
        <v>119.97421804471351</v>
      </c>
      <c r="W356" s="72">
        <f>IF('2. Collected Data'!BE355&gt;0,'2. Collected Data'!BE355/'2. Collected Data'!$G355,"")</f>
        <v>322.02299399925653</v>
      </c>
      <c r="X356" s="72">
        <f>IF('2. Collected Data'!BF355&gt;0,'2. Collected Data'!BF355/'2. Collected Data'!$G355,"")</f>
        <v>638.14189368594339</v>
      </c>
      <c r="Y356" s="74">
        <f>IF(AND('2. Collected Data'!BB355&gt;0,'2. Collected Data'!BH355&gt;0),('2. Collected Data'!BH355-'2. Collected Data'!BB355)/'2. Collected Data'!BH355,"")</f>
        <v>0.11764705882352941</v>
      </c>
    </row>
    <row r="357" spans="1:25" s="51" customFormat="1" ht="11.25" customHeight="1" x14ac:dyDescent="0.15">
      <c r="A357" s="150" t="str">
        <f>'2. Collected Data'!A356</f>
        <v>Texas</v>
      </c>
      <c r="B357" s="46"/>
      <c r="C357" s="46"/>
      <c r="D357" s="46"/>
      <c r="E357" s="46"/>
      <c r="F357" s="46"/>
      <c r="G357" s="146"/>
      <c r="H357" s="45"/>
      <c r="I357" s="45"/>
      <c r="J357" s="45"/>
      <c r="K357" s="66"/>
      <c r="L357" s="73"/>
      <c r="M357" s="73"/>
      <c r="N357" s="66"/>
      <c r="O357" s="66"/>
      <c r="P357" s="66"/>
      <c r="Q357" s="50"/>
      <c r="R357" s="66"/>
      <c r="S357" s="66"/>
      <c r="T357" s="50"/>
      <c r="U357" s="72"/>
      <c r="V357" s="72"/>
      <c r="W357" s="72"/>
      <c r="X357" s="72"/>
      <c r="Y357" s="74"/>
    </row>
    <row r="358" spans="1:25" s="51" customFormat="1" ht="11.25" customHeight="1" x14ac:dyDescent="0.15">
      <c r="A358" s="151" t="str">
        <f>'2. Collected Data'!A357</f>
        <v>Utah</v>
      </c>
      <c r="B358" s="46"/>
      <c r="C358" s="46"/>
      <c r="D358" s="46"/>
      <c r="E358" s="46"/>
      <c r="F358" s="46"/>
      <c r="G358" s="146"/>
      <c r="H358" s="45"/>
      <c r="I358" s="45"/>
      <c r="J358" s="45"/>
      <c r="K358" s="66"/>
      <c r="L358" s="73"/>
      <c r="M358" s="73"/>
      <c r="N358" s="66"/>
      <c r="O358" s="66"/>
      <c r="P358" s="66"/>
      <c r="Q358" s="50"/>
      <c r="R358" s="66"/>
      <c r="S358" s="66"/>
      <c r="T358" s="50"/>
      <c r="U358" s="72"/>
      <c r="V358" s="72"/>
      <c r="W358" s="72"/>
      <c r="X358" s="72"/>
      <c r="Y358" s="74"/>
    </row>
    <row r="359" spans="1:25" s="51" customFormat="1" ht="11.25" customHeight="1" x14ac:dyDescent="0.15">
      <c r="A359" s="48" t="str">
        <f>'2. Collected Data'!A358</f>
        <v>Vermont</v>
      </c>
      <c r="B359" s="46"/>
      <c r="C359" s="46"/>
      <c r="D359" s="46"/>
      <c r="E359" s="46"/>
      <c r="F359" s="46"/>
      <c r="G359" s="146">
        <f>'2. Collected Data'!G358*'2. Collected Data'!AA358</f>
        <v>6456.78</v>
      </c>
      <c r="H359" s="45">
        <f>'2. Collected Data'!I358/'3. Calculated Stats'!$G359*1000</f>
        <v>42.590888957034316</v>
      </c>
      <c r="I359" s="45">
        <f>'2. Collected Data'!J358/'3. Calculated Stats'!$G359*1000</f>
        <v>1.2390076787500892</v>
      </c>
      <c r="J359" s="45">
        <f>'2. Collected Data'!K358/'3. Calculated Stats'!$G359*1000</f>
        <v>0</v>
      </c>
      <c r="K359" s="66">
        <f>('2. Collected Data'!Y358+'2. Collected Data'!Z358)/G359*1000</f>
        <v>50.334686949222373</v>
      </c>
      <c r="L359" s="73">
        <f>IF(SUM('2. Collected Data'!Y358:Z358)&gt;0,(ROUND('2. Collected Data'!Y358/SUM('2. Collected Data'!Y358:Z358),2)),"")</f>
        <v>0.92</v>
      </c>
      <c r="M359" s="73">
        <f>IF(SUM('2. Collected Data'!Y358:Z358)&gt;0,1-L359,"")</f>
        <v>7.999999999999996E-2</v>
      </c>
      <c r="N359" s="66">
        <f>IF('2. Collected Data'!AD358&gt;0,'2. Collected Data'!AE358/'2. Collected Data'!AD358,"")</f>
        <v>2000</v>
      </c>
      <c r="O359" s="66">
        <f>IF('2. Collected Data'!AF358&gt;0,'2. Collected Data'!AG358/'2. Collected Data'!AF358,"")</f>
        <v>2857.1428571428573</v>
      </c>
      <c r="P359" s="66">
        <f>SUM('2. Collected Data'!AI358:AK358)/'2. Collected Data'!G358</f>
        <v>20.280742103649189</v>
      </c>
      <c r="Q359" s="50" t="str">
        <f>IF(MAX('2. Collected Data'!AI358:AK358)='2. Collected Data'!AI358,"NaCl",IF(MAX('2. Collected Data'!AJ358:AK358)='2. Collected Data'!AJ358,"CaCl2","MgCl2"))</f>
        <v>NaCl</v>
      </c>
      <c r="R359" s="66">
        <f>'2. Collected Data'!AL358/'2. Collected Data'!G358</f>
        <v>1.1392210978227537</v>
      </c>
      <c r="S359" s="66">
        <f>SUM('2. Collected Data'!AO358:AU358)/'2. Collected Data'!G358</f>
        <v>373.14658080343452</v>
      </c>
      <c r="T359" s="50" t="str">
        <f>IF(MAX('2. Collected Data'!AO358:AT358)='2. Collected Data'!AO358,"NaCl",IF(MAX('2. Collected Data'!AP358:AT358)='2. Collected Data'!AP358,"CaCl2",IF(MAX('2. Collected Data'!AQ358:AT358)='2. Collected Data'!AQ358,"MgCl2",IF(MAX('2. Collected Data'!AR358:AT358)='2. Collected Data'!AR358,"Potassium Acetate",IF('2. Collected Data'!AS358&gt;'2. Collected Data'!AT358,"Enhanced Brine","Ag Byproduct")))))</f>
        <v>NaCl</v>
      </c>
      <c r="U359" s="72">
        <f>IF('2. Collected Data'!BC358&gt;0,'2. Collected Data'!BC358/'2. Collected Data'!$G358,"")</f>
        <v>1522.228150873965</v>
      </c>
      <c r="V359" s="72">
        <f>IF('2. Collected Data'!BD358&gt;0,'2. Collected Data'!BD358/'2. Collected Data'!$G358,"")</f>
        <v>1694.348052744557</v>
      </c>
      <c r="W359" s="72">
        <f>IF('2. Collected Data'!BE358&gt;0,'2. Collected Data'!BE358/'2. Collected Data'!$G358,"")</f>
        <v>1526.9935602575897</v>
      </c>
      <c r="X359" s="72">
        <f>IF('2. Collected Data'!BF358&gt;0,'2. Collected Data'!BF358/'2. Collected Data'!$G358,"")</f>
        <v>4743.5697638761112</v>
      </c>
      <c r="Y359" s="74">
        <f>IF(AND('2. Collected Data'!BB358&gt;0,'2. Collected Data'!BH358&gt;0),('2. Collected Data'!BH358-'2. Collected Data'!BB358)/'2. Collected Data'!BH358,"")</f>
        <v>3.387703889585951E-2</v>
      </c>
    </row>
    <row r="360" spans="1:25" s="51" customFormat="1" ht="11.25" customHeight="1" x14ac:dyDescent="0.15">
      <c r="A360" s="151" t="str">
        <f>'2. Collected Data'!A359</f>
        <v>Virginia</v>
      </c>
      <c r="B360" s="46"/>
      <c r="C360" s="46"/>
      <c r="D360" s="46"/>
      <c r="E360" s="46"/>
      <c r="F360" s="46"/>
      <c r="G360" s="146"/>
      <c r="H360" s="45"/>
      <c r="I360" s="45"/>
      <c r="J360" s="45"/>
      <c r="K360" s="66"/>
      <c r="L360" s="73"/>
      <c r="M360" s="73"/>
      <c r="N360" s="66"/>
      <c r="O360" s="66"/>
      <c r="P360" s="66"/>
      <c r="Q360" s="50"/>
      <c r="R360" s="66"/>
      <c r="S360" s="66"/>
      <c r="T360" s="50"/>
      <c r="U360" s="72"/>
      <c r="V360" s="72"/>
      <c r="W360" s="72"/>
      <c r="X360" s="72"/>
      <c r="Y360" s="74"/>
    </row>
    <row r="361" spans="1:25" s="51" customFormat="1" ht="11.25" customHeight="1" x14ac:dyDescent="0.15">
      <c r="A361" s="48" t="str">
        <f>'2. Collected Data'!A360</f>
        <v>Washington</v>
      </c>
      <c r="B361" s="46"/>
      <c r="C361" s="46"/>
      <c r="D361" s="46"/>
      <c r="E361" s="46"/>
      <c r="F361" s="46"/>
      <c r="G361" s="146">
        <f>'2. Collected Data'!G360*'2. Collected Data'!AA360</f>
        <v>18600</v>
      </c>
      <c r="H361" s="45">
        <f>'2. Collected Data'!I360/'3. Calculated Stats'!$G361*1000</f>
        <v>26.881720430107528</v>
      </c>
      <c r="I361" s="45">
        <f>'2. Collected Data'!J360/'3. Calculated Stats'!$G361*1000</f>
        <v>1.881720430107527</v>
      </c>
      <c r="J361" s="45">
        <f>'2. Collected Data'!K360/'3. Calculated Stats'!$G361*1000</f>
        <v>1.075268817204301</v>
      </c>
      <c r="K361" s="66">
        <f>('2. Collected Data'!Y360+'2. Collected Data'!Z360)/G361*1000</f>
        <v>68.602150537634415</v>
      </c>
      <c r="L361" s="73">
        <f>IF(SUM('2. Collected Data'!Y360:Z360)&gt;0,(ROUND('2. Collected Data'!Y360/SUM('2. Collected Data'!Y360:Z360),2)),"")</f>
        <v>0.87</v>
      </c>
      <c r="M361" s="73">
        <f>IF(SUM('2. Collected Data'!Y360:Z360)&gt;0,1-L361,"")</f>
        <v>0.13</v>
      </c>
      <c r="N361" s="66">
        <f>IF('2. Collected Data'!AD360&gt;0,'2. Collected Data'!AE360/'2. Collected Data'!AD360,"")</f>
        <v>388.48920863309354</v>
      </c>
      <c r="O361" s="66">
        <f>IF('2. Collected Data'!AF360&gt;0,'2. Collected Data'!AG360/'2. Collected Data'!AF360,"")</f>
        <v>8661.4173228346463</v>
      </c>
      <c r="P361" s="66">
        <f>SUM('2. Collected Data'!AI360:AK360)/'2. Collected Data'!G360</f>
        <v>1.7041935483870967</v>
      </c>
      <c r="Q361" s="50" t="str">
        <f>IF(MAX('2. Collected Data'!AI360:AK360)='2. Collected Data'!AI360,"NaCl",IF(MAX('2. Collected Data'!AJ360:AK360)='2. Collected Data'!AJ360,"CaCl2","MgCl2"))</f>
        <v>NaCl</v>
      </c>
      <c r="R361" s="66">
        <f>'2. Collected Data'!AL360/'2. Collected Data'!G360</f>
        <v>0.43010752688172044</v>
      </c>
      <c r="S361" s="66">
        <f>SUM('2. Collected Data'!AO360:AU360)/'2. Collected Data'!G360</f>
        <v>116.91666666666667</v>
      </c>
      <c r="T361" s="50" t="str">
        <f>IF(MAX('2. Collected Data'!AO360:AT360)='2. Collected Data'!AO360,"NaCl",IF(MAX('2. Collected Data'!AP360:AT360)='2. Collected Data'!AP360,"CaCl2",IF(MAX('2. Collected Data'!AQ360:AT360)='2. Collected Data'!AQ360,"MgCl2",IF(MAX('2. Collected Data'!AR360:AT360)='2. Collected Data'!AR360,"Potassium Acetate",IF('2. Collected Data'!AS360&gt;'2. Collected Data'!AT360,"Enhanced Brine","Ag Byproduct")))))</f>
        <v>NaCl</v>
      </c>
      <c r="U361" s="72">
        <f>IF('2. Collected Data'!BC360&gt;0,'2. Collected Data'!BC360/'2. Collected Data'!$G360,"")</f>
        <v>669.37430107526882</v>
      </c>
      <c r="V361" s="72">
        <f>IF('2. Collected Data'!BD360&gt;0,'2. Collected Data'!BD360/'2. Collected Data'!$G360,"")</f>
        <v>620.89634408602149</v>
      </c>
      <c r="W361" s="72">
        <f>IF('2. Collected Data'!BE360&gt;0,'2. Collected Data'!BE360/'2. Collected Data'!$G360,"")</f>
        <v>377.55489247311829</v>
      </c>
      <c r="X361" s="72">
        <f>IF('2. Collected Data'!BF360&gt;0,'2. Collected Data'!BF360/'2. Collected Data'!$G360,"")</f>
        <v>1827.9569892473119</v>
      </c>
      <c r="Y361" s="74">
        <f>IF(AND('2. Collected Data'!BB360&gt;0,'2. Collected Data'!BH360&gt;0),('2. Collected Data'!BH360-'2. Collected Data'!BB360)/'2. Collected Data'!BH360,"")</f>
        <v>-1.680672268907563E-2</v>
      </c>
    </row>
    <row r="362" spans="1:25" s="51" customFormat="1" ht="11.25" customHeight="1" x14ac:dyDescent="0.15">
      <c r="A362" s="48" t="str">
        <f>'2. Collected Data'!A361</f>
        <v>West Virginia</v>
      </c>
      <c r="B362" s="46"/>
      <c r="C362" s="46"/>
      <c r="D362" s="46"/>
      <c r="E362" s="46"/>
      <c r="F362" s="46"/>
      <c r="G362" s="146">
        <f>'2. Collected Data'!G361*'2. Collected Data'!AA361</f>
        <v>75000</v>
      </c>
      <c r="H362" s="45">
        <f>'2. Collected Data'!I361/'3. Calculated Stats'!$G362*1000</f>
        <v>13.6</v>
      </c>
      <c r="I362" s="45">
        <f>'2. Collected Data'!J361/'3. Calculated Stats'!$G362*1000</f>
        <v>1.8266666666666667</v>
      </c>
      <c r="J362" s="45">
        <f>'2. Collected Data'!K361/'3. Calculated Stats'!$G362*1000</f>
        <v>0.38666666666666666</v>
      </c>
      <c r="K362" s="66">
        <f>('2. Collected Data'!Y361+'2. Collected Data'!Z361)/G362*1000</f>
        <v>61.666666666666671</v>
      </c>
      <c r="L362" s="73">
        <f>IF(SUM('2. Collected Data'!Y361:Z361)&gt;0,(ROUND('2. Collected Data'!Y361/SUM('2. Collected Data'!Y361:Z361),2)),"")</f>
        <v>0.97</v>
      </c>
      <c r="M362" s="73">
        <f>IF(SUM('2. Collected Data'!Y361:Z361)&gt;0,1-L362,"")</f>
        <v>3.0000000000000027E-2</v>
      </c>
      <c r="N362" s="66">
        <f>IF('2. Collected Data'!AD361&gt;0,'2. Collected Data'!AE361/'2. Collected Data'!AD361,"")</f>
        <v>1120.253164556962</v>
      </c>
      <c r="O362" s="66">
        <f>IF('2. Collected Data'!AF361&gt;0,'2. Collected Data'!AG361/'2. Collected Data'!AF361,"")</f>
        <v>6000</v>
      </c>
      <c r="P362" s="66">
        <f>SUM('2. Collected Data'!AI361:AK361)/'2. Collected Data'!G361</f>
        <v>3.3836666666666666</v>
      </c>
      <c r="Q362" s="50" t="str">
        <f>IF(MAX('2. Collected Data'!AI361:AK361)='2. Collected Data'!AI361,"NaCl",IF(MAX('2. Collected Data'!AJ361:AK361)='2. Collected Data'!AJ361,"CaCl2","MgCl2"))</f>
        <v>NaCl</v>
      </c>
      <c r="R362" s="66">
        <f>'2. Collected Data'!AL361/'2. Collected Data'!G361</f>
        <v>5.0856666666666666</v>
      </c>
      <c r="S362" s="66">
        <f>SUM('2. Collected Data'!AO361:AU361)/'2. Collected Data'!G361</f>
        <v>10.413333333333334</v>
      </c>
      <c r="T362" s="50" t="str">
        <f>IF(MAX('2. Collected Data'!AO361:AT361)='2. Collected Data'!AO361,"NaCl",IF(MAX('2. Collected Data'!AP361:AT361)='2. Collected Data'!AP361,"CaCl2",IF(MAX('2. Collected Data'!AQ361:AT361)='2. Collected Data'!AQ361,"MgCl2",IF(MAX('2. Collected Data'!AR361:AT361)='2. Collected Data'!AR361,"Potassium Acetate",IF('2. Collected Data'!AS361&gt;'2. Collected Data'!AT361,"Enhanced Brine","Ag Byproduct")))))</f>
        <v>NaCl</v>
      </c>
      <c r="U362" s="72" t="str">
        <f>IF('2. Collected Data'!BC361&gt;0,'2. Collected Data'!BC361/'2. Collected Data'!$G361,"")</f>
        <v/>
      </c>
      <c r="V362" s="72" t="str">
        <f>IF('2. Collected Data'!BD361&gt;0,'2. Collected Data'!BD361/'2. Collected Data'!$G361,"")</f>
        <v/>
      </c>
      <c r="W362" s="72" t="str">
        <f>IF('2. Collected Data'!BE361&gt;0,'2. Collected Data'!BE361/'2. Collected Data'!$G361,"")</f>
        <v/>
      </c>
      <c r="X362" s="72">
        <f>IF('2. Collected Data'!BF361&gt;0,'2. Collected Data'!BF361/'2. Collected Data'!$G361,"")</f>
        <v>820.4</v>
      </c>
      <c r="Y362" s="74" t="str">
        <f>IF(AND('2. Collected Data'!BB361&gt;0,'2. Collected Data'!BH361&gt;0),('2. Collected Data'!BH361-'2. Collected Data'!BB361)/'2. Collected Data'!BH361,"")</f>
        <v/>
      </c>
    </row>
    <row r="363" spans="1:25" s="51" customFormat="1" ht="11.25" customHeight="1" x14ac:dyDescent="0.15">
      <c r="A363" s="67" t="str">
        <f>'2. Collected Data'!A362</f>
        <v>Wisconsin</v>
      </c>
      <c r="B363" s="46"/>
      <c r="C363" s="46"/>
      <c r="D363" s="46"/>
      <c r="E363" s="46"/>
      <c r="F363" s="46"/>
      <c r="G363" s="146"/>
      <c r="H363" s="45"/>
      <c r="I363" s="45"/>
      <c r="J363" s="45"/>
      <c r="K363" s="66"/>
      <c r="L363" s="73"/>
      <c r="M363" s="73"/>
      <c r="N363" s="66"/>
      <c r="O363" s="66"/>
      <c r="P363" s="66"/>
      <c r="Q363" s="50"/>
      <c r="R363" s="66"/>
      <c r="S363" s="66"/>
      <c r="T363" s="50"/>
      <c r="U363" s="72"/>
      <c r="V363" s="72"/>
      <c r="W363" s="72"/>
      <c r="X363" s="72"/>
      <c r="Y363" s="74"/>
    </row>
    <row r="364" spans="1:25" s="51" customFormat="1" ht="11.25" customHeight="1" x14ac:dyDescent="0.15">
      <c r="A364" s="150" t="str">
        <f>'2. Collected Data'!A363</f>
        <v>Wyoming</v>
      </c>
      <c r="B364" s="46"/>
      <c r="C364" s="46"/>
      <c r="D364" s="46"/>
      <c r="E364" s="46"/>
      <c r="F364" s="46"/>
      <c r="G364" s="146"/>
      <c r="H364" s="45"/>
      <c r="I364" s="45"/>
      <c r="J364" s="45"/>
      <c r="K364" s="66"/>
      <c r="L364" s="73"/>
      <c r="M364" s="73"/>
      <c r="N364" s="66"/>
      <c r="O364" s="66"/>
      <c r="P364" s="66"/>
      <c r="Q364" s="50"/>
      <c r="R364" s="66"/>
      <c r="S364" s="66"/>
      <c r="T364" s="50"/>
      <c r="U364" s="72"/>
      <c r="V364" s="72"/>
      <c r="W364" s="72"/>
      <c r="X364" s="72"/>
      <c r="Y364" s="74"/>
    </row>
    <row r="365" spans="1:25" s="51" customFormat="1" ht="11.25" customHeight="1" x14ac:dyDescent="0.15">
      <c r="A365" s="62"/>
      <c r="B365" s="60"/>
      <c r="C365" s="345"/>
      <c r="D365" s="345"/>
      <c r="E365" s="345"/>
      <c r="F365" s="345"/>
      <c r="G365" s="144"/>
      <c r="H365" s="63"/>
      <c r="I365" s="64"/>
      <c r="J365" s="64"/>
      <c r="K365" s="65"/>
      <c r="L365" s="65"/>
      <c r="M365" s="65"/>
      <c r="N365" s="65"/>
      <c r="O365" s="65"/>
      <c r="P365" s="65"/>
      <c r="Q365" s="84"/>
      <c r="R365" s="65"/>
      <c r="S365" s="65"/>
      <c r="T365" s="65"/>
      <c r="U365" s="65"/>
      <c r="V365" s="65"/>
      <c r="W365" s="65"/>
      <c r="X365" s="65"/>
      <c r="Y365" s="65"/>
    </row>
  </sheetData>
  <mergeCells count="20">
    <mergeCell ref="H10:J10"/>
    <mergeCell ref="L10:M10"/>
    <mergeCell ref="N10:O10"/>
    <mergeCell ref="P10:T10"/>
    <mergeCell ref="U10:X10"/>
    <mergeCell ref="H310:J310"/>
    <mergeCell ref="L310:M310"/>
    <mergeCell ref="N310:O310"/>
    <mergeCell ref="P310:T310"/>
    <mergeCell ref="U310:X310"/>
    <mergeCell ref="P210:T210"/>
    <mergeCell ref="L210:M210"/>
    <mergeCell ref="U210:X210"/>
    <mergeCell ref="H210:J210"/>
    <mergeCell ref="N210:O210"/>
    <mergeCell ref="H110:J110"/>
    <mergeCell ref="L110:M110"/>
    <mergeCell ref="N110:O110"/>
    <mergeCell ref="P110:T110"/>
    <mergeCell ref="U110:X11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J70"/>
  <sheetViews>
    <sheetView showGridLines="0" zoomScaleNormal="100" workbookViewId="0">
      <pane xSplit="1" topLeftCell="B1" activePane="topRight" state="frozen"/>
      <selection pane="topRight" activeCell="A7" sqref="A7"/>
    </sheetView>
  </sheetViews>
  <sheetFormatPr defaultColWidth="14.42578125" defaultRowHeight="15.75" customHeight="1" x14ac:dyDescent="0.2"/>
  <cols>
    <col min="1" max="1" width="22.85546875" style="23" customWidth="1"/>
    <col min="2" max="2" width="17.5703125" style="23" customWidth="1"/>
    <col min="3" max="6" width="17.5703125" style="23" hidden="1" customWidth="1"/>
    <col min="7" max="7" width="19.28515625" style="23" customWidth="1"/>
    <col min="8" max="9" width="17.5703125" style="23" customWidth="1"/>
    <col min="10" max="11" width="17.7109375" style="23" customWidth="1"/>
    <col min="12" max="12" width="14.42578125" style="23"/>
    <col min="13" max="13" width="14.42578125" style="82"/>
    <col min="14" max="16384" width="14.42578125" style="23"/>
  </cols>
  <sheetData>
    <row r="1" spans="1:62" ht="63" customHeight="1" x14ac:dyDescent="0.2">
      <c r="A1" s="22"/>
      <c r="I1" s="30"/>
    </row>
    <row r="2" spans="1:62" ht="9" customHeight="1" x14ac:dyDescent="0.2">
      <c r="A2" s="22"/>
    </row>
    <row r="3" spans="1:62" ht="9" hidden="1" customHeight="1" x14ac:dyDescent="0.2">
      <c r="A3" s="22"/>
    </row>
    <row r="4" spans="1:62" ht="9" hidden="1" customHeight="1" x14ac:dyDescent="0.2">
      <c r="A4" s="22"/>
    </row>
    <row r="5" spans="1:62" ht="15" customHeight="1" x14ac:dyDescent="0.2">
      <c r="A5" s="26" t="s">
        <v>2691</v>
      </c>
    </row>
    <row r="6" spans="1:62" s="29" customFormat="1" ht="12.75" x14ac:dyDescent="0.2">
      <c r="A6" s="33" t="s">
        <v>2692</v>
      </c>
      <c r="B6" s="28"/>
      <c r="C6" s="28"/>
      <c r="D6" s="28"/>
      <c r="E6" s="28"/>
      <c r="F6" s="28"/>
      <c r="G6" s="34"/>
      <c r="H6" s="34"/>
      <c r="I6" s="28"/>
      <c r="J6" s="28"/>
      <c r="K6" s="28"/>
      <c r="L6" s="28"/>
      <c r="M6" s="28"/>
      <c r="N6" s="28"/>
      <c r="O6" s="28"/>
      <c r="P6" s="28"/>
      <c r="Q6" s="28"/>
      <c r="R6" s="28"/>
      <c r="S6" s="28"/>
      <c r="T6" s="28"/>
      <c r="U6" s="28"/>
      <c r="AU6" s="81"/>
    </row>
    <row r="7" spans="1:62" ht="15" customHeight="1" x14ac:dyDescent="0.2">
      <c r="A7" s="24" t="s">
        <v>150</v>
      </c>
    </row>
    <row r="8" spans="1:62" s="35" customFormat="1" ht="31.5" x14ac:dyDescent="0.25">
      <c r="A8" s="183" t="s">
        <v>2689</v>
      </c>
      <c r="B8" s="94" t="s">
        <v>247</v>
      </c>
      <c r="C8" s="346"/>
      <c r="D8" s="346"/>
      <c r="E8" s="346"/>
      <c r="F8" s="346"/>
      <c r="G8" s="452" t="s">
        <v>246</v>
      </c>
      <c r="H8" s="453"/>
      <c r="I8" s="443" t="s">
        <v>2690</v>
      </c>
      <c r="J8" s="431"/>
      <c r="K8" s="431"/>
      <c r="L8" s="431"/>
      <c r="M8" s="339"/>
      <c r="N8" s="339"/>
      <c r="O8" s="339"/>
      <c r="P8" s="339"/>
      <c r="Q8" s="339"/>
      <c r="R8" s="339"/>
      <c r="S8" s="339"/>
      <c r="T8" s="339"/>
      <c r="U8" s="339"/>
      <c r="V8" s="339"/>
      <c r="W8" s="339"/>
      <c r="X8" s="339"/>
      <c r="Y8" s="339"/>
      <c r="Z8" s="339"/>
      <c r="AA8" s="339"/>
      <c r="AB8" s="339"/>
      <c r="AC8" s="339"/>
      <c r="AD8" s="339"/>
      <c r="AE8" s="339"/>
      <c r="AF8" s="339"/>
      <c r="AG8" s="339"/>
      <c r="AH8" s="95"/>
      <c r="AI8" s="443" t="s">
        <v>649</v>
      </c>
      <c r="AJ8" s="445"/>
      <c r="AK8" s="445"/>
      <c r="AL8" s="445"/>
      <c r="AM8" s="445"/>
      <c r="AN8" s="445"/>
      <c r="AO8" s="445"/>
      <c r="AP8" s="339"/>
      <c r="AQ8" s="339"/>
      <c r="AR8" s="339"/>
      <c r="AS8" s="339"/>
      <c r="AT8" s="339"/>
      <c r="AU8" s="96"/>
      <c r="AV8" s="339"/>
      <c r="AW8" s="339"/>
      <c r="AX8" s="339"/>
      <c r="AY8" s="339"/>
      <c r="AZ8" s="339"/>
      <c r="BA8" s="95"/>
      <c r="BB8" s="430" t="s">
        <v>296</v>
      </c>
      <c r="BC8" s="431"/>
      <c r="BD8" s="431"/>
      <c r="BE8" s="431"/>
      <c r="BF8" s="431"/>
      <c r="BG8" s="431"/>
      <c r="BH8" s="431"/>
      <c r="BI8" s="432"/>
      <c r="BJ8" s="97" t="s">
        <v>291</v>
      </c>
    </row>
    <row r="9" spans="1:62" s="36" customFormat="1" ht="42.75" customHeight="1" x14ac:dyDescent="0.25">
      <c r="A9" s="180" t="s">
        <v>236</v>
      </c>
      <c r="B9" s="94" t="s">
        <v>245</v>
      </c>
      <c r="C9" s="347"/>
      <c r="D9" s="347"/>
      <c r="E9" s="347"/>
      <c r="F9" s="347"/>
      <c r="G9" s="411" t="s">
        <v>248</v>
      </c>
      <c r="H9" s="411"/>
      <c r="I9" s="99" t="s">
        <v>6</v>
      </c>
      <c r="J9" s="100"/>
      <c r="K9" s="100"/>
      <c r="L9" s="100"/>
      <c r="M9" s="100"/>
      <c r="N9" s="100"/>
      <c r="O9" s="100"/>
      <c r="P9" s="101"/>
      <c r="Q9" s="102" t="s">
        <v>7</v>
      </c>
      <c r="R9" s="100"/>
      <c r="S9" s="100"/>
      <c r="T9" s="100"/>
      <c r="U9" s="100"/>
      <c r="V9" s="100"/>
      <c r="W9" s="100"/>
      <c r="X9" s="101"/>
      <c r="Y9" s="437" t="s">
        <v>8</v>
      </c>
      <c r="Z9" s="429"/>
      <c r="AA9" s="437" t="s">
        <v>9</v>
      </c>
      <c r="AB9" s="429"/>
      <c r="AC9" s="444"/>
      <c r="AD9" s="437" t="s">
        <v>10</v>
      </c>
      <c r="AE9" s="444"/>
      <c r="AF9" s="437" t="s">
        <v>11</v>
      </c>
      <c r="AG9" s="429"/>
      <c r="AH9" s="433" t="s">
        <v>259</v>
      </c>
      <c r="AI9" s="442" t="s">
        <v>260</v>
      </c>
      <c r="AJ9" s="442"/>
      <c r="AK9" s="442"/>
      <c r="AL9" s="442"/>
      <c r="AM9" s="442"/>
      <c r="AN9" s="442"/>
      <c r="AO9" s="440" t="s">
        <v>276</v>
      </c>
      <c r="AP9" s="442"/>
      <c r="AQ9" s="442"/>
      <c r="AR9" s="442"/>
      <c r="AS9" s="442"/>
      <c r="AT9" s="442"/>
      <c r="AU9" s="442"/>
      <c r="AV9" s="442"/>
      <c r="AW9" s="440" t="s">
        <v>13</v>
      </c>
      <c r="AX9" s="442"/>
      <c r="AY9" s="437" t="s">
        <v>14</v>
      </c>
      <c r="AZ9" s="429"/>
      <c r="BA9" s="438" t="s">
        <v>279</v>
      </c>
      <c r="BB9" s="435" t="s">
        <v>650</v>
      </c>
      <c r="BC9" s="436"/>
      <c r="BD9" s="436"/>
      <c r="BE9" s="436"/>
      <c r="BF9" s="436"/>
      <c r="BG9" s="428" t="s">
        <v>651</v>
      </c>
      <c r="BH9" s="429"/>
      <c r="BI9" s="433" t="s">
        <v>294</v>
      </c>
      <c r="BJ9" s="426" t="s">
        <v>293</v>
      </c>
    </row>
    <row r="10" spans="1:62" s="37" customFormat="1" ht="94.5" x14ac:dyDescent="0.25">
      <c r="A10" s="103"/>
      <c r="B10" s="104" t="s">
        <v>125</v>
      </c>
      <c r="C10" s="104"/>
      <c r="D10" s="104"/>
      <c r="E10" s="104"/>
      <c r="F10" s="104"/>
      <c r="G10" s="105" t="s">
        <v>17</v>
      </c>
      <c r="H10" s="105" t="s">
        <v>18</v>
      </c>
      <c r="I10" s="106" t="s">
        <v>19</v>
      </c>
      <c r="J10" s="107" t="s">
        <v>20</v>
      </c>
      <c r="K10" s="107" t="s">
        <v>21</v>
      </c>
      <c r="L10" s="107" t="s">
        <v>22</v>
      </c>
      <c r="M10" s="107" t="s">
        <v>23</v>
      </c>
      <c r="N10" s="107" t="s">
        <v>24</v>
      </c>
      <c r="O10" s="107" t="s">
        <v>25</v>
      </c>
      <c r="P10" s="107" t="s">
        <v>26</v>
      </c>
      <c r="Q10" s="107" t="s">
        <v>19</v>
      </c>
      <c r="R10" s="107" t="s">
        <v>20</v>
      </c>
      <c r="S10" s="107" t="s">
        <v>21</v>
      </c>
      <c r="T10" s="107" t="s">
        <v>22</v>
      </c>
      <c r="U10" s="107" t="s">
        <v>23</v>
      </c>
      <c r="V10" s="107" t="s">
        <v>24</v>
      </c>
      <c r="W10" s="107" t="s">
        <v>25</v>
      </c>
      <c r="X10" s="107" t="s">
        <v>26</v>
      </c>
      <c r="Y10" s="106" t="s">
        <v>343</v>
      </c>
      <c r="Z10" s="108" t="s">
        <v>344</v>
      </c>
      <c r="AA10" s="106" t="s">
        <v>256</v>
      </c>
      <c r="AB10" s="107" t="s">
        <v>257</v>
      </c>
      <c r="AC10" s="107" t="s">
        <v>258</v>
      </c>
      <c r="AD10" s="107" t="s">
        <v>27</v>
      </c>
      <c r="AE10" s="107" t="s">
        <v>254</v>
      </c>
      <c r="AF10" s="107" t="s">
        <v>28</v>
      </c>
      <c r="AG10" s="109" t="s">
        <v>255</v>
      </c>
      <c r="AH10" s="426"/>
      <c r="AI10" s="118" t="s">
        <v>261</v>
      </c>
      <c r="AJ10" s="119" t="s">
        <v>262</v>
      </c>
      <c r="AK10" s="119" t="s">
        <v>263</v>
      </c>
      <c r="AL10" s="119" t="s">
        <v>264</v>
      </c>
      <c r="AM10" s="119" t="s">
        <v>29</v>
      </c>
      <c r="AN10" s="441" t="s">
        <v>3378</v>
      </c>
      <c r="AO10" s="110" t="s">
        <v>30</v>
      </c>
      <c r="AP10" s="109" t="s">
        <v>31</v>
      </c>
      <c r="AQ10" s="109" t="s">
        <v>32</v>
      </c>
      <c r="AR10" s="109" t="s">
        <v>33</v>
      </c>
      <c r="AS10" s="109" t="s">
        <v>34</v>
      </c>
      <c r="AT10" s="109" t="s">
        <v>35</v>
      </c>
      <c r="AU10" s="108" t="s">
        <v>29</v>
      </c>
      <c r="AV10" s="433" t="s">
        <v>12</v>
      </c>
      <c r="AW10" s="111" t="s">
        <v>277</v>
      </c>
      <c r="AX10" s="109" t="s">
        <v>278</v>
      </c>
      <c r="AY10" s="107" t="s">
        <v>36</v>
      </c>
      <c r="AZ10" s="109" t="s">
        <v>37</v>
      </c>
      <c r="BA10" s="439"/>
      <c r="BB10" s="108" t="s">
        <v>652</v>
      </c>
      <c r="BC10" s="108" t="s">
        <v>341</v>
      </c>
      <c r="BD10" s="109" t="s">
        <v>287</v>
      </c>
      <c r="BE10" s="109" t="s">
        <v>290</v>
      </c>
      <c r="BF10" s="108" t="s">
        <v>342</v>
      </c>
      <c r="BG10" s="109" t="s">
        <v>299</v>
      </c>
      <c r="BH10" s="109" t="s">
        <v>298</v>
      </c>
      <c r="BI10" s="426"/>
      <c r="BJ10" s="427"/>
    </row>
    <row r="11" spans="1:62" s="38" customFormat="1" ht="12.75" x14ac:dyDescent="0.25">
      <c r="A11" s="112"/>
      <c r="B11" s="312" t="s">
        <v>126</v>
      </c>
      <c r="C11" s="312"/>
      <c r="D11" s="312"/>
      <c r="E11" s="312"/>
      <c r="F11" s="312"/>
      <c r="G11" s="313" t="s">
        <v>127</v>
      </c>
      <c r="H11" s="314" t="s">
        <v>127</v>
      </c>
      <c r="I11" s="314" t="s">
        <v>128</v>
      </c>
      <c r="J11" s="314" t="s">
        <v>128</v>
      </c>
      <c r="K11" s="314" t="s">
        <v>128</v>
      </c>
      <c r="L11" s="314" t="s">
        <v>128</v>
      </c>
      <c r="M11" s="314" t="s">
        <v>128</v>
      </c>
      <c r="N11" s="314" t="s">
        <v>128</v>
      </c>
      <c r="O11" s="314" t="s">
        <v>128</v>
      </c>
      <c r="P11" s="314" t="s">
        <v>128</v>
      </c>
      <c r="Q11" s="314" t="s">
        <v>128</v>
      </c>
      <c r="R11" s="314" t="s">
        <v>128</v>
      </c>
      <c r="S11" s="314" t="s">
        <v>128</v>
      </c>
      <c r="T11" s="314" t="s">
        <v>128</v>
      </c>
      <c r="U11" s="314" t="s">
        <v>128</v>
      </c>
      <c r="V11" s="314" t="s">
        <v>128</v>
      </c>
      <c r="W11" s="314" t="s">
        <v>128</v>
      </c>
      <c r="X11" s="314" t="s">
        <v>128</v>
      </c>
      <c r="Y11" s="314" t="s">
        <v>128</v>
      </c>
      <c r="Z11" s="314" t="s">
        <v>128</v>
      </c>
      <c r="AA11" s="314" t="s">
        <v>252</v>
      </c>
      <c r="AB11" s="314" t="s">
        <v>252</v>
      </c>
      <c r="AC11" s="314" t="s">
        <v>252</v>
      </c>
      <c r="AD11" s="314" t="s">
        <v>128</v>
      </c>
      <c r="AE11" s="314" t="s">
        <v>129</v>
      </c>
      <c r="AF11" s="314" t="s">
        <v>128</v>
      </c>
      <c r="AG11" s="315" t="s">
        <v>253</v>
      </c>
      <c r="AH11" s="434"/>
      <c r="AI11" s="316" t="s">
        <v>129</v>
      </c>
      <c r="AJ11" s="315" t="s">
        <v>129</v>
      </c>
      <c r="AK11" s="315" t="s">
        <v>129</v>
      </c>
      <c r="AL11" s="315" t="s">
        <v>129</v>
      </c>
      <c r="AM11" s="315" t="s">
        <v>129</v>
      </c>
      <c r="AN11" s="434"/>
      <c r="AO11" s="317" t="s">
        <v>253</v>
      </c>
      <c r="AP11" s="315" t="s">
        <v>253</v>
      </c>
      <c r="AQ11" s="315" t="s">
        <v>253</v>
      </c>
      <c r="AR11" s="315" t="s">
        <v>253</v>
      </c>
      <c r="AS11" s="315" t="s">
        <v>253</v>
      </c>
      <c r="AT11" s="315" t="s">
        <v>253</v>
      </c>
      <c r="AU11" s="315" t="s">
        <v>253</v>
      </c>
      <c r="AV11" s="434"/>
      <c r="AW11" s="318" t="s">
        <v>252</v>
      </c>
      <c r="AX11" s="315" t="s">
        <v>252</v>
      </c>
      <c r="AY11" s="314"/>
      <c r="AZ11" s="315"/>
      <c r="BA11" s="440"/>
      <c r="BB11" s="315" t="s">
        <v>286</v>
      </c>
      <c r="BC11" s="315" t="s">
        <v>130</v>
      </c>
      <c r="BD11" s="315" t="s">
        <v>130</v>
      </c>
      <c r="BE11" s="315" t="s">
        <v>130</v>
      </c>
      <c r="BF11" s="315" t="s">
        <v>130</v>
      </c>
      <c r="BG11" s="315"/>
      <c r="BH11" s="315" t="s">
        <v>130</v>
      </c>
      <c r="BI11" s="434"/>
      <c r="BJ11" s="115"/>
    </row>
    <row r="12" spans="1:62" s="29" customFormat="1" ht="11.25" customHeight="1" x14ac:dyDescent="0.2">
      <c r="A12" s="181"/>
      <c r="B12" s="40"/>
      <c r="C12" s="40"/>
      <c r="D12" s="40"/>
      <c r="E12" s="40"/>
      <c r="F12" s="40"/>
      <c r="G12" s="39"/>
      <c r="H12" s="25"/>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309"/>
      <c r="AH12" s="93"/>
      <c r="AI12" s="310"/>
      <c r="AJ12" s="42"/>
      <c r="AK12" s="42"/>
      <c r="AL12" s="42"/>
      <c r="AM12" s="42"/>
      <c r="AN12" s="120"/>
      <c r="AO12" s="42"/>
      <c r="AP12" s="42"/>
      <c r="AQ12" s="42"/>
      <c r="AR12" s="42"/>
      <c r="AS12" s="42"/>
      <c r="AT12" s="42"/>
      <c r="AU12" s="309"/>
      <c r="AV12" s="93"/>
      <c r="AW12" s="42"/>
      <c r="AX12" s="42"/>
      <c r="AY12" s="42"/>
      <c r="AZ12" s="309"/>
      <c r="BA12" s="93"/>
      <c r="BB12" s="42"/>
      <c r="BC12" s="42"/>
      <c r="BD12" s="42"/>
      <c r="BE12" s="42"/>
      <c r="BF12" s="42"/>
      <c r="BG12" s="43"/>
      <c r="BH12" s="42"/>
      <c r="BI12" s="142"/>
      <c r="BJ12" s="43"/>
    </row>
    <row r="13" spans="1:62" s="51" customFormat="1" ht="11.25" customHeight="1" x14ac:dyDescent="0.15">
      <c r="A13" s="182" t="s">
        <v>346</v>
      </c>
      <c r="B13" s="171"/>
      <c r="C13" s="171"/>
      <c r="D13" s="171"/>
      <c r="E13" s="171"/>
      <c r="F13" s="171"/>
      <c r="G13" s="45">
        <f>IF(COUNT('2. Collected Data'!G13,'2. Collected Data'!G113,'2. Collected Data'!G213,'2. Collected Data'!G313)&lt;=1,"",AVERAGE('2. Collected Data'!G13,'2. Collected Data'!G113,'2. Collected Data'!G213,'2. Collected Data'!G313))</f>
        <v>29273</v>
      </c>
      <c r="H13" s="45">
        <f>IF(COUNT('2. Collected Data'!H13,'2. Collected Data'!H113,'2. Collected Data'!H213,'2. Collected Data'!H313)&lt;=1,"",AVERAGE('2. Collected Data'!H13,'2. Collected Data'!H113,'2. Collected Data'!H213,'2. Collected Data'!H313))</f>
        <v>10891</v>
      </c>
      <c r="I13" s="45">
        <f>IF(COUNT('2. Collected Data'!I13,'2. Collected Data'!I113,'2. Collected Data'!I213,'2. Collected Data'!I313)&lt;=1,"",AVERAGE('2. Collected Data'!I13,'2. Collected Data'!I113,'2. Collected Data'!I213,'2. Collected Data'!I313))</f>
        <v>83.333333333333329</v>
      </c>
      <c r="J13" s="45">
        <f>IF(COUNT('2. Collected Data'!J13,'2. Collected Data'!J113,'2. Collected Data'!J213,'2. Collected Data'!J313)&lt;=1,"",AVERAGE('2. Collected Data'!J13,'2. Collected Data'!J113,'2. Collected Data'!J213,'2. Collected Data'!J313))</f>
        <v>25.333333333333332</v>
      </c>
      <c r="K13" s="45">
        <f>IF(COUNT('2. Collected Data'!K13,'2. Collected Data'!K113,'2. Collected Data'!K213,'2. Collected Data'!K313)&lt;=1,"",AVERAGE('2. Collected Data'!K13,'2. Collected Data'!K113,'2. Collected Data'!K213,'2. Collected Data'!K313))</f>
        <v>0</v>
      </c>
      <c r="L13" s="45">
        <f>IF(COUNT('2. Collected Data'!L13,'2. Collected Data'!L113,'2. Collected Data'!L213,'2. Collected Data'!L313)&lt;=1,"",AVERAGE('2. Collected Data'!L13,'2. Collected Data'!L113,'2. Collected Data'!L213,'2. Collected Data'!L313))</f>
        <v>0</v>
      </c>
      <c r="M13" s="45">
        <f>IF(COUNT('2. Collected Data'!M13,'2. Collected Data'!M113,'2. Collected Data'!M213,'2. Collected Data'!M313)&lt;=1,"",AVERAGE('2. Collected Data'!M13,'2. Collected Data'!M113,'2. Collected Data'!M213,'2. Collected Data'!M313))</f>
        <v>0</v>
      </c>
      <c r="N13" s="45">
        <f>IF(COUNT('2. Collected Data'!N13,'2. Collected Data'!N113,'2. Collected Data'!N213,'2. Collected Data'!N313)&lt;=1,"",AVERAGE('2. Collected Data'!N13,'2. Collected Data'!N113,'2. Collected Data'!N213,'2. Collected Data'!N313))</f>
        <v>0</v>
      </c>
      <c r="O13" s="45">
        <f>IF(COUNT('2. Collected Data'!O13,'2. Collected Data'!O113,'2. Collected Data'!O213,'2. Collected Data'!O313)&lt;=1,"",AVERAGE('2. Collected Data'!O13,'2. Collected Data'!O113,'2. Collected Data'!O213,'2. Collected Data'!O313))</f>
        <v>17.666666666666668</v>
      </c>
      <c r="P13" s="45">
        <f>IF(COUNT('2. Collected Data'!P13,'2. Collected Data'!P113,'2. Collected Data'!P213,'2. Collected Data'!P313)&lt;=1,"",AVERAGE('2. Collected Data'!P13,'2. Collected Data'!P113,'2. Collected Data'!P213,'2. Collected Data'!P313))</f>
        <v>1.3333333333333333</v>
      </c>
      <c r="Q13" s="45">
        <f>IF(COUNT('2. Collected Data'!Q13,'2. Collected Data'!Q113,'2. Collected Data'!Q213,'2. Collected Data'!Q313)&lt;=1,"",AVERAGE('2. Collected Data'!Q13,'2. Collected Data'!Q113,'2. Collected Data'!Q213,'2. Collected Data'!Q313))</f>
        <v>0</v>
      </c>
      <c r="R13" s="45">
        <f>IF(COUNT('2. Collected Data'!R13,'2. Collected Data'!R113,'2. Collected Data'!R213,'2. Collected Data'!R313)&lt;=1,"",AVERAGE('2. Collected Data'!R13,'2. Collected Data'!R113,'2. Collected Data'!R213,'2. Collected Data'!R313))</f>
        <v>7.666666666666667</v>
      </c>
      <c r="S13" s="45">
        <f>IF(COUNT('2. Collected Data'!S13,'2. Collected Data'!S113,'2. Collected Data'!S213,'2. Collected Data'!S313)&lt;=1,"",AVERAGE('2. Collected Data'!S13,'2. Collected Data'!S113,'2. Collected Data'!S213,'2. Collected Data'!S313))</f>
        <v>0</v>
      </c>
      <c r="T13" s="45">
        <f>IF(COUNT('2. Collected Data'!T13,'2. Collected Data'!T113,'2. Collected Data'!T213,'2. Collected Data'!T313)&lt;=1,"",AVERAGE('2. Collected Data'!T13,'2. Collected Data'!T113,'2. Collected Data'!T213,'2. Collected Data'!T313))</f>
        <v>0</v>
      </c>
      <c r="U13" s="45">
        <f>IF(COUNT('2. Collected Data'!U13,'2. Collected Data'!U113,'2. Collected Data'!U213,'2. Collected Data'!U313)&lt;=1,"",AVERAGE('2. Collected Data'!U13,'2. Collected Data'!U113,'2. Collected Data'!U213,'2. Collected Data'!U313))</f>
        <v>0</v>
      </c>
      <c r="V13" s="45">
        <f>IF(COUNT('2. Collected Data'!V13,'2. Collected Data'!V113,'2. Collected Data'!V213,'2. Collected Data'!V313)&lt;=1,"",AVERAGE('2. Collected Data'!V13,'2. Collected Data'!V113,'2. Collected Data'!V213,'2. Collected Data'!V313))</f>
        <v>0</v>
      </c>
      <c r="W13" s="45">
        <f>IF(COUNT('2. Collected Data'!W13,'2. Collected Data'!W113,'2. Collected Data'!W213,'2. Collected Data'!W313)&lt;=1,"",AVERAGE('2. Collected Data'!W13,'2. Collected Data'!W113,'2. Collected Data'!W213,'2. Collected Data'!W313))</f>
        <v>0</v>
      </c>
      <c r="X13" s="45">
        <f>IF(COUNT('2. Collected Data'!X13,'2. Collected Data'!X113,'2. Collected Data'!X213,'2. Collected Data'!X313)&lt;=1,"",AVERAGE('2. Collected Data'!X13,'2. Collected Data'!X113,'2. Collected Data'!X213,'2. Collected Data'!X313))</f>
        <v>0</v>
      </c>
      <c r="Y13" s="45">
        <f>IF(COUNT('2. Collected Data'!Y13,'2. Collected Data'!Y113,'2. Collected Data'!Y213,'2. Collected Data'!Y313)&lt;=1,"",AVERAGE('2. Collected Data'!Y13,'2. Collected Data'!Y113,'2. Collected Data'!Y213,'2. Collected Data'!Y313))</f>
        <v>663.33333333333337</v>
      </c>
      <c r="Z13" s="45">
        <f>IF(COUNT('2. Collected Data'!Z13,'2. Collected Data'!Z113,'2. Collected Data'!Z213,'2. Collected Data'!Z313)&lt;=1,"",AVERAGE('2. Collected Data'!Z13,'2. Collected Data'!Z113,'2. Collected Data'!Z213,'2. Collected Data'!Z313))</f>
        <v>0</v>
      </c>
      <c r="AA13" s="185">
        <f>IF(COUNT('2. Collected Data'!AA13,'2. Collected Data'!AA113,'2. Collected Data'!AA213,'2. Collected Data'!AA313)&lt;=1,"",AVERAGE('2. Collected Data'!AA13,'2. Collected Data'!AA113,'2. Collected Data'!AA213,'2. Collected Data'!AA313))</f>
        <v>1</v>
      </c>
      <c r="AB13" s="185">
        <f>IF(COUNT('2. Collected Data'!AB13,'2. Collected Data'!AB113,'2. Collected Data'!AB213,'2. Collected Data'!AB313)&lt;=1,"",AVERAGE('2. Collected Data'!AB13,'2. Collected Data'!AB113,'2. Collected Data'!AB213,'2. Collected Data'!AB313))</f>
        <v>0</v>
      </c>
      <c r="AC13" s="185">
        <f>IF(COUNT('2. Collected Data'!AC13,'2. Collected Data'!AC113,'2. Collected Data'!AC213,'2. Collected Data'!AC313)&lt;=1,"",AVERAGE('2. Collected Data'!AC13,'2. Collected Data'!AC113,'2. Collected Data'!AC213,'2. Collected Data'!AC313))</f>
        <v>0</v>
      </c>
      <c r="AD13" s="45">
        <f>IF(COUNT('2. Collected Data'!AD13,'2. Collected Data'!AD113,'2. Collected Data'!AD213,'2. Collected Data'!AD313)&lt;=1,"",AVERAGE('2. Collected Data'!AD13,'2. Collected Data'!AD113,'2. Collected Data'!AD213,'2. Collected Data'!AD313))</f>
        <v>18.666666666666668</v>
      </c>
      <c r="AE13" s="45">
        <f>IF(COUNT('2. Collected Data'!AE13,'2. Collected Data'!AE113,'2. Collected Data'!AE213,'2. Collected Data'!AE313)&lt;=1,"",AVERAGE('2. Collected Data'!AE13,'2. Collected Data'!AE113,'2. Collected Data'!AE213,'2. Collected Data'!AE313))</f>
        <v>12766.666666666666</v>
      </c>
      <c r="AF13" s="45">
        <f>IF(COUNT('2. Collected Data'!AF13,'2. Collected Data'!AF113,'2. Collected Data'!AF213,'2. Collected Data'!AF313)&lt;=1,"",AVERAGE('2. Collected Data'!AF13,'2. Collected Data'!AF113,'2. Collected Data'!AF213,'2. Collected Data'!AF313))</f>
        <v>17.666666666666668</v>
      </c>
      <c r="AG13" s="45">
        <f>IF(COUNT('2. Collected Data'!AG13,'2. Collected Data'!AG113,'2. Collected Data'!AG213,'2. Collected Data'!AG313)&lt;=1,"",AVERAGE('2. Collected Data'!AG13,'2. Collected Data'!AG113,'2. Collected Data'!AG213,'2. Collected Data'!AG313))</f>
        <v>498924.66666666669</v>
      </c>
      <c r="AH13" s="88"/>
      <c r="AI13" s="45">
        <f>IF(COUNT('2. Collected Data'!AI13,'2. Collected Data'!AI113,'2. Collected Data'!AI213,'2. Collected Data'!AI313)&lt;=1,"",AVERAGE('2. Collected Data'!AI13,'2. Collected Data'!AI113,'2. Collected Data'!AI213,'2. Collected Data'!AI313))</f>
        <v>5256.666666666667</v>
      </c>
      <c r="AJ13" s="45">
        <f>IF(COUNT('2. Collected Data'!AJ13,'2. Collected Data'!AJ113,'2. Collected Data'!AJ213,'2. Collected Data'!AJ313)&lt;=1,"",AVERAGE('2. Collected Data'!AJ13,'2. Collected Data'!AJ113,'2. Collected Data'!AJ213,'2. Collected Data'!AJ313))</f>
        <v>11908.333333333334</v>
      </c>
      <c r="AK13" s="45">
        <f>IF(COUNT('2. Collected Data'!AK13,'2. Collected Data'!AK113,'2. Collected Data'!AK213,'2. Collected Data'!AK313)&lt;=1,"",AVERAGE('2. Collected Data'!AK13,'2. Collected Data'!AK113,'2. Collected Data'!AK213,'2. Collected Data'!AK313))</f>
        <v>0</v>
      </c>
      <c r="AL13" s="45">
        <f>IF(COUNT('2. Collected Data'!AL13,'2. Collected Data'!AL113,'2. Collected Data'!AL213,'2. Collected Data'!AL313)&lt;=1,"",AVERAGE('2. Collected Data'!AL13,'2. Collected Data'!AL113,'2. Collected Data'!AL213,'2. Collected Data'!AL313))</f>
        <v>1153.3333333333333</v>
      </c>
      <c r="AM13" s="45">
        <f>IF(COUNT('2. Collected Data'!AM13,'2. Collected Data'!AM113,'2. Collected Data'!AM213,'2. Collected Data'!AM313)&lt;=1,"",AVERAGE('2. Collected Data'!AM13,'2. Collected Data'!AM113,'2. Collected Data'!AM213,'2. Collected Data'!AM313))</f>
        <v>67.666666666666671</v>
      </c>
      <c r="AN13" s="122"/>
      <c r="AO13" s="45">
        <f>IF(COUNT('2. Collected Data'!AO13,'2. Collected Data'!AO113,'2. Collected Data'!AO213,'2. Collected Data'!AO313)&lt;=1,"",AVERAGE('2. Collected Data'!AO13,'2. Collected Data'!AO113,'2. Collected Data'!AO213,'2. Collected Data'!AO313))</f>
        <v>180883.33333333334</v>
      </c>
      <c r="AP13" s="45">
        <f>IF(COUNT('2. Collected Data'!AP13,'2. Collected Data'!AP113,'2. Collected Data'!AP213,'2. Collected Data'!AP313)&lt;=1,"",AVERAGE('2. Collected Data'!AP13,'2. Collected Data'!AP113,'2. Collected Data'!AP213,'2. Collected Data'!AP313))</f>
        <v>32072</v>
      </c>
      <c r="AQ13" s="45">
        <f>IF(COUNT('2. Collected Data'!AQ13,'2. Collected Data'!AQ113,'2. Collected Data'!AQ213,'2. Collected Data'!AQ313)&lt;=1,"",AVERAGE('2. Collected Data'!AQ13,'2. Collected Data'!AQ113,'2. Collected Data'!AQ213,'2. Collected Data'!AQ313))</f>
        <v>0</v>
      </c>
      <c r="AR13" s="45">
        <f>IF(COUNT('2. Collected Data'!AR13,'2. Collected Data'!AR113,'2. Collected Data'!AR213,'2. Collected Data'!AR313)&lt;=1,"",AVERAGE('2. Collected Data'!AR13,'2. Collected Data'!AR113,'2. Collected Data'!AR213,'2. Collected Data'!AR313))</f>
        <v>500</v>
      </c>
      <c r="AS13" s="45">
        <f>IF(COUNT('2. Collected Data'!AS13,'2. Collected Data'!AS113,'2. Collected Data'!AS213,'2. Collected Data'!AS313)&lt;=1,"",AVERAGE('2. Collected Data'!AS13,'2. Collected Data'!AS113,'2. Collected Data'!AS213,'2. Collected Data'!AS313))</f>
        <v>0</v>
      </c>
      <c r="AT13" s="45">
        <f>IF(COUNT('2. Collected Data'!AT13,'2. Collected Data'!AT113,'2. Collected Data'!AT213,'2. Collected Data'!AT313)&lt;=1,"",AVERAGE('2. Collected Data'!AT13,'2. Collected Data'!AT113,'2. Collected Data'!AT213,'2. Collected Data'!AT313))</f>
        <v>0</v>
      </c>
      <c r="AU13" s="45">
        <f>IF(COUNT('2. Collected Data'!AU13,'2. Collected Data'!AU113,'2. Collected Data'!AU213,'2. Collected Data'!AU313)&lt;=1,"",AVERAGE('2. Collected Data'!AU13,'2. Collected Data'!AU113,'2. Collected Data'!AU213,'2. Collected Data'!AU313))</f>
        <v>15333.333333333334</v>
      </c>
      <c r="AV13" s="88"/>
      <c r="AW13" s="185">
        <f>IF(COUNT('2. Collected Data'!AW13,'2. Collected Data'!AW113,'2. Collected Data'!AW213,'2. Collected Data'!AW313)&lt;=1,"",AVERAGE('2. Collected Data'!AW13,'2. Collected Data'!AW113,'2. Collected Data'!AW213,'2. Collected Data'!AW313))</f>
        <v>1</v>
      </c>
      <c r="AX13" s="185">
        <f>IF(COUNT('2. Collected Data'!AX13,'2. Collected Data'!AX113,'2. Collected Data'!AX213,'2. Collected Data'!AX313)&lt;=1,"",AVERAGE('2. Collected Data'!AX13,'2. Collected Data'!AX113,'2. Collected Data'!AX213,'2. Collected Data'!AX313))</f>
        <v>0</v>
      </c>
      <c r="AY13" s="50"/>
      <c r="AZ13" s="91"/>
      <c r="BA13" s="88"/>
      <c r="BB13" s="78">
        <f>IF(COUNT('2. Collected Data'!BB13,'2. Collected Data'!BB113,'2. Collected Data'!BB213,'2. Collected Data'!BB313)&lt;=1,"",AVERAGE('2. Collected Data'!BB13,'2. Collected Data'!BB113,'2. Collected Data'!BB213,'2. Collected Data'!BB313))</f>
        <v>158.62333333333333</v>
      </c>
      <c r="BC13" s="75">
        <f>IF(COUNT('2. Collected Data'!BC13,'2. Collected Data'!BC113,'2. Collected Data'!BC213,'2. Collected Data'!BC313)&lt;=1,"",AVERAGE('2. Collected Data'!BC13,'2. Collected Data'!BC113,'2. Collected Data'!BC213,'2. Collected Data'!BC313))</f>
        <v>1605939</v>
      </c>
      <c r="BD13" s="75">
        <f>IF(COUNT('2. Collected Data'!BD13,'2. Collected Data'!BD113,'2. Collected Data'!BD213,'2. Collected Data'!BD313)&lt;=1,"",AVERAGE('2. Collected Data'!BD13,'2. Collected Data'!BD113,'2. Collected Data'!BD213,'2. Collected Data'!BD313))</f>
        <v>620317.5</v>
      </c>
      <c r="BE13" s="75">
        <f>IF(COUNT('2. Collected Data'!BE13,'2. Collected Data'!BE113,'2. Collected Data'!BE213,'2. Collected Data'!BE313)&lt;=1,"",AVERAGE('2. Collected Data'!BE13,'2. Collected Data'!BE113,'2. Collected Data'!BE213,'2. Collected Data'!BE313))</f>
        <v>891596.5</v>
      </c>
      <c r="BF13" s="75">
        <f>IF(COUNT('2. Collected Data'!BF13,'2. Collected Data'!BF113,'2. Collected Data'!BF213,'2. Collected Data'!BF313)&lt;=1,"",AVERAGE('2. Collected Data'!BF13,'2. Collected Data'!BF113,'2. Collected Data'!BF213,'2. Collected Data'!BF313))</f>
        <v>3179481</v>
      </c>
      <c r="BG13" s="50"/>
      <c r="BH13" s="78" t="str">
        <f>IF(COUNT('2. Collected Data'!BH13,'2. Collected Data'!BH113,'2. Collected Data'!BH213,'2. Collected Data'!BH313)&lt;=1,"",AVERAGE('2. Collected Data'!BH13,'2. Collected Data'!BH113,'2. Collected Data'!BH213,'2. Collected Data'!BH313))</f>
        <v/>
      </c>
      <c r="BI13" s="130"/>
      <c r="BJ13" s="50"/>
    </row>
    <row r="14" spans="1:62" s="51" customFormat="1" ht="11.25" customHeight="1" x14ac:dyDescent="0.15">
      <c r="A14" s="89" t="s">
        <v>345</v>
      </c>
      <c r="B14" s="171"/>
      <c r="C14" s="171"/>
      <c r="D14" s="171"/>
      <c r="E14" s="171"/>
      <c r="F14" s="171"/>
      <c r="G14" s="45">
        <f>IF(COUNT('2. Collected Data'!G14,'2. Collected Data'!G114,'2. Collected Data'!G214,'2. Collected Data'!G314)&lt;=1,"",AVERAGE('2. Collected Data'!G14,'2. Collected Data'!G114,'2. Collected Data'!G214,'2. Collected Data'!G314))</f>
        <v>12844</v>
      </c>
      <c r="H14" s="45">
        <f>IF(COUNT('2. Collected Data'!H14,'2. Collected Data'!H114,'2. Collected Data'!H214,'2. Collected Data'!H314)&lt;=1,"",AVERAGE('2. Collected Data'!H14,'2. Collected Data'!H114,'2. Collected Data'!H214,'2. Collected Data'!H314))</f>
        <v>5618.666666666667</v>
      </c>
      <c r="I14" s="45">
        <f>IF(COUNT('2. Collected Data'!I14,'2. Collected Data'!I114,'2. Collected Data'!I214,'2. Collected Data'!I314)&lt;=1,"",AVERAGE('2. Collected Data'!I14,'2. Collected Data'!I114,'2. Collected Data'!I214,'2. Collected Data'!I314))</f>
        <v>285.66666666666669</v>
      </c>
      <c r="J14" s="45">
        <f>IF(COUNT('2. Collected Data'!J14,'2. Collected Data'!J114,'2. Collected Data'!J214,'2. Collected Data'!J314)&lt;=1,"",AVERAGE('2. Collected Data'!J14,'2. Collected Data'!J114,'2. Collected Data'!J214,'2. Collected Data'!J314))</f>
        <v>294</v>
      </c>
      <c r="K14" s="45">
        <f>IF(COUNT('2. Collected Data'!K14,'2. Collected Data'!K114,'2. Collected Data'!K214,'2. Collected Data'!K314)&lt;=1,"",AVERAGE('2. Collected Data'!K14,'2. Collected Data'!K114,'2. Collected Data'!K214,'2. Collected Data'!K314))</f>
        <v>85</v>
      </c>
      <c r="L14" s="45">
        <f>IF(COUNT('2. Collected Data'!L14,'2. Collected Data'!L114,'2. Collected Data'!L214,'2. Collected Data'!L314)&lt;=1,"",AVERAGE('2. Collected Data'!L14,'2. Collected Data'!L114,'2. Collected Data'!L214,'2. Collected Data'!L314))</f>
        <v>9</v>
      </c>
      <c r="M14" s="45">
        <f>IF(COUNT('2. Collected Data'!M14,'2. Collected Data'!M114,'2. Collected Data'!M214,'2. Collected Data'!M314)&lt;=1,"",AVERAGE('2. Collected Data'!M14,'2. Collected Data'!M114,'2. Collected Data'!M214,'2. Collected Data'!M314))</f>
        <v>189.66666666666666</v>
      </c>
      <c r="N14" s="45">
        <f>IF(COUNT('2. Collected Data'!N14,'2. Collected Data'!N114,'2. Collected Data'!N214,'2. Collected Data'!N314)&lt;=1,"",AVERAGE('2. Collected Data'!N14,'2. Collected Data'!N114,'2. Collected Data'!N214,'2. Collected Data'!N314))</f>
        <v>237.66666666666666</v>
      </c>
      <c r="O14" s="45">
        <f>IF(COUNT('2. Collected Data'!O14,'2. Collected Data'!O114,'2. Collected Data'!O214,'2. Collected Data'!O314)&lt;=1,"",AVERAGE('2. Collected Data'!O14,'2. Collected Data'!O114,'2. Collected Data'!O214,'2. Collected Data'!O314))</f>
        <v>29.333333333333332</v>
      </c>
      <c r="P14" s="45">
        <f>IF(COUNT('2. Collected Data'!P14,'2. Collected Data'!P114,'2. Collected Data'!P214,'2. Collected Data'!P314)&lt;=1,"",AVERAGE('2. Collected Data'!P14,'2. Collected Data'!P114,'2. Collected Data'!P214,'2. Collected Data'!P314))</f>
        <v>0</v>
      </c>
      <c r="Q14" s="45">
        <f>IF(COUNT('2. Collected Data'!Q14,'2. Collected Data'!Q114,'2. Collected Data'!Q214,'2. Collected Data'!Q314)&lt;=1,"",AVERAGE('2. Collected Data'!Q14,'2. Collected Data'!Q114,'2. Collected Data'!Q214,'2. Collected Data'!Q314))</f>
        <v>0.66666666666666663</v>
      </c>
      <c r="R14" s="45">
        <f>IF(COUNT('2. Collected Data'!R14,'2. Collected Data'!R114,'2. Collected Data'!R214,'2. Collected Data'!R314)&lt;=1,"",AVERAGE('2. Collected Data'!R14,'2. Collected Data'!R114,'2. Collected Data'!R214,'2. Collected Data'!R314))</f>
        <v>0.66666666666666663</v>
      </c>
      <c r="S14" s="45">
        <f>IF(COUNT('2. Collected Data'!S14,'2. Collected Data'!S114,'2. Collected Data'!S214,'2. Collected Data'!S314)&lt;=1,"",AVERAGE('2. Collected Data'!S14,'2. Collected Data'!S114,'2. Collected Data'!S214,'2. Collected Data'!S314))</f>
        <v>0</v>
      </c>
      <c r="T14" s="45">
        <f>IF(COUNT('2. Collected Data'!T14,'2. Collected Data'!T114,'2. Collected Data'!T214,'2. Collected Data'!T314)&lt;=1,"",AVERAGE('2. Collected Data'!T14,'2. Collected Data'!T114,'2. Collected Data'!T214,'2. Collected Data'!T314))</f>
        <v>0</v>
      </c>
      <c r="U14" s="45">
        <f>IF(COUNT('2. Collected Data'!U14,'2. Collected Data'!U114,'2. Collected Data'!U214,'2. Collected Data'!U314)&lt;=1,"",AVERAGE('2. Collected Data'!U14,'2. Collected Data'!U114,'2. Collected Data'!U214,'2. Collected Data'!U314))</f>
        <v>0</v>
      </c>
      <c r="V14" s="45">
        <f>IF(COUNT('2. Collected Data'!V14,'2. Collected Data'!V114,'2. Collected Data'!V214,'2. Collected Data'!V314)&lt;=1,"",AVERAGE('2. Collected Data'!V14,'2. Collected Data'!V114,'2. Collected Data'!V214,'2. Collected Data'!V314))</f>
        <v>0.66666666666666663</v>
      </c>
      <c r="W14" s="45">
        <f>IF(COUNT('2. Collected Data'!W14,'2. Collected Data'!W114,'2. Collected Data'!W214,'2. Collected Data'!W314)&lt;=1,"",AVERAGE('2. Collected Data'!W14,'2. Collected Data'!W114,'2. Collected Data'!W214,'2. Collected Data'!W314))</f>
        <v>0</v>
      </c>
      <c r="X14" s="45">
        <f>IF(COUNT('2. Collected Data'!X14,'2. Collected Data'!X114,'2. Collected Data'!X214,'2. Collected Data'!X314)&lt;=1,"",AVERAGE('2. Collected Data'!X14,'2. Collected Data'!X114,'2. Collected Data'!X214,'2. Collected Data'!X314))</f>
        <v>0</v>
      </c>
      <c r="Y14" s="45">
        <f>IF(COUNT('2. Collected Data'!Y14,'2. Collected Data'!Y114,'2. Collected Data'!Y214,'2. Collected Data'!Y314)&lt;=1,"",AVERAGE('2. Collected Data'!Y14,'2. Collected Data'!Y114,'2. Collected Data'!Y214,'2. Collected Data'!Y314))</f>
        <v>312.66666666666669</v>
      </c>
      <c r="Z14" s="45">
        <f>IF(COUNT('2. Collected Data'!Z14,'2. Collected Data'!Z114,'2. Collected Data'!Z214,'2. Collected Data'!Z314)&lt;=1,"",AVERAGE('2. Collected Data'!Z14,'2. Collected Data'!Z114,'2. Collected Data'!Z214,'2. Collected Data'!Z314))</f>
        <v>23</v>
      </c>
      <c r="AA14" s="185">
        <f>IF(COUNT('2. Collected Data'!AA14,'2. Collected Data'!AA114,'2. Collected Data'!AA214,'2. Collected Data'!AA314)&lt;=1,"",AVERAGE('2. Collected Data'!AA14,'2. Collected Data'!AA114,'2. Collected Data'!AA214,'2. Collected Data'!AA314))</f>
        <v>1</v>
      </c>
      <c r="AB14" s="185">
        <f>IF(COUNT('2. Collected Data'!AB14,'2. Collected Data'!AB114,'2. Collected Data'!AB214,'2. Collected Data'!AB314)&lt;=1,"",AVERAGE('2. Collected Data'!AB14,'2. Collected Data'!AB114,'2. Collected Data'!AB214,'2. Collected Data'!AB314))</f>
        <v>0</v>
      </c>
      <c r="AC14" s="185">
        <f>IF(COUNT('2. Collected Data'!AC14,'2. Collected Data'!AC114,'2. Collected Data'!AC214,'2. Collected Data'!AC314)&lt;=1,"",AVERAGE('2. Collected Data'!AC14,'2. Collected Data'!AC114,'2. Collected Data'!AC214,'2. Collected Data'!AC314))</f>
        <v>0</v>
      </c>
      <c r="AD14" s="45">
        <f>IF(COUNT('2. Collected Data'!AD14,'2. Collected Data'!AD114,'2. Collected Data'!AD214,'2. Collected Data'!AD314)&lt;=1,"",AVERAGE('2. Collected Data'!AD14,'2. Collected Data'!AD114,'2. Collected Data'!AD214,'2. Collected Data'!AD314))</f>
        <v>12.666666666666666</v>
      </c>
      <c r="AE14" s="45">
        <f>IF(COUNT('2. Collected Data'!AE14,'2. Collected Data'!AE114,'2. Collected Data'!AE214,'2. Collected Data'!AE314)&lt;=1,"",AVERAGE('2. Collected Data'!AE14,'2. Collected Data'!AE114,'2. Collected Data'!AE214,'2. Collected Data'!AE314))</f>
        <v>7876.333333333333</v>
      </c>
      <c r="AF14" s="45">
        <f>IF(COUNT('2. Collected Data'!AF14,'2. Collected Data'!AF114,'2. Collected Data'!AF214,'2. Collected Data'!AF314)&lt;=1,"",AVERAGE('2. Collected Data'!AF14,'2. Collected Data'!AF114,'2. Collected Data'!AF214,'2. Collected Data'!AF314))</f>
        <v>11.333333333333334</v>
      </c>
      <c r="AG14" s="45">
        <f>IF(COUNT('2. Collected Data'!AG14,'2. Collected Data'!AG114,'2. Collected Data'!AG214,'2. Collected Data'!AG314)&lt;=1,"",AVERAGE('2. Collected Data'!AG14,'2. Collected Data'!AG114,'2. Collected Data'!AG214,'2. Collected Data'!AG314))</f>
        <v>156333.33333333334</v>
      </c>
      <c r="AH14" s="88"/>
      <c r="AI14" s="45" t="str">
        <f>IF(COUNT('2. Collected Data'!AI14,'2. Collected Data'!AI114,'2. Collected Data'!AI214,'2. Collected Data'!AI314)&lt;=1,"",AVERAGE('2. Collected Data'!AI14,'2. Collected Data'!AI114,'2. Collected Data'!AI214,'2. Collected Data'!AI314))</f>
        <v/>
      </c>
      <c r="AJ14" s="45" t="str">
        <f>IF(COUNT('2. Collected Data'!AJ14,'2. Collected Data'!AJ114,'2. Collected Data'!AJ214,'2. Collected Data'!AJ314)&lt;=1,"",AVERAGE('2. Collected Data'!AJ14,'2. Collected Data'!AJ114,'2. Collected Data'!AJ214,'2. Collected Data'!AJ314))</f>
        <v/>
      </c>
      <c r="AK14" s="45">
        <f>IF(COUNT('2. Collected Data'!AK14,'2. Collected Data'!AK114,'2. Collected Data'!AK214,'2. Collected Data'!AK314)&lt;=1,"",AVERAGE('2. Collected Data'!AK14,'2. Collected Data'!AK114,'2. Collected Data'!AK214,'2. Collected Data'!AK314))</f>
        <v>0</v>
      </c>
      <c r="AL14" s="45" t="str">
        <f>IF(COUNT('2. Collected Data'!AL14,'2. Collected Data'!AL114,'2. Collected Data'!AL214,'2. Collected Data'!AL314)&lt;=1,"",AVERAGE('2. Collected Data'!AL14,'2. Collected Data'!AL114,'2. Collected Data'!AL214,'2. Collected Data'!AL314))</f>
        <v/>
      </c>
      <c r="AM14" s="45">
        <f>IF(COUNT('2. Collected Data'!AM14,'2. Collected Data'!AM114,'2. Collected Data'!AM214,'2. Collected Data'!AM314)&lt;=1,"",AVERAGE('2. Collected Data'!AM14,'2. Collected Data'!AM114,'2. Collected Data'!AM214,'2. Collected Data'!AM314))</f>
        <v>0</v>
      </c>
      <c r="AN14" s="122"/>
      <c r="AO14" s="45" t="str">
        <f>IF(COUNT('2. Collected Data'!AO14,'2. Collected Data'!AO114,'2. Collected Data'!AO214,'2. Collected Data'!AO314)&lt;=1,"",AVERAGE('2. Collected Data'!AO14,'2. Collected Data'!AO114,'2. Collected Data'!AO214,'2. Collected Data'!AO314))</f>
        <v/>
      </c>
      <c r="AP14" s="45" t="str">
        <f>IF(COUNT('2. Collected Data'!AP14,'2. Collected Data'!AP114,'2. Collected Data'!AP214,'2. Collected Data'!AP314)&lt;=1,"",AVERAGE('2. Collected Data'!AP14,'2. Collected Data'!AP114,'2. Collected Data'!AP214,'2. Collected Data'!AP314))</f>
        <v/>
      </c>
      <c r="AQ14" s="45">
        <f>IF(COUNT('2. Collected Data'!AQ14,'2. Collected Data'!AQ114,'2. Collected Data'!AQ214,'2. Collected Data'!AQ314)&lt;=1,"",AVERAGE('2. Collected Data'!AQ14,'2. Collected Data'!AQ114,'2. Collected Data'!AQ214,'2. Collected Data'!AQ314))</f>
        <v>25000</v>
      </c>
      <c r="AR14" s="45">
        <f>IF(COUNT('2. Collected Data'!AR14,'2. Collected Data'!AR114,'2. Collected Data'!AR214,'2. Collected Data'!AR314)&lt;=1,"",AVERAGE('2. Collected Data'!AR14,'2. Collected Data'!AR114,'2. Collected Data'!AR214,'2. Collected Data'!AR314))</f>
        <v>0</v>
      </c>
      <c r="AS14" s="45" t="str">
        <f>IF(COUNT('2. Collected Data'!AS14,'2. Collected Data'!AS114,'2. Collected Data'!AS214,'2. Collected Data'!AS314)&lt;=1,"",AVERAGE('2. Collected Data'!AS14,'2. Collected Data'!AS114,'2. Collected Data'!AS214,'2. Collected Data'!AS314))</f>
        <v/>
      </c>
      <c r="AT14" s="45" t="str">
        <f>IF(COUNT('2. Collected Data'!AT14,'2. Collected Data'!AT114,'2. Collected Data'!AT214,'2. Collected Data'!AT314)&lt;=1,"",AVERAGE('2. Collected Data'!AT14,'2. Collected Data'!AT114,'2. Collected Data'!AT214,'2. Collected Data'!AT314))</f>
        <v/>
      </c>
      <c r="AU14" s="45">
        <f>IF(COUNT('2. Collected Data'!AU14,'2. Collected Data'!AU114,'2. Collected Data'!AU214,'2. Collected Data'!AU314)&lt;=1,"",AVERAGE('2. Collected Data'!AU14,'2. Collected Data'!AU114,'2. Collected Data'!AU214,'2. Collected Data'!AU314))</f>
        <v>0</v>
      </c>
      <c r="AV14" s="88"/>
      <c r="AW14" s="185">
        <f>IF(COUNT('2. Collected Data'!AW14,'2. Collected Data'!AW114,'2. Collected Data'!AW214,'2. Collected Data'!AW314)&lt;=1,"",AVERAGE('2. Collected Data'!AW14,'2. Collected Data'!AW114,'2. Collected Data'!AW214,'2. Collected Data'!AW314))</f>
        <v>0.98333333333333339</v>
      </c>
      <c r="AX14" s="185">
        <f>IF(COUNT('2. Collected Data'!AX14,'2. Collected Data'!AX114,'2. Collected Data'!AX214,'2. Collected Data'!AX314)&lt;=1,"",AVERAGE('2. Collected Data'!AX14,'2. Collected Data'!AX114,'2. Collected Data'!AX214,'2. Collected Data'!AX314))</f>
        <v>1.6666666666666666E-2</v>
      </c>
      <c r="AY14" s="50"/>
      <c r="AZ14" s="91"/>
      <c r="BA14" s="88"/>
      <c r="BB14" s="78">
        <f>IF(COUNT('2. Collected Data'!BB14,'2. Collected Data'!BB114,'2. Collected Data'!BB214,'2. Collected Data'!BB314)&lt;=1,"",AVERAGE('2. Collected Data'!BB14,'2. Collected Data'!BB114,'2. Collected Data'!BB214,'2. Collected Data'!BB314))</f>
        <v>156.66666666666666</v>
      </c>
      <c r="BC14" s="75" t="str">
        <f>IF(COUNT('2. Collected Data'!BC14,'2. Collected Data'!BC114,'2. Collected Data'!BC214,'2. Collected Data'!BC314)&lt;=1,"",AVERAGE('2. Collected Data'!BC14,'2. Collected Data'!BC114,'2. Collected Data'!BC214,'2. Collected Data'!BC314))</f>
        <v/>
      </c>
      <c r="BD14" s="75" t="str">
        <f>IF(COUNT('2. Collected Data'!BD14,'2. Collected Data'!BD114,'2. Collected Data'!BD214,'2. Collected Data'!BD314)&lt;=1,"",AVERAGE('2. Collected Data'!BD14,'2. Collected Data'!BD114,'2. Collected Data'!BD214,'2. Collected Data'!BD314))</f>
        <v/>
      </c>
      <c r="BE14" s="75">
        <f>IF(COUNT('2. Collected Data'!BE14,'2. Collected Data'!BE114,'2. Collected Data'!BE214,'2. Collected Data'!BE314)&lt;=1,"",AVERAGE('2. Collected Data'!BE14,'2. Collected Data'!BE114,'2. Collected Data'!BE214,'2. Collected Data'!BE314))</f>
        <v>1342541</v>
      </c>
      <c r="BF14" s="75" t="str">
        <f>IF(COUNT('2. Collected Data'!BF14,'2. Collected Data'!BF114,'2. Collected Data'!BF214,'2. Collected Data'!BF314)&lt;=1,"",AVERAGE('2. Collected Data'!BF14,'2. Collected Data'!BF114,'2. Collected Data'!BF214,'2. Collected Data'!BF314))</f>
        <v/>
      </c>
      <c r="BG14" s="50"/>
      <c r="BH14" s="78">
        <f>IF(COUNT('2. Collected Data'!BH14,'2. Collected Data'!BH114,'2. Collected Data'!BH214,'2. Collected Data'!BH314)&lt;=1,"",AVERAGE('2. Collected Data'!BH14,'2. Collected Data'!BH114,'2. Collected Data'!BH214,'2. Collected Data'!BH314))</f>
        <v>155</v>
      </c>
      <c r="BI14" s="130"/>
      <c r="BJ14" s="50"/>
    </row>
    <row r="15" spans="1:62" s="177" customFormat="1" ht="11.25" customHeight="1" x14ac:dyDescent="0.15">
      <c r="A15" s="89" t="s">
        <v>153</v>
      </c>
      <c r="B15" s="171"/>
      <c r="C15" s="171"/>
      <c r="D15" s="171"/>
      <c r="E15" s="171"/>
      <c r="F15" s="171"/>
      <c r="G15" s="45">
        <f>IF(COUNT('2. Collected Data'!G15,'2. Collected Data'!G115,'2. Collected Data'!G215,'2. Collected Data'!G315)&lt;=1,"",AVERAGE('2. Collected Data'!G15,'2. Collected Data'!G115,'2. Collected Data'!G215,'2. Collected Data'!G315))</f>
        <v>14000</v>
      </c>
      <c r="H15" s="45" t="str">
        <f>IF(COUNT('2. Collected Data'!H15,'2. Collected Data'!H115,'2. Collected Data'!H215,'2. Collected Data'!H315)&lt;=1,"",AVERAGE('2. Collected Data'!H15,'2. Collected Data'!H115,'2. Collected Data'!H215,'2. Collected Data'!H315))</f>
        <v/>
      </c>
      <c r="I15" s="45">
        <f>IF(COUNT('2. Collected Data'!I15,'2. Collected Data'!I115,'2. Collected Data'!I215,'2. Collected Data'!I315)&lt;=1,"",AVERAGE('2. Collected Data'!I15,'2. Collected Data'!I115,'2. Collected Data'!I215,'2. Collected Data'!I315))</f>
        <v>196.25</v>
      </c>
      <c r="J15" s="45">
        <f>IF(COUNT('2. Collected Data'!J15,'2. Collected Data'!J115,'2. Collected Data'!J215,'2. Collected Data'!J315)&lt;=1,"",AVERAGE('2. Collected Data'!J15,'2. Collected Data'!J115,'2. Collected Data'!J215,'2. Collected Data'!J315))</f>
        <v>7</v>
      </c>
      <c r="K15" s="45">
        <f>IF(COUNT('2. Collected Data'!K15,'2. Collected Data'!K115,'2. Collected Data'!K215,'2. Collected Data'!K315)&lt;=1,"",AVERAGE('2. Collected Data'!K15,'2. Collected Data'!K115,'2. Collected Data'!K215,'2. Collected Data'!K315))</f>
        <v>2.25</v>
      </c>
      <c r="L15" s="45">
        <f>IF(COUNT('2. Collected Data'!L15,'2. Collected Data'!L115,'2. Collected Data'!L215,'2. Collected Data'!L315)&lt;=1,"",AVERAGE('2. Collected Data'!L15,'2. Collected Data'!L115,'2. Collected Data'!L215,'2. Collected Data'!L315))</f>
        <v>1.75</v>
      </c>
      <c r="M15" s="45">
        <f>IF(COUNT('2. Collected Data'!M15,'2. Collected Data'!M115,'2. Collected Data'!M215,'2. Collected Data'!M315)&lt;=1,"",AVERAGE('2. Collected Data'!M15,'2. Collected Data'!M115,'2. Collected Data'!M215,'2. Collected Data'!M315))</f>
        <v>47</v>
      </c>
      <c r="N15" s="45">
        <f>IF(COUNT('2. Collected Data'!N15,'2. Collected Data'!N115,'2. Collected Data'!N215,'2. Collected Data'!N315)&lt;=1,"",AVERAGE('2. Collected Data'!N15,'2. Collected Data'!N115,'2. Collected Data'!N215,'2. Collected Data'!N315))</f>
        <v>0</v>
      </c>
      <c r="O15" s="45">
        <f>IF(COUNT('2. Collected Data'!O15,'2. Collected Data'!O115,'2. Collected Data'!O215,'2. Collected Data'!O315)&lt;=1,"",AVERAGE('2. Collected Data'!O15,'2. Collected Data'!O115,'2. Collected Data'!O215,'2. Collected Data'!O315))</f>
        <v>193.75</v>
      </c>
      <c r="P15" s="45">
        <f>IF(COUNT('2. Collected Data'!P15,'2. Collected Data'!P115,'2. Collected Data'!P215,'2. Collected Data'!P315)&lt;=1,"",AVERAGE('2. Collected Data'!P15,'2. Collected Data'!P115,'2. Collected Data'!P215,'2. Collected Data'!P315))</f>
        <v>0</v>
      </c>
      <c r="Q15" s="45">
        <f>IF(COUNT('2. Collected Data'!Q15,'2. Collected Data'!Q115,'2. Collected Data'!Q215,'2. Collected Data'!Q315)&lt;=1,"",AVERAGE('2. Collected Data'!Q15,'2. Collected Data'!Q115,'2. Collected Data'!Q215,'2. Collected Data'!Q315))</f>
        <v>0</v>
      </c>
      <c r="R15" s="45">
        <f>IF(COUNT('2. Collected Data'!R15,'2. Collected Data'!R115,'2. Collected Data'!R215,'2. Collected Data'!R315)&lt;=1,"",AVERAGE('2. Collected Data'!R15,'2. Collected Data'!R115,'2. Collected Data'!R215,'2. Collected Data'!R315))</f>
        <v>0</v>
      </c>
      <c r="S15" s="45">
        <f>IF(COUNT('2. Collected Data'!S15,'2. Collected Data'!S115,'2. Collected Data'!S215,'2. Collected Data'!S315)&lt;=1,"",AVERAGE('2. Collected Data'!S15,'2. Collected Data'!S115,'2. Collected Data'!S215,'2. Collected Data'!S315))</f>
        <v>0</v>
      </c>
      <c r="T15" s="45">
        <f>IF(COUNT('2. Collected Data'!T15,'2. Collected Data'!T115,'2. Collected Data'!T215,'2. Collected Data'!T315)&lt;=1,"",AVERAGE('2. Collected Data'!T15,'2. Collected Data'!T115,'2. Collected Data'!T215,'2. Collected Data'!T315))</f>
        <v>0</v>
      </c>
      <c r="U15" s="45">
        <f>IF(COUNT('2. Collected Data'!U15,'2. Collected Data'!U115,'2. Collected Data'!U215,'2. Collected Data'!U315)&lt;=1,"",AVERAGE('2. Collected Data'!U15,'2. Collected Data'!U115,'2. Collected Data'!U215,'2. Collected Data'!U315))</f>
        <v>0</v>
      </c>
      <c r="V15" s="45">
        <f>IF(COUNT('2. Collected Data'!V15,'2. Collected Data'!V115,'2. Collected Data'!V215,'2. Collected Data'!V315)&lt;=1,"",AVERAGE('2. Collected Data'!V15,'2. Collected Data'!V115,'2. Collected Data'!V215,'2. Collected Data'!V315))</f>
        <v>0</v>
      </c>
      <c r="W15" s="45">
        <f>IF(COUNT('2. Collected Data'!W15,'2. Collected Data'!W115,'2. Collected Data'!W215,'2. Collected Data'!W315)&lt;=1,"",AVERAGE('2. Collected Data'!W15,'2. Collected Data'!W115,'2. Collected Data'!W215,'2. Collected Data'!W315))</f>
        <v>0</v>
      </c>
      <c r="X15" s="45">
        <f>IF(COUNT('2. Collected Data'!X15,'2. Collected Data'!X115,'2. Collected Data'!X215,'2. Collected Data'!X315)&lt;=1,"",AVERAGE('2. Collected Data'!X15,'2. Collected Data'!X115,'2. Collected Data'!X215,'2. Collected Data'!X315))</f>
        <v>0</v>
      </c>
      <c r="Y15" s="45">
        <f>IF(COUNT('2. Collected Data'!Y15,'2. Collected Data'!Y115,'2. Collected Data'!Y215,'2. Collected Data'!Y315)&lt;=1,"",AVERAGE('2. Collected Data'!Y15,'2. Collected Data'!Y115,'2. Collected Data'!Y215,'2. Collected Data'!Y315))</f>
        <v>426.25</v>
      </c>
      <c r="Z15" s="45">
        <f>IF(COUNT('2. Collected Data'!Z15,'2. Collected Data'!Z115,'2. Collected Data'!Z215,'2. Collected Data'!Z315)&lt;=1,"",AVERAGE('2. Collected Data'!Z15,'2. Collected Data'!Z115,'2. Collected Data'!Z215,'2. Collected Data'!Z315))</f>
        <v>32.666666666666664</v>
      </c>
      <c r="AA15" s="185">
        <f>IF(COUNT('2. Collected Data'!AA15,'2. Collected Data'!AA115,'2. Collected Data'!AA215,'2. Collected Data'!AA315)&lt;=1,"",AVERAGE('2. Collected Data'!AA15,'2. Collected Data'!AA115,'2. Collected Data'!AA215,'2. Collected Data'!AA315))</f>
        <v>1</v>
      </c>
      <c r="AB15" s="185">
        <f>IF(COUNT('2. Collected Data'!AB15,'2. Collected Data'!AB115,'2. Collected Data'!AB215,'2. Collected Data'!AB315)&lt;=1,"",AVERAGE('2. Collected Data'!AB15,'2. Collected Data'!AB115,'2. Collected Data'!AB215,'2. Collected Data'!AB315))</f>
        <v>0</v>
      </c>
      <c r="AC15" s="185">
        <f>IF(COUNT('2. Collected Data'!AC15,'2. Collected Data'!AC115,'2. Collected Data'!AC215,'2. Collected Data'!AC315)&lt;=1,"",AVERAGE('2. Collected Data'!AC15,'2. Collected Data'!AC115,'2. Collected Data'!AC215,'2. Collected Data'!AC315))</f>
        <v>0</v>
      </c>
      <c r="AD15" s="45">
        <f>IF(COUNT('2. Collected Data'!AD15,'2. Collected Data'!AD115,'2. Collected Data'!AD215,'2. Collected Data'!AD315)&lt;=1,"",AVERAGE('2. Collected Data'!AD15,'2. Collected Data'!AD115,'2. Collected Data'!AD215,'2. Collected Data'!AD315))</f>
        <v>34.25</v>
      </c>
      <c r="AE15" s="45">
        <f>IF(COUNT('2. Collected Data'!AE15,'2. Collected Data'!AE115,'2. Collected Data'!AE215,'2. Collected Data'!AE315)&lt;=1,"",AVERAGE('2. Collected Data'!AE15,'2. Collected Data'!AE115,'2. Collected Data'!AE215,'2. Collected Data'!AE315))</f>
        <v>39852.5</v>
      </c>
      <c r="AF15" s="45">
        <f>IF(COUNT('2. Collected Data'!AF15,'2. Collected Data'!AF115,'2. Collected Data'!AF215,'2. Collected Data'!AF315)&lt;=1,"",AVERAGE('2. Collected Data'!AF15,'2. Collected Data'!AF115,'2. Collected Data'!AF215,'2. Collected Data'!AF315))</f>
        <v>33.75</v>
      </c>
      <c r="AG15" s="45">
        <f>IF(COUNT('2. Collected Data'!AG15,'2. Collected Data'!AG115,'2. Collected Data'!AG215,'2. Collected Data'!AG315)&lt;=1,"",AVERAGE('2. Collected Data'!AG15,'2. Collected Data'!AG115,'2. Collected Data'!AG215,'2. Collected Data'!AG315))</f>
        <v>373500</v>
      </c>
      <c r="AH15" s="88"/>
      <c r="AI15" s="45">
        <f>IF(COUNT('2. Collected Data'!AI15,'2. Collected Data'!AI115,'2. Collected Data'!AI215,'2. Collected Data'!AI315)&lt;=1,"",AVERAGE('2. Collected Data'!AI15,'2. Collected Data'!AI115,'2. Collected Data'!AI215,'2. Collected Data'!AI315))</f>
        <v>20255.5</v>
      </c>
      <c r="AJ15" s="45">
        <f>IF(COUNT('2. Collected Data'!AJ15,'2. Collected Data'!AJ115,'2. Collected Data'!AJ215,'2. Collected Data'!AJ315)&lt;=1,"",AVERAGE('2. Collected Data'!AJ15,'2. Collected Data'!AJ115,'2. Collected Data'!AJ215,'2. Collected Data'!AJ315))</f>
        <v>5</v>
      </c>
      <c r="AK15" s="45">
        <f>IF(COUNT('2. Collected Data'!AK15,'2. Collected Data'!AK115,'2. Collected Data'!AK215,'2. Collected Data'!AK315)&lt;=1,"",AVERAGE('2. Collected Data'!AK15,'2. Collected Data'!AK115,'2. Collected Data'!AK215,'2. Collected Data'!AK315))</f>
        <v>0</v>
      </c>
      <c r="AL15" s="45">
        <f>IF(COUNT('2. Collected Data'!AL15,'2. Collected Data'!AL115,'2. Collected Data'!AL215,'2. Collected Data'!AL315)&lt;=1,"",AVERAGE('2. Collected Data'!AL15,'2. Collected Data'!AL115,'2. Collected Data'!AL215,'2. Collected Data'!AL315))</f>
        <v>16</v>
      </c>
      <c r="AM15" s="45" t="str">
        <f>IF(COUNT('2. Collected Data'!AM15,'2. Collected Data'!AM115,'2. Collected Data'!AM215,'2. Collected Data'!AM315)&lt;=1,"",AVERAGE('2. Collected Data'!AM15,'2. Collected Data'!AM115,'2. Collected Data'!AM215,'2. Collected Data'!AM315))</f>
        <v/>
      </c>
      <c r="AN15" s="122"/>
      <c r="AO15" s="45">
        <f>IF(COUNT('2. Collected Data'!AO15,'2. Collected Data'!AO115,'2. Collected Data'!AO215,'2. Collected Data'!AO315)&lt;=1,"",AVERAGE('2. Collected Data'!AO15,'2. Collected Data'!AO115,'2. Collected Data'!AO215,'2. Collected Data'!AO315))</f>
        <v>116873.25</v>
      </c>
      <c r="AP15" s="45">
        <f>IF(COUNT('2. Collected Data'!AP15,'2. Collected Data'!AP115,'2. Collected Data'!AP215,'2. Collected Data'!AP315)&lt;=1,"",AVERAGE('2. Collected Data'!AP15,'2. Collected Data'!AP115,'2. Collected Data'!AP215,'2. Collected Data'!AP315))</f>
        <v>0</v>
      </c>
      <c r="AQ15" s="45">
        <f>IF(COUNT('2. Collected Data'!AQ15,'2. Collected Data'!AQ115,'2. Collected Data'!AQ215,'2. Collected Data'!AQ315)&lt;=1,"",AVERAGE('2. Collected Data'!AQ15,'2. Collected Data'!AQ115,'2. Collected Data'!AQ215,'2. Collected Data'!AQ315))</f>
        <v>105615.75</v>
      </c>
      <c r="AR15" s="45">
        <f>IF(COUNT('2. Collected Data'!AR15,'2. Collected Data'!AR115,'2. Collected Data'!AR215,'2. Collected Data'!AR315)&lt;=1,"",AVERAGE('2. Collected Data'!AR15,'2. Collected Data'!AR115,'2. Collected Data'!AR215,'2. Collected Data'!AR315))</f>
        <v>0</v>
      </c>
      <c r="AS15" s="45">
        <f>IF(COUNT('2. Collected Data'!AS15,'2. Collected Data'!AS115,'2. Collected Data'!AS215,'2. Collected Data'!AS315)&lt;=1,"",AVERAGE('2. Collected Data'!AS15,'2. Collected Data'!AS115,'2. Collected Data'!AS215,'2. Collected Data'!AS315))</f>
        <v>0</v>
      </c>
      <c r="AT15" s="45">
        <f>IF(COUNT('2. Collected Data'!AT15,'2. Collected Data'!AT115,'2. Collected Data'!AT215,'2. Collected Data'!AT315)&lt;=1,"",AVERAGE('2. Collected Data'!AT15,'2. Collected Data'!AT115,'2. Collected Data'!AT215,'2. Collected Data'!AT315))</f>
        <v>0</v>
      </c>
      <c r="AU15" s="45" t="str">
        <f>IF(COUNT('2. Collected Data'!AU15,'2. Collected Data'!AU115,'2. Collected Data'!AU215,'2. Collected Data'!AU315)&lt;=1,"",AVERAGE('2. Collected Data'!AU15,'2. Collected Data'!AU115,'2. Collected Data'!AU215,'2. Collected Data'!AU315))</f>
        <v/>
      </c>
      <c r="AV15" s="88"/>
      <c r="AW15" s="185">
        <f>IF(COUNT('2. Collected Data'!AW15,'2. Collected Data'!AW115,'2. Collected Data'!AW215,'2. Collected Data'!AW315)&lt;=1,"",AVERAGE('2. Collected Data'!AW15,'2. Collected Data'!AW115,'2. Collected Data'!AW215,'2. Collected Data'!AW315))</f>
        <v>0.48</v>
      </c>
      <c r="AX15" s="185">
        <f>IF(COUNT('2. Collected Data'!AX15,'2. Collected Data'!AX115,'2. Collected Data'!AX215,'2. Collected Data'!AX315)&lt;=1,"",AVERAGE('2. Collected Data'!AX15,'2. Collected Data'!AX115,'2. Collected Data'!AX215,'2. Collected Data'!AX315))</f>
        <v>0.51999999999999991</v>
      </c>
      <c r="AY15" s="50"/>
      <c r="AZ15" s="91"/>
      <c r="BA15" s="88"/>
      <c r="BB15" s="78">
        <f>IF(COUNT('2. Collected Data'!BB15,'2. Collected Data'!BB115,'2. Collected Data'!BB215,'2. Collected Data'!BB315)&lt;=1,"",AVERAGE('2. Collected Data'!BB15,'2. Collected Data'!BB115,'2. Collected Data'!BB215,'2. Collected Data'!BB315))</f>
        <v>125</v>
      </c>
      <c r="BC15" s="75">
        <f>IF(COUNT('2. Collected Data'!BC15,'2. Collected Data'!BC115,'2. Collected Data'!BC215,'2. Collected Data'!BC315)&lt;=1,"",AVERAGE('2. Collected Data'!BC15,'2. Collected Data'!BC115,'2. Collected Data'!BC215,'2. Collected Data'!BC315))</f>
        <v>1982634.75</v>
      </c>
      <c r="BD15" s="75">
        <f>IF(COUNT('2. Collected Data'!BD15,'2. Collected Data'!BD115,'2. Collected Data'!BD215,'2. Collected Data'!BD315)&lt;=1,"",AVERAGE('2. Collected Data'!BD15,'2. Collected Data'!BD115,'2. Collected Data'!BD215,'2. Collected Data'!BD315))</f>
        <v>2494429.25</v>
      </c>
      <c r="BE15" s="75">
        <f>IF(COUNT('2. Collected Data'!BE15,'2. Collected Data'!BE115,'2. Collected Data'!BE215,'2. Collected Data'!BE315)&lt;=1,"",AVERAGE('2. Collected Data'!BE15,'2. Collected Data'!BE115,'2. Collected Data'!BE215,'2. Collected Data'!BE315))</f>
        <v>2210661.25</v>
      </c>
      <c r="BF15" s="75">
        <f>IF(COUNT('2. Collected Data'!BF15,'2. Collected Data'!BF115,'2. Collected Data'!BF215,'2. Collected Data'!BF315)&lt;=1,"",AVERAGE('2. Collected Data'!BF15,'2. Collected Data'!BF115,'2. Collected Data'!BF215,'2. Collected Data'!BF315))</f>
        <v>6612725.5</v>
      </c>
      <c r="BG15" s="50"/>
      <c r="BH15" s="78">
        <f>IF(COUNT('2. Collected Data'!BH15,'2. Collected Data'!BH115,'2. Collected Data'!BH215,'2. Collected Data'!BH315)&lt;=1,"",AVERAGE('2. Collected Data'!BH15,'2. Collected Data'!BH115,'2. Collected Data'!BH215,'2. Collected Data'!BH315))</f>
        <v>125</v>
      </c>
      <c r="BI15" s="130"/>
      <c r="BJ15" s="50"/>
    </row>
    <row r="16" spans="1:62" s="51" customFormat="1" ht="11.25" customHeight="1" x14ac:dyDescent="0.15">
      <c r="A16" s="89" t="s">
        <v>154</v>
      </c>
      <c r="B16" s="172"/>
      <c r="C16" s="348"/>
      <c r="D16" s="348"/>
      <c r="E16" s="348"/>
      <c r="F16" s="348"/>
      <c r="G16" s="45" t="str">
        <f>IF(COUNT('2. Collected Data'!G16,'2. Collected Data'!G116,'2. Collected Data'!G216,'2. Collected Data'!G316)&lt;=1,"",AVERAGE('2. Collected Data'!G16,'2. Collected Data'!G116,'2. Collected Data'!G216,'2. Collected Data'!G316))</f>
        <v/>
      </c>
      <c r="H16" s="45" t="str">
        <f>IF(COUNT('2. Collected Data'!H16,'2. Collected Data'!H116,'2. Collected Data'!H216,'2. Collected Data'!H316)&lt;=1,"",AVERAGE('2. Collected Data'!H16,'2. Collected Data'!H116,'2. Collected Data'!H216,'2. Collected Data'!H316))</f>
        <v/>
      </c>
      <c r="I16" s="45" t="str">
        <f>IF(COUNT('2. Collected Data'!I16,'2. Collected Data'!I116,'2. Collected Data'!I216,'2. Collected Data'!I316)&lt;=1,"",AVERAGE('2. Collected Data'!I16,'2. Collected Data'!I116,'2. Collected Data'!I216,'2. Collected Data'!I316))</f>
        <v/>
      </c>
      <c r="J16" s="45" t="str">
        <f>IF(COUNT('2. Collected Data'!J16,'2. Collected Data'!J116,'2. Collected Data'!J216,'2. Collected Data'!J316)&lt;=1,"",AVERAGE('2. Collected Data'!J16,'2. Collected Data'!J116,'2. Collected Data'!J216,'2. Collected Data'!J316))</f>
        <v/>
      </c>
      <c r="K16" s="45" t="str">
        <f>IF(COUNT('2. Collected Data'!K16,'2. Collected Data'!K116,'2. Collected Data'!K216,'2. Collected Data'!K316)&lt;=1,"",AVERAGE('2. Collected Data'!K16,'2. Collected Data'!K116,'2. Collected Data'!K216,'2. Collected Data'!K316))</f>
        <v/>
      </c>
      <c r="L16" s="45" t="str">
        <f>IF(COUNT('2. Collected Data'!L16,'2. Collected Data'!L116,'2. Collected Data'!L216,'2. Collected Data'!L316)&lt;=1,"",AVERAGE('2. Collected Data'!L16,'2. Collected Data'!L116,'2. Collected Data'!L216,'2. Collected Data'!L316))</f>
        <v/>
      </c>
      <c r="M16" s="45" t="str">
        <f>IF(COUNT('2. Collected Data'!M16,'2. Collected Data'!M116,'2. Collected Data'!M216,'2. Collected Data'!M316)&lt;=1,"",AVERAGE('2. Collected Data'!M16,'2. Collected Data'!M116,'2. Collected Data'!M216,'2. Collected Data'!M316))</f>
        <v/>
      </c>
      <c r="N16" s="45" t="str">
        <f>IF(COUNT('2. Collected Data'!N16,'2. Collected Data'!N116,'2. Collected Data'!N216,'2. Collected Data'!N316)&lt;=1,"",AVERAGE('2. Collected Data'!N16,'2. Collected Data'!N116,'2. Collected Data'!N216,'2. Collected Data'!N316))</f>
        <v/>
      </c>
      <c r="O16" s="45" t="str">
        <f>IF(COUNT('2. Collected Data'!O16,'2. Collected Data'!O116,'2. Collected Data'!O216,'2. Collected Data'!O316)&lt;=1,"",AVERAGE('2. Collected Data'!O16,'2. Collected Data'!O116,'2. Collected Data'!O216,'2. Collected Data'!O316))</f>
        <v/>
      </c>
      <c r="P16" s="45" t="str">
        <f>IF(COUNT('2. Collected Data'!P16,'2. Collected Data'!P116,'2. Collected Data'!P216,'2. Collected Data'!P316)&lt;=1,"",AVERAGE('2. Collected Data'!P16,'2. Collected Data'!P116,'2. Collected Data'!P216,'2. Collected Data'!P316))</f>
        <v/>
      </c>
      <c r="Q16" s="45" t="str">
        <f>IF(COUNT('2. Collected Data'!Q16,'2. Collected Data'!Q116,'2. Collected Data'!Q216,'2. Collected Data'!Q316)&lt;=1,"",AVERAGE('2. Collected Data'!Q16,'2. Collected Data'!Q116,'2. Collected Data'!Q216,'2. Collected Data'!Q316))</f>
        <v/>
      </c>
      <c r="R16" s="45" t="str">
        <f>IF(COUNT('2. Collected Data'!R16,'2. Collected Data'!R116,'2. Collected Data'!R216,'2. Collected Data'!R316)&lt;=1,"",AVERAGE('2. Collected Data'!R16,'2. Collected Data'!R116,'2. Collected Data'!R216,'2. Collected Data'!R316))</f>
        <v/>
      </c>
      <c r="S16" s="45" t="str">
        <f>IF(COUNT('2. Collected Data'!S16,'2. Collected Data'!S116,'2. Collected Data'!S216,'2. Collected Data'!S316)&lt;=1,"",AVERAGE('2. Collected Data'!S16,'2. Collected Data'!S116,'2. Collected Data'!S216,'2. Collected Data'!S316))</f>
        <v/>
      </c>
      <c r="T16" s="45" t="str">
        <f>IF(COUNT('2. Collected Data'!T16,'2. Collected Data'!T116,'2. Collected Data'!T216,'2. Collected Data'!T316)&lt;=1,"",AVERAGE('2. Collected Data'!T16,'2. Collected Data'!T116,'2. Collected Data'!T216,'2. Collected Data'!T316))</f>
        <v/>
      </c>
      <c r="U16" s="45" t="str">
        <f>IF(COUNT('2. Collected Data'!U16,'2. Collected Data'!U116,'2. Collected Data'!U216,'2. Collected Data'!U316)&lt;=1,"",AVERAGE('2. Collected Data'!U16,'2. Collected Data'!U116,'2. Collected Data'!U216,'2. Collected Data'!U316))</f>
        <v/>
      </c>
      <c r="V16" s="45" t="str">
        <f>IF(COUNT('2. Collected Data'!V16,'2. Collected Data'!V116,'2. Collected Data'!V216,'2. Collected Data'!V316)&lt;=1,"",AVERAGE('2. Collected Data'!V16,'2. Collected Data'!V116,'2. Collected Data'!V216,'2. Collected Data'!V316))</f>
        <v/>
      </c>
      <c r="W16" s="45" t="str">
        <f>IF(COUNT('2. Collected Data'!W16,'2. Collected Data'!W116,'2. Collected Data'!W216,'2. Collected Data'!W316)&lt;=1,"",AVERAGE('2. Collected Data'!W16,'2. Collected Data'!W116,'2. Collected Data'!W216,'2. Collected Data'!W316))</f>
        <v/>
      </c>
      <c r="X16" s="45" t="str">
        <f>IF(COUNT('2. Collected Data'!X16,'2. Collected Data'!X116,'2. Collected Data'!X216,'2. Collected Data'!X316)&lt;=1,"",AVERAGE('2. Collected Data'!X16,'2. Collected Data'!X116,'2. Collected Data'!X216,'2. Collected Data'!X316))</f>
        <v/>
      </c>
      <c r="Y16" s="45" t="str">
        <f>IF(COUNT('2. Collected Data'!Y16,'2. Collected Data'!Y116,'2. Collected Data'!Y216,'2. Collected Data'!Y316)&lt;=1,"",AVERAGE('2. Collected Data'!Y16,'2. Collected Data'!Y116,'2. Collected Data'!Y216,'2. Collected Data'!Y316))</f>
        <v/>
      </c>
      <c r="Z16" s="45" t="str">
        <f>IF(COUNT('2. Collected Data'!Z16,'2. Collected Data'!Z116,'2. Collected Data'!Z216,'2. Collected Data'!Z316)&lt;=1,"",AVERAGE('2. Collected Data'!Z16,'2. Collected Data'!Z116,'2. Collected Data'!Z216,'2. Collected Data'!Z316))</f>
        <v/>
      </c>
      <c r="AA16" s="185" t="str">
        <f>IF(COUNT('2. Collected Data'!AA16,'2. Collected Data'!AA116,'2. Collected Data'!AA216,'2. Collected Data'!AA316)&lt;=1,"",AVERAGE('2. Collected Data'!AA16,'2. Collected Data'!AA116,'2. Collected Data'!AA216,'2. Collected Data'!AA316))</f>
        <v/>
      </c>
      <c r="AB16" s="185" t="str">
        <f>IF(COUNT('2. Collected Data'!AB16,'2. Collected Data'!AB116,'2. Collected Data'!AB216,'2. Collected Data'!AB316)&lt;=1,"",AVERAGE('2. Collected Data'!AB16,'2. Collected Data'!AB116,'2. Collected Data'!AB216,'2. Collected Data'!AB316))</f>
        <v/>
      </c>
      <c r="AC16" s="185" t="str">
        <f>IF(COUNT('2. Collected Data'!AC16,'2. Collected Data'!AC116,'2. Collected Data'!AC216,'2. Collected Data'!AC316)&lt;=1,"",AVERAGE('2. Collected Data'!AC16,'2. Collected Data'!AC116,'2. Collected Data'!AC216,'2. Collected Data'!AC316))</f>
        <v/>
      </c>
      <c r="AD16" s="45" t="str">
        <f>IF(COUNT('2. Collected Data'!AD16,'2. Collected Data'!AD116,'2. Collected Data'!AD216,'2. Collected Data'!AD316)&lt;=1,"",AVERAGE('2. Collected Data'!AD16,'2. Collected Data'!AD116,'2. Collected Data'!AD216,'2. Collected Data'!AD316))</f>
        <v/>
      </c>
      <c r="AE16" s="45" t="str">
        <f>IF(COUNT('2. Collected Data'!AE16,'2. Collected Data'!AE116,'2. Collected Data'!AE216,'2. Collected Data'!AE316)&lt;=1,"",AVERAGE('2. Collected Data'!AE16,'2. Collected Data'!AE116,'2. Collected Data'!AE216,'2. Collected Data'!AE316))</f>
        <v/>
      </c>
      <c r="AF16" s="45" t="str">
        <f>IF(COUNT('2. Collected Data'!AF16,'2. Collected Data'!AF116,'2. Collected Data'!AF216,'2. Collected Data'!AF316)&lt;=1,"",AVERAGE('2. Collected Data'!AF16,'2. Collected Data'!AF116,'2. Collected Data'!AF216,'2. Collected Data'!AF316))</f>
        <v/>
      </c>
      <c r="AG16" s="45" t="str">
        <f>IF(COUNT('2. Collected Data'!AG16,'2. Collected Data'!AG116,'2. Collected Data'!AG216,'2. Collected Data'!AG316)&lt;=1,"",AVERAGE('2. Collected Data'!AG16,'2. Collected Data'!AG116,'2. Collected Data'!AG216,'2. Collected Data'!AG316))</f>
        <v/>
      </c>
      <c r="AH16" s="88"/>
      <c r="AI16" s="45" t="str">
        <f>IF(COUNT('2. Collected Data'!AI16,'2. Collected Data'!AI116,'2. Collected Data'!AI216,'2. Collected Data'!AI316)&lt;=1,"",AVERAGE('2. Collected Data'!AI16,'2. Collected Data'!AI116,'2. Collected Data'!AI216,'2. Collected Data'!AI316))</f>
        <v/>
      </c>
      <c r="AJ16" s="45" t="str">
        <f>IF(COUNT('2. Collected Data'!AJ16,'2. Collected Data'!AJ116,'2. Collected Data'!AJ216,'2. Collected Data'!AJ316)&lt;=1,"",AVERAGE('2. Collected Data'!AJ16,'2. Collected Data'!AJ116,'2. Collected Data'!AJ216,'2. Collected Data'!AJ316))</f>
        <v/>
      </c>
      <c r="AK16" s="45" t="str">
        <f>IF(COUNT('2. Collected Data'!AK16,'2. Collected Data'!AK116,'2. Collected Data'!AK216,'2. Collected Data'!AK316)&lt;=1,"",AVERAGE('2. Collected Data'!AK16,'2. Collected Data'!AK116,'2. Collected Data'!AK216,'2. Collected Data'!AK316))</f>
        <v/>
      </c>
      <c r="AL16" s="45" t="str">
        <f>IF(COUNT('2. Collected Data'!AL16,'2. Collected Data'!AL116,'2. Collected Data'!AL216,'2. Collected Data'!AL316)&lt;=1,"",AVERAGE('2. Collected Data'!AL16,'2. Collected Data'!AL116,'2. Collected Data'!AL216,'2. Collected Data'!AL316))</f>
        <v/>
      </c>
      <c r="AM16" s="45" t="str">
        <f>IF(COUNT('2. Collected Data'!AM16,'2. Collected Data'!AM116,'2. Collected Data'!AM216,'2. Collected Data'!AM316)&lt;=1,"",AVERAGE('2. Collected Data'!AM16,'2. Collected Data'!AM116,'2. Collected Data'!AM216,'2. Collected Data'!AM316))</f>
        <v/>
      </c>
      <c r="AN16" s="122"/>
      <c r="AO16" s="45" t="str">
        <f>IF(COUNT('2. Collected Data'!AO16,'2. Collected Data'!AO116,'2. Collected Data'!AO216,'2. Collected Data'!AO316)&lt;=1,"",AVERAGE('2. Collected Data'!AO16,'2. Collected Data'!AO116,'2. Collected Data'!AO216,'2. Collected Data'!AO316))</f>
        <v/>
      </c>
      <c r="AP16" s="45" t="str">
        <f>IF(COUNT('2. Collected Data'!AP16,'2. Collected Data'!AP116,'2. Collected Data'!AP216,'2. Collected Data'!AP316)&lt;=1,"",AVERAGE('2. Collected Data'!AP16,'2. Collected Data'!AP116,'2. Collected Data'!AP216,'2. Collected Data'!AP316))</f>
        <v/>
      </c>
      <c r="AQ16" s="45" t="str">
        <f>IF(COUNT('2. Collected Data'!AQ16,'2. Collected Data'!AQ116,'2. Collected Data'!AQ216,'2. Collected Data'!AQ316)&lt;=1,"",AVERAGE('2. Collected Data'!AQ16,'2. Collected Data'!AQ116,'2. Collected Data'!AQ216,'2. Collected Data'!AQ316))</f>
        <v/>
      </c>
      <c r="AR16" s="45" t="str">
        <f>IF(COUNT('2. Collected Data'!AR16,'2. Collected Data'!AR116,'2. Collected Data'!AR216,'2. Collected Data'!AR316)&lt;=1,"",AVERAGE('2. Collected Data'!AR16,'2. Collected Data'!AR116,'2. Collected Data'!AR216,'2. Collected Data'!AR316))</f>
        <v/>
      </c>
      <c r="AS16" s="45" t="str">
        <f>IF(COUNT('2. Collected Data'!AS16,'2. Collected Data'!AS116,'2. Collected Data'!AS216,'2. Collected Data'!AS316)&lt;=1,"",AVERAGE('2. Collected Data'!AS16,'2. Collected Data'!AS116,'2. Collected Data'!AS216,'2. Collected Data'!AS316))</f>
        <v/>
      </c>
      <c r="AT16" s="45" t="str">
        <f>IF(COUNT('2. Collected Data'!AT16,'2. Collected Data'!AT116,'2. Collected Data'!AT216,'2. Collected Data'!AT316)&lt;=1,"",AVERAGE('2. Collected Data'!AT16,'2. Collected Data'!AT116,'2. Collected Data'!AT216,'2. Collected Data'!AT316))</f>
        <v/>
      </c>
      <c r="AU16" s="45" t="str">
        <f>IF(COUNT('2. Collected Data'!AU16,'2. Collected Data'!AU116,'2. Collected Data'!AU216,'2. Collected Data'!AU316)&lt;=1,"",AVERAGE('2. Collected Data'!AU16,'2. Collected Data'!AU116,'2. Collected Data'!AU216,'2. Collected Data'!AU316))</f>
        <v/>
      </c>
      <c r="AV16" s="88"/>
      <c r="AW16" s="185" t="str">
        <f>IF(COUNT('2. Collected Data'!AW16,'2. Collected Data'!AW116,'2. Collected Data'!AW216,'2. Collected Data'!AW316)&lt;=1,"",AVERAGE('2. Collected Data'!AW16,'2. Collected Data'!AW116,'2. Collected Data'!AW216,'2. Collected Data'!AW316))</f>
        <v/>
      </c>
      <c r="AX16" s="185" t="str">
        <f>IF(COUNT('2. Collected Data'!AX16,'2. Collected Data'!AX116,'2. Collected Data'!AX216,'2. Collected Data'!AX316)&lt;=1,"",AVERAGE('2. Collected Data'!AX16,'2. Collected Data'!AX116,'2. Collected Data'!AX216,'2. Collected Data'!AX316))</f>
        <v/>
      </c>
      <c r="AY16" s="50"/>
      <c r="AZ16" s="91"/>
      <c r="BA16" s="88"/>
      <c r="BB16" s="78" t="str">
        <f>IF(COUNT('2. Collected Data'!BB16,'2. Collected Data'!BB116,'2. Collected Data'!BB216,'2. Collected Data'!BB316)&lt;=1,"",AVERAGE('2. Collected Data'!BB16,'2. Collected Data'!BB116,'2. Collected Data'!BB216,'2. Collected Data'!BB316))</f>
        <v/>
      </c>
      <c r="BC16" s="75" t="str">
        <f>IF(COUNT('2. Collected Data'!BC16,'2. Collected Data'!BC116,'2. Collected Data'!BC216,'2. Collected Data'!BC316)&lt;=1,"",AVERAGE('2. Collected Data'!BC16,'2. Collected Data'!BC116,'2. Collected Data'!BC216,'2. Collected Data'!BC316))</f>
        <v/>
      </c>
      <c r="BD16" s="75" t="str">
        <f>IF(COUNT('2. Collected Data'!BD16,'2. Collected Data'!BD116,'2. Collected Data'!BD216,'2. Collected Data'!BD316)&lt;=1,"",AVERAGE('2. Collected Data'!BD16,'2. Collected Data'!BD116,'2. Collected Data'!BD216,'2. Collected Data'!BD316))</f>
        <v/>
      </c>
      <c r="BE16" s="75" t="str">
        <f>IF(COUNT('2. Collected Data'!BE16,'2. Collected Data'!BE116,'2. Collected Data'!BE216,'2. Collected Data'!BE316)&lt;=1,"",AVERAGE('2. Collected Data'!BE16,'2. Collected Data'!BE116,'2. Collected Data'!BE216,'2. Collected Data'!BE316))</f>
        <v/>
      </c>
      <c r="BF16" s="75" t="str">
        <f>IF(COUNT('2. Collected Data'!BF16,'2. Collected Data'!BF116,'2. Collected Data'!BF216,'2. Collected Data'!BF316)&lt;=1,"",AVERAGE('2. Collected Data'!BF16,'2. Collected Data'!BF116,'2. Collected Data'!BF216,'2. Collected Data'!BF316))</f>
        <v/>
      </c>
      <c r="BG16" s="50"/>
      <c r="BH16" s="78" t="str">
        <f>IF(COUNT('2. Collected Data'!BH16,'2. Collected Data'!BH116,'2. Collected Data'!BH216,'2. Collected Data'!BH316)&lt;=1,"",AVERAGE('2. Collected Data'!BH16,'2. Collected Data'!BH116,'2. Collected Data'!BH216,'2. Collected Data'!BH316))</f>
        <v/>
      </c>
      <c r="BI16" s="130"/>
      <c r="BJ16" s="50"/>
    </row>
    <row r="17" spans="1:62" s="51" customFormat="1" ht="11.25" customHeight="1" x14ac:dyDescent="0.15">
      <c r="A17" s="89" t="s">
        <v>131</v>
      </c>
      <c r="B17" s="172"/>
      <c r="C17" s="348"/>
      <c r="D17" s="348"/>
      <c r="E17" s="348"/>
      <c r="F17" s="348"/>
      <c r="G17" s="45">
        <f>IF(COUNT('2. Collected Data'!G17,'2. Collected Data'!G117,'2. Collected Data'!G217,'2. Collected Data'!G317)&lt;=1,"",AVERAGE('2. Collected Data'!G17,'2. Collected Data'!G117,'2. Collected Data'!G217,'2. Collected Data'!G317))</f>
        <v>40015.75</v>
      </c>
      <c r="H17" s="45">
        <f>IF(COUNT('2. Collected Data'!H17,'2. Collected Data'!H117,'2. Collected Data'!H217,'2. Collected Data'!H317)&lt;=1,"",AVERAGE('2. Collected Data'!H17,'2. Collected Data'!H117,'2. Collected Data'!H217,'2. Collected Data'!H317))</f>
        <v>11826.75</v>
      </c>
      <c r="I17" s="45">
        <f>IF(COUNT('2. Collected Data'!I17,'2. Collected Data'!I117,'2. Collected Data'!I217,'2. Collected Data'!I317)&lt;=1,"",AVERAGE('2. Collected Data'!I17,'2. Collected Data'!I117,'2. Collected Data'!I217,'2. Collected Data'!I317))</f>
        <v>1039</v>
      </c>
      <c r="J17" s="45">
        <f>IF(COUNT('2. Collected Data'!J17,'2. Collected Data'!J117,'2. Collected Data'!J217,'2. Collected Data'!J317)&lt;=1,"",AVERAGE('2. Collected Data'!J17,'2. Collected Data'!J117,'2. Collected Data'!J217,'2. Collected Data'!J317))</f>
        <v>193</v>
      </c>
      <c r="K17" s="45">
        <f>IF(COUNT('2. Collected Data'!K17,'2. Collected Data'!K117,'2. Collected Data'!K217,'2. Collected Data'!K317)&lt;=1,"",AVERAGE('2. Collected Data'!K17,'2. Collected Data'!K117,'2. Collected Data'!K217,'2. Collected Data'!K317))</f>
        <v>77</v>
      </c>
      <c r="L17" s="45">
        <f>IF(COUNT('2. Collected Data'!L17,'2. Collected Data'!L117,'2. Collected Data'!L217,'2. Collected Data'!L317)&lt;=1,"",AVERAGE('2. Collected Data'!L17,'2. Collected Data'!L117,'2. Collected Data'!L217,'2. Collected Data'!L317))</f>
        <v>1.5</v>
      </c>
      <c r="M17" s="45">
        <f>IF(COUNT('2. Collected Data'!M17,'2. Collected Data'!M117,'2. Collected Data'!M217,'2. Collected Data'!M317)&lt;=1,"",AVERAGE('2. Collected Data'!M17,'2. Collected Data'!M117,'2. Collected Data'!M217,'2. Collected Data'!M317))</f>
        <v>190</v>
      </c>
      <c r="N17" s="45">
        <f>IF(COUNT('2. Collected Data'!N17,'2. Collected Data'!N117,'2. Collected Data'!N217,'2. Collected Data'!N317)&lt;=1,"",AVERAGE('2. Collected Data'!N17,'2. Collected Data'!N117,'2. Collected Data'!N217,'2. Collected Data'!N317))</f>
        <v>0.33333333333333331</v>
      </c>
      <c r="O17" s="45">
        <f>IF(COUNT('2. Collected Data'!O17,'2. Collected Data'!O117,'2. Collected Data'!O217,'2. Collected Data'!O317)&lt;=1,"",AVERAGE('2. Collected Data'!O17,'2. Collected Data'!O117,'2. Collected Data'!O217,'2. Collected Data'!O317))</f>
        <v>9.25</v>
      </c>
      <c r="P17" s="45">
        <f>IF(COUNT('2. Collected Data'!P17,'2. Collected Data'!P117,'2. Collected Data'!P217,'2. Collected Data'!P317)&lt;=1,"",AVERAGE('2. Collected Data'!P17,'2. Collected Data'!P117,'2. Collected Data'!P217,'2. Collected Data'!P317))</f>
        <v>0</v>
      </c>
      <c r="Q17" s="45">
        <f>IF(COUNT('2. Collected Data'!Q17,'2. Collected Data'!Q117,'2. Collected Data'!Q217,'2. Collected Data'!Q317)&lt;=1,"",AVERAGE('2. Collected Data'!Q17,'2. Collected Data'!Q117,'2. Collected Data'!Q217,'2. Collected Data'!Q317))</f>
        <v>0</v>
      </c>
      <c r="R17" s="45">
        <f>IF(COUNT('2. Collected Data'!R17,'2. Collected Data'!R117,'2. Collected Data'!R217,'2. Collected Data'!R317)&lt;=1,"",AVERAGE('2. Collected Data'!R17,'2. Collected Data'!R117,'2. Collected Data'!R217,'2. Collected Data'!R317))</f>
        <v>0</v>
      </c>
      <c r="S17" s="45">
        <f>IF(COUNT('2. Collected Data'!S17,'2. Collected Data'!S117,'2. Collected Data'!S217,'2. Collected Data'!S317)&lt;=1,"",AVERAGE('2. Collected Data'!S17,'2. Collected Data'!S117,'2. Collected Data'!S217,'2. Collected Data'!S317))</f>
        <v>0</v>
      </c>
      <c r="T17" s="45">
        <f>IF(COUNT('2. Collected Data'!T17,'2. Collected Data'!T117,'2. Collected Data'!T217,'2. Collected Data'!T317)&lt;=1,"",AVERAGE('2. Collected Data'!T17,'2. Collected Data'!T117,'2. Collected Data'!T217,'2. Collected Data'!T317))</f>
        <v>0</v>
      </c>
      <c r="U17" s="45">
        <f>IF(COUNT('2. Collected Data'!U17,'2. Collected Data'!U117,'2. Collected Data'!U217,'2. Collected Data'!U317)&lt;=1,"",AVERAGE('2. Collected Data'!U17,'2. Collected Data'!U117,'2. Collected Data'!U217,'2. Collected Data'!U317))</f>
        <v>0</v>
      </c>
      <c r="V17" s="45">
        <f>IF(COUNT('2. Collected Data'!V17,'2. Collected Data'!V117,'2. Collected Data'!V217,'2. Collected Data'!V317)&lt;=1,"",AVERAGE('2. Collected Data'!V17,'2. Collected Data'!V117,'2. Collected Data'!V217,'2. Collected Data'!V317))</f>
        <v>0</v>
      </c>
      <c r="W17" s="45">
        <f>IF(COUNT('2. Collected Data'!W17,'2. Collected Data'!W117,'2. Collected Data'!W217,'2. Collected Data'!W317)&lt;=1,"",AVERAGE('2. Collected Data'!W17,'2. Collected Data'!W117,'2. Collected Data'!W217,'2. Collected Data'!W317))</f>
        <v>0</v>
      </c>
      <c r="X17" s="45">
        <f>IF(COUNT('2. Collected Data'!X17,'2. Collected Data'!X117,'2. Collected Data'!X217,'2. Collected Data'!X317)&lt;=1,"",AVERAGE('2. Collected Data'!X17,'2. Collected Data'!X117,'2. Collected Data'!X217,'2. Collected Data'!X317))</f>
        <v>0</v>
      </c>
      <c r="Y17" s="45">
        <f>IF(COUNT('2. Collected Data'!Y17,'2. Collected Data'!Y117,'2. Collected Data'!Y217,'2. Collected Data'!Y317)&lt;=1,"",AVERAGE('2. Collected Data'!Y17,'2. Collected Data'!Y117,'2. Collected Data'!Y217,'2. Collected Data'!Y317))</f>
        <v>2714.75</v>
      </c>
      <c r="Z17" s="45">
        <f>IF(COUNT('2. Collected Data'!Z17,'2. Collected Data'!Z117,'2. Collected Data'!Z217,'2. Collected Data'!Z317)&lt;=1,"",AVERAGE('2. Collected Data'!Z17,'2. Collected Data'!Z117,'2. Collected Data'!Z217,'2. Collected Data'!Z317))</f>
        <v>587.75</v>
      </c>
      <c r="AA17" s="185">
        <f>IF(COUNT('2. Collected Data'!AA17,'2. Collected Data'!AA117,'2. Collected Data'!AA217,'2. Collected Data'!AA317)&lt;=1,"",AVERAGE('2. Collected Data'!AA17,'2. Collected Data'!AA117,'2. Collected Data'!AA217,'2. Collected Data'!AA317))</f>
        <v>1</v>
      </c>
      <c r="AB17" s="185">
        <f>IF(COUNT('2. Collected Data'!AB17,'2. Collected Data'!AB117,'2. Collected Data'!AB217,'2. Collected Data'!AB317)&lt;=1,"",AVERAGE('2. Collected Data'!AB17,'2. Collected Data'!AB117,'2. Collected Data'!AB217,'2. Collected Data'!AB317))</f>
        <v>0</v>
      </c>
      <c r="AC17" s="185">
        <f>IF(COUNT('2. Collected Data'!AC17,'2. Collected Data'!AC117,'2. Collected Data'!AC217,'2. Collected Data'!AC317)&lt;=1,"",AVERAGE('2. Collected Data'!AC17,'2. Collected Data'!AC117,'2. Collected Data'!AC217,'2. Collected Data'!AC317))</f>
        <v>0</v>
      </c>
      <c r="AD17" s="45">
        <f>IF(COUNT('2. Collected Data'!AD17,'2. Collected Data'!AD117,'2. Collected Data'!AD217,'2. Collected Data'!AD317)&lt;=1,"",AVERAGE('2. Collected Data'!AD17,'2. Collected Data'!AD117,'2. Collected Data'!AD217,'2. Collected Data'!AD317))</f>
        <v>151</v>
      </c>
      <c r="AE17" s="45">
        <f>IF(COUNT('2. Collected Data'!AE17,'2. Collected Data'!AE117,'2. Collected Data'!AE217,'2. Collected Data'!AE317)&lt;=1,"",AVERAGE('2. Collected Data'!AE17,'2. Collected Data'!AE117,'2. Collected Data'!AE217,'2. Collected Data'!AE317))</f>
        <v>16666.666666666668</v>
      </c>
      <c r="AF17" s="45">
        <f>IF(COUNT('2. Collected Data'!AF17,'2. Collected Data'!AF117,'2. Collected Data'!AF217,'2. Collected Data'!AF317)&lt;=1,"",AVERAGE('2. Collected Data'!AF17,'2. Collected Data'!AF117,'2. Collected Data'!AF217,'2. Collected Data'!AF317))</f>
        <v>12.333333333333334</v>
      </c>
      <c r="AG17" s="45">
        <f>IF(COUNT('2. Collected Data'!AG17,'2. Collected Data'!AG117,'2. Collected Data'!AG217,'2. Collected Data'!AG317)&lt;=1,"",AVERAGE('2. Collected Data'!AG17,'2. Collected Data'!AG117,'2. Collected Data'!AG217,'2. Collected Data'!AG317))</f>
        <v>61666.666666666664</v>
      </c>
      <c r="AH17" s="88"/>
      <c r="AI17" s="45">
        <f>IF(COUNT('2. Collected Data'!AI17,'2. Collected Data'!AI117,'2. Collected Data'!AI217,'2. Collected Data'!AI317)&lt;=1,"",AVERAGE('2. Collected Data'!AI17,'2. Collected Data'!AI117,'2. Collected Data'!AI217,'2. Collected Data'!AI317))</f>
        <v>18019.75</v>
      </c>
      <c r="AJ17" s="45">
        <f>IF(COUNT('2. Collected Data'!AJ17,'2. Collected Data'!AJ117,'2. Collected Data'!AJ217,'2. Collected Data'!AJ317)&lt;=1,"",AVERAGE('2. Collected Data'!AJ17,'2. Collected Data'!AJ117,'2. Collected Data'!AJ217,'2. Collected Data'!AJ317))</f>
        <v>0</v>
      </c>
      <c r="AK17" s="45">
        <f>IF(COUNT('2. Collected Data'!AK17,'2. Collected Data'!AK117,'2. Collected Data'!AK217,'2. Collected Data'!AK317)&lt;=1,"",AVERAGE('2. Collected Data'!AK17,'2. Collected Data'!AK117,'2. Collected Data'!AK217,'2. Collected Data'!AK317))</f>
        <v>12404.75</v>
      </c>
      <c r="AL17" s="45">
        <f>IF(COUNT('2. Collected Data'!AL17,'2. Collected Data'!AL117,'2. Collected Data'!AL217,'2. Collected Data'!AL317)&lt;=1,"",AVERAGE('2. Collected Data'!AL17,'2. Collected Data'!AL117,'2. Collected Data'!AL217,'2. Collected Data'!AL317))</f>
        <v>91249.25</v>
      </c>
      <c r="AM17" s="45" t="str">
        <f>IF(COUNT('2. Collected Data'!AM17,'2. Collected Data'!AM117,'2. Collected Data'!AM217,'2. Collected Data'!AM317)&lt;=1,"",AVERAGE('2. Collected Data'!AM17,'2. Collected Data'!AM117,'2. Collected Data'!AM217,'2. Collected Data'!AM317))</f>
        <v/>
      </c>
      <c r="AN17" s="122"/>
      <c r="AO17" s="45">
        <f>IF(COUNT('2. Collected Data'!AO17,'2. Collected Data'!AO117,'2. Collected Data'!AO217,'2. Collected Data'!AO317)&lt;=1,"",AVERAGE('2. Collected Data'!AO17,'2. Collected Data'!AO117,'2. Collected Data'!AO217,'2. Collected Data'!AO317))</f>
        <v>782318.25</v>
      </c>
      <c r="AP17" s="45">
        <f>IF(COUNT('2. Collected Data'!AP17,'2. Collected Data'!AP117,'2. Collected Data'!AP217,'2. Collected Data'!AP317)&lt;=1,"",AVERAGE('2. Collected Data'!AP17,'2. Collected Data'!AP117,'2. Collected Data'!AP217,'2. Collected Data'!AP317))</f>
        <v>0</v>
      </c>
      <c r="AQ17" s="45">
        <f>IF(COUNT('2. Collected Data'!AQ17,'2. Collected Data'!AQ117,'2. Collected Data'!AQ217,'2. Collected Data'!AQ317)&lt;=1,"",AVERAGE('2. Collected Data'!AQ17,'2. Collected Data'!AQ117,'2. Collected Data'!AQ217,'2. Collected Data'!AQ317))</f>
        <v>162675.66666666666</v>
      </c>
      <c r="AR17" s="45">
        <f>IF(COUNT('2. Collected Data'!AR17,'2. Collected Data'!AR117,'2. Collected Data'!AR217,'2. Collected Data'!AR317)&lt;=1,"",AVERAGE('2. Collected Data'!AR17,'2. Collected Data'!AR117,'2. Collected Data'!AR217,'2. Collected Data'!AR317))</f>
        <v>0</v>
      </c>
      <c r="AS17" s="45">
        <f>IF(COUNT('2. Collected Data'!AS17,'2. Collected Data'!AS117,'2. Collected Data'!AS217,'2. Collected Data'!AS317)&lt;=1,"",AVERAGE('2. Collected Data'!AS17,'2. Collected Data'!AS117,'2. Collected Data'!AS217,'2. Collected Data'!AS317))</f>
        <v>0</v>
      </c>
      <c r="AT17" s="45">
        <f>IF(COUNT('2. Collected Data'!AT17,'2. Collected Data'!AT117,'2. Collected Data'!AT217,'2. Collected Data'!AT317)&lt;=1,"",AVERAGE('2. Collected Data'!AT17,'2. Collected Data'!AT117,'2. Collected Data'!AT217,'2. Collected Data'!AT317))</f>
        <v>0</v>
      </c>
      <c r="AU17" s="45">
        <f>IF(COUNT('2. Collected Data'!AU17,'2. Collected Data'!AU117,'2. Collected Data'!AU217,'2. Collected Data'!AU317)&lt;=1,"",AVERAGE('2. Collected Data'!AU17,'2. Collected Data'!AU117,'2. Collected Data'!AU217,'2. Collected Data'!AU317))</f>
        <v>0</v>
      </c>
      <c r="AV17" s="88"/>
      <c r="AW17" s="185">
        <f>IF(COUNT('2. Collected Data'!AW17,'2. Collected Data'!AW117,'2. Collected Data'!AW217,'2. Collected Data'!AW317)&lt;=1,"",AVERAGE('2. Collected Data'!AW17,'2. Collected Data'!AW117,'2. Collected Data'!AW217,'2. Collected Data'!AW317))</f>
        <v>0.78249999999999997</v>
      </c>
      <c r="AX17" s="185">
        <f>IF(COUNT('2. Collected Data'!AX17,'2. Collected Data'!AX117,'2. Collected Data'!AX217,'2. Collected Data'!AX317)&lt;=1,"",AVERAGE('2. Collected Data'!AX17,'2. Collected Data'!AX117,'2. Collected Data'!AX217,'2. Collected Data'!AX317))</f>
        <v>0.2175</v>
      </c>
      <c r="AY17" s="50"/>
      <c r="AZ17" s="91"/>
      <c r="BA17" s="88"/>
      <c r="BB17" s="78">
        <f>IF(COUNT('2. Collected Data'!BB17,'2. Collected Data'!BB117,'2. Collected Data'!BB217,'2. Collected Data'!BB317)&lt;=1,"",AVERAGE('2. Collected Data'!BB17,'2. Collected Data'!BB117,'2. Collected Data'!BB217,'2. Collected Data'!BB317))</f>
        <v>122.5</v>
      </c>
      <c r="BC17" s="75">
        <f>IF(COUNT('2. Collected Data'!BC17,'2. Collected Data'!BC117,'2. Collected Data'!BC217,'2. Collected Data'!BC317)&lt;=1,"",AVERAGE('2. Collected Data'!BC17,'2. Collected Data'!BC117,'2. Collected Data'!BC217,'2. Collected Data'!BC317))</f>
        <v>32026029</v>
      </c>
      <c r="BD17" s="75">
        <f>IF(COUNT('2. Collected Data'!BD17,'2. Collected Data'!BD117,'2. Collected Data'!BD217,'2. Collected Data'!BD317)&lt;=1,"",AVERAGE('2. Collected Data'!BD17,'2. Collected Data'!BD117,'2. Collected Data'!BD217,'2. Collected Data'!BD317))</f>
        <v>5754024.5</v>
      </c>
      <c r="BE17" s="75">
        <f>IF(COUNT('2. Collected Data'!BE17,'2. Collected Data'!BE117,'2. Collected Data'!BE217,'2. Collected Data'!BE317)&lt;=1,"",AVERAGE('2. Collected Data'!BE17,'2. Collected Data'!BE117,'2. Collected Data'!BE217,'2. Collected Data'!BE317))</f>
        <v>4887454.25</v>
      </c>
      <c r="BF17" s="75">
        <f>IF(COUNT('2. Collected Data'!BF17,'2. Collected Data'!BF117,'2. Collected Data'!BF217,'2. Collected Data'!BF317)&lt;=1,"",AVERAGE('2. Collected Data'!BF17,'2. Collected Data'!BF117,'2. Collected Data'!BF217,'2. Collected Data'!BF317))</f>
        <v>35154727.25</v>
      </c>
      <c r="BG17" s="50"/>
      <c r="BH17" s="78" t="str">
        <f>IF(COUNT('2. Collected Data'!BH17,'2. Collected Data'!BH117,'2. Collected Data'!BH217,'2. Collected Data'!BH317)&lt;=1,"",AVERAGE('2. Collected Data'!BH17,'2. Collected Data'!BH117,'2. Collected Data'!BH217,'2. Collected Data'!BH317))</f>
        <v/>
      </c>
      <c r="BI17" s="130"/>
      <c r="BJ17" s="50"/>
    </row>
    <row r="18" spans="1:62" s="177" customFormat="1" ht="11.25" customHeight="1" x14ac:dyDescent="0.15">
      <c r="A18" s="89" t="s">
        <v>132</v>
      </c>
      <c r="B18" s="172"/>
      <c r="C18" s="348"/>
      <c r="D18" s="348"/>
      <c r="E18" s="348"/>
      <c r="F18" s="348"/>
      <c r="G18" s="45">
        <f>IF(COUNT('2. Collected Data'!G18,'2. Collected Data'!G118,'2. Collected Data'!G218,'2. Collected Data'!G318)&lt;=1,"",AVERAGE('2. Collected Data'!G18,'2. Collected Data'!G118,'2. Collected Data'!G218,'2. Collected Data'!G318))</f>
        <v>23000</v>
      </c>
      <c r="H18" s="45">
        <f>IF(COUNT('2. Collected Data'!H18,'2. Collected Data'!H118,'2. Collected Data'!H218,'2. Collected Data'!H318)&lt;=1,"",AVERAGE('2. Collected Data'!H18,'2. Collected Data'!H118,'2. Collected Data'!H218,'2. Collected Data'!H318))</f>
        <v>9134</v>
      </c>
      <c r="I18" s="45">
        <f>IF(COUNT('2. Collected Data'!I18,'2. Collected Data'!I118,'2. Collected Data'!I218,'2. Collected Data'!I318)&lt;=1,"",AVERAGE('2. Collected Data'!I18,'2. Collected Data'!I118,'2. Collected Data'!I218,'2. Collected Data'!I318))</f>
        <v>870.25</v>
      </c>
      <c r="J18" s="45">
        <f>IF(COUNT('2. Collected Data'!J18,'2. Collected Data'!J118,'2. Collected Data'!J218,'2. Collected Data'!J318)&lt;=1,"",AVERAGE('2. Collected Data'!J18,'2. Collected Data'!J118,'2. Collected Data'!J218,'2. Collected Data'!J318))</f>
        <v>89.75</v>
      </c>
      <c r="K18" s="45">
        <f>IF(COUNT('2. Collected Data'!K18,'2. Collected Data'!K118,'2. Collected Data'!K218,'2. Collected Data'!K318)&lt;=1,"",AVERAGE('2. Collected Data'!K18,'2. Collected Data'!K118,'2. Collected Data'!K218,'2. Collected Data'!K318))</f>
        <v>38.5</v>
      </c>
      <c r="L18" s="45">
        <f>IF(COUNT('2. Collected Data'!L18,'2. Collected Data'!L118,'2. Collected Data'!L218,'2. Collected Data'!L318)&lt;=1,"",AVERAGE('2. Collected Data'!L18,'2. Collected Data'!L118,'2. Collected Data'!L218,'2. Collected Data'!L318))</f>
        <v>20.75</v>
      </c>
      <c r="M18" s="45">
        <f>IF(COUNT('2. Collected Data'!M18,'2. Collected Data'!M118,'2. Collected Data'!M218,'2. Collected Data'!M318)&lt;=1,"",AVERAGE('2. Collected Data'!M18,'2. Collected Data'!M118,'2. Collected Data'!M218,'2. Collected Data'!M318))</f>
        <v>401.25</v>
      </c>
      <c r="N18" s="45">
        <f>IF(COUNT('2. Collected Data'!N18,'2. Collected Data'!N118,'2. Collected Data'!N218,'2. Collected Data'!N318)&lt;=1,"",AVERAGE('2. Collected Data'!N18,'2. Collected Data'!N118,'2. Collected Data'!N218,'2. Collected Data'!N318))</f>
        <v>0</v>
      </c>
      <c r="O18" s="45">
        <f>IF(COUNT('2. Collected Data'!O18,'2. Collected Data'!O118,'2. Collected Data'!O218,'2. Collected Data'!O318)&lt;=1,"",AVERAGE('2. Collected Data'!O18,'2. Collected Data'!O118,'2. Collected Data'!O218,'2. Collected Data'!O318))</f>
        <v>245.25</v>
      </c>
      <c r="P18" s="45">
        <f>IF(COUNT('2. Collected Data'!P18,'2. Collected Data'!P118,'2. Collected Data'!P218,'2. Collected Data'!P318)&lt;=1,"",AVERAGE('2. Collected Data'!P18,'2. Collected Data'!P118,'2. Collected Data'!P218,'2. Collected Data'!P318))</f>
        <v>0</v>
      </c>
      <c r="Q18" s="45">
        <f>IF(COUNT('2. Collected Data'!Q18,'2. Collected Data'!Q118,'2. Collected Data'!Q218,'2. Collected Data'!Q318)&lt;=1,"",AVERAGE('2. Collected Data'!Q18,'2. Collected Data'!Q118,'2. Collected Data'!Q218,'2. Collected Data'!Q318))</f>
        <v>0</v>
      </c>
      <c r="R18" s="45">
        <f>IF(COUNT('2. Collected Data'!R18,'2. Collected Data'!R118,'2. Collected Data'!R218,'2. Collected Data'!R318)&lt;=1,"",AVERAGE('2. Collected Data'!R18,'2. Collected Data'!R118,'2. Collected Data'!R218,'2. Collected Data'!R318))</f>
        <v>0</v>
      </c>
      <c r="S18" s="45">
        <f>IF(COUNT('2. Collected Data'!S18,'2. Collected Data'!S118,'2. Collected Data'!S218,'2. Collected Data'!S318)&lt;=1,"",AVERAGE('2. Collected Data'!S18,'2. Collected Data'!S118,'2. Collected Data'!S218,'2. Collected Data'!S318))</f>
        <v>0</v>
      </c>
      <c r="T18" s="45">
        <f>IF(COUNT('2. Collected Data'!T18,'2. Collected Data'!T118,'2. Collected Data'!T218,'2. Collected Data'!T318)&lt;=1,"",AVERAGE('2. Collected Data'!T18,'2. Collected Data'!T118,'2. Collected Data'!T218,'2. Collected Data'!T318))</f>
        <v>0</v>
      </c>
      <c r="U18" s="45">
        <f>IF(COUNT('2. Collected Data'!U18,'2. Collected Data'!U118,'2. Collected Data'!U218,'2. Collected Data'!U318)&lt;=1,"",AVERAGE('2. Collected Data'!U18,'2. Collected Data'!U118,'2. Collected Data'!U218,'2. Collected Data'!U318))</f>
        <v>0</v>
      </c>
      <c r="V18" s="45">
        <f>IF(COUNT('2. Collected Data'!V18,'2. Collected Data'!V118,'2. Collected Data'!V218,'2. Collected Data'!V318)&lt;=1,"",AVERAGE('2. Collected Data'!V18,'2. Collected Data'!V118,'2. Collected Data'!V218,'2. Collected Data'!V318))</f>
        <v>0</v>
      </c>
      <c r="W18" s="45">
        <f>IF(COUNT('2. Collected Data'!W18,'2. Collected Data'!W118,'2. Collected Data'!W218,'2. Collected Data'!W318)&lt;=1,"",AVERAGE('2. Collected Data'!W18,'2. Collected Data'!W118,'2. Collected Data'!W218,'2. Collected Data'!W318))</f>
        <v>0</v>
      </c>
      <c r="X18" s="45">
        <f>IF(COUNT('2. Collected Data'!X18,'2. Collected Data'!X118,'2. Collected Data'!X218,'2. Collected Data'!X318)&lt;=1,"",AVERAGE('2. Collected Data'!X18,'2. Collected Data'!X118,'2. Collected Data'!X218,'2. Collected Data'!X318))</f>
        <v>0</v>
      </c>
      <c r="Y18" s="45">
        <f>IF(COUNT('2. Collected Data'!Y18,'2. Collected Data'!Y118,'2. Collected Data'!Y218,'2. Collected Data'!Y318)&lt;=1,"",AVERAGE('2. Collected Data'!Y18,'2. Collected Data'!Y118,'2. Collected Data'!Y218,'2. Collected Data'!Y318))</f>
        <v>1743.25</v>
      </c>
      <c r="Z18" s="45">
        <f>IF(COUNT('2. Collected Data'!Z18,'2. Collected Data'!Z118,'2. Collected Data'!Z218,'2. Collected Data'!Z318)&lt;=1,"",AVERAGE('2. Collected Data'!Z18,'2. Collected Data'!Z118,'2. Collected Data'!Z218,'2. Collected Data'!Z318))</f>
        <v>139.25</v>
      </c>
      <c r="AA18" s="185">
        <f>IF(COUNT('2. Collected Data'!AA18,'2. Collected Data'!AA118,'2. Collected Data'!AA218,'2. Collected Data'!AA318)&lt;=1,"",AVERAGE('2. Collected Data'!AA18,'2. Collected Data'!AA118,'2. Collected Data'!AA218,'2. Collected Data'!AA318))</f>
        <v>0.98</v>
      </c>
      <c r="AB18" s="185">
        <f>IF(COUNT('2. Collected Data'!AB18,'2. Collected Data'!AB118,'2. Collected Data'!AB218,'2. Collected Data'!AB318)&lt;=1,"",AVERAGE('2. Collected Data'!AB18,'2. Collected Data'!AB118,'2. Collected Data'!AB218,'2. Collected Data'!AB318))</f>
        <v>0.01</v>
      </c>
      <c r="AC18" s="185">
        <f>IF(COUNT('2. Collected Data'!AC18,'2. Collected Data'!AC118,'2. Collected Data'!AC218,'2. Collected Data'!AC318)&lt;=1,"",AVERAGE('2. Collected Data'!AC18,'2. Collected Data'!AC118,'2. Collected Data'!AC218,'2. Collected Data'!AC318))</f>
        <v>0.01</v>
      </c>
      <c r="AD18" s="45">
        <f>IF(COUNT('2. Collected Data'!AD18,'2. Collected Data'!AD118,'2. Collected Data'!AD218,'2. Collected Data'!AD318)&lt;=1,"",AVERAGE('2. Collected Data'!AD18,'2. Collected Data'!AD118,'2. Collected Data'!AD218,'2. Collected Data'!AD318))</f>
        <v>200.25</v>
      </c>
      <c r="AE18" s="45">
        <f>IF(COUNT('2. Collected Data'!AE18,'2. Collected Data'!AE118,'2. Collected Data'!AE218,'2. Collected Data'!AE318)&lt;=1,"",AVERAGE('2. Collected Data'!AE18,'2. Collected Data'!AE118,'2. Collected Data'!AE218,'2. Collected Data'!AE318))</f>
        <v>212537.5</v>
      </c>
      <c r="AF18" s="45">
        <f>IF(COUNT('2. Collected Data'!AF18,'2. Collected Data'!AF118,'2. Collected Data'!AF218,'2. Collected Data'!AF318)&lt;=1,"",AVERAGE('2. Collected Data'!AF18,'2. Collected Data'!AF118,'2. Collected Data'!AF218,'2. Collected Data'!AF318))</f>
        <v>348.25</v>
      </c>
      <c r="AG18" s="45">
        <f>IF(COUNT('2. Collected Data'!AG18,'2. Collected Data'!AG118,'2. Collected Data'!AG218,'2. Collected Data'!AG318)&lt;=1,"",AVERAGE('2. Collected Data'!AG18,'2. Collected Data'!AG118,'2. Collected Data'!AG218,'2. Collected Data'!AG318))</f>
        <v>7371856.5</v>
      </c>
      <c r="AH18" s="88"/>
      <c r="AI18" s="45">
        <f>IF(COUNT('2. Collected Data'!AI18,'2. Collected Data'!AI118,'2. Collected Data'!AI218,'2. Collected Data'!AI318)&lt;=1,"",AVERAGE('2. Collected Data'!AI18,'2. Collected Data'!AI118,'2. Collected Data'!AI218,'2. Collected Data'!AI318))</f>
        <v>150815.75</v>
      </c>
      <c r="AJ18" s="45">
        <f>IF(COUNT('2. Collected Data'!AJ18,'2. Collected Data'!AJ118,'2. Collected Data'!AJ218,'2. Collected Data'!AJ318)&lt;=1,"",AVERAGE('2. Collected Data'!AJ18,'2. Collected Data'!AJ118,'2. Collected Data'!AJ218,'2. Collected Data'!AJ318))</f>
        <v>1541.75</v>
      </c>
      <c r="AK18" s="45">
        <f>IF(COUNT('2. Collected Data'!AK18,'2. Collected Data'!AK118,'2. Collected Data'!AK218,'2. Collected Data'!AK318)&lt;=1,"",AVERAGE('2. Collected Data'!AK18,'2. Collected Data'!AK118,'2. Collected Data'!AK218,'2. Collected Data'!AK318))</f>
        <v>55189</v>
      </c>
      <c r="AL18" s="45">
        <f>IF(COUNT('2. Collected Data'!AL18,'2. Collected Data'!AL118,'2. Collected Data'!AL218,'2. Collected Data'!AL318)&lt;=1,"",AVERAGE('2. Collected Data'!AL18,'2. Collected Data'!AL118,'2. Collected Data'!AL218,'2. Collected Data'!AL318))</f>
        <v>1072.5</v>
      </c>
      <c r="AM18" s="45">
        <f>IF(COUNT('2. Collected Data'!AM18,'2. Collected Data'!AM118,'2. Collected Data'!AM218,'2. Collected Data'!AM318)&lt;=1,"",AVERAGE('2. Collected Data'!AM18,'2. Collected Data'!AM118,'2. Collected Data'!AM218,'2. Collected Data'!AM318))</f>
        <v>0</v>
      </c>
      <c r="AN18" s="122"/>
      <c r="AO18" s="45">
        <f>IF(COUNT('2. Collected Data'!AO18,'2. Collected Data'!AO118,'2. Collected Data'!AO218,'2. Collected Data'!AO318)&lt;=1,"",AVERAGE('2. Collected Data'!AO18,'2. Collected Data'!AO118,'2. Collected Data'!AO218,'2. Collected Data'!AO318))</f>
        <v>3423796.25</v>
      </c>
      <c r="AP18" s="45">
        <f>IF(COUNT('2. Collected Data'!AP18,'2. Collected Data'!AP118,'2. Collected Data'!AP218,'2. Collected Data'!AP318)&lt;=1,"",AVERAGE('2. Collected Data'!AP18,'2. Collected Data'!AP118,'2. Collected Data'!AP218,'2. Collected Data'!AP318))</f>
        <v>444649.33333333331</v>
      </c>
      <c r="AQ18" s="45">
        <f>IF(COUNT('2. Collected Data'!AQ18,'2. Collected Data'!AQ118,'2. Collected Data'!AQ218,'2. Collected Data'!AQ318)&lt;=1,"",AVERAGE('2. Collected Data'!AQ18,'2. Collected Data'!AQ118,'2. Collected Data'!AQ218,'2. Collected Data'!AQ318))</f>
        <v>8958817</v>
      </c>
      <c r="AR18" s="45">
        <f>IF(COUNT('2. Collected Data'!AR18,'2. Collected Data'!AR118,'2. Collected Data'!AR218,'2. Collected Data'!AR318)&lt;=1,"",AVERAGE('2. Collected Data'!AR18,'2. Collected Data'!AR118,'2. Collected Data'!AR218,'2. Collected Data'!AR318))</f>
        <v>0</v>
      </c>
      <c r="AS18" s="45">
        <f>IF(COUNT('2. Collected Data'!AS18,'2. Collected Data'!AS118,'2. Collected Data'!AS218,'2. Collected Data'!AS318)&lt;=1,"",AVERAGE('2. Collected Data'!AS18,'2. Collected Data'!AS118,'2. Collected Data'!AS218,'2. Collected Data'!AS318))</f>
        <v>0</v>
      </c>
      <c r="AT18" s="45">
        <f>IF(COUNT('2. Collected Data'!AT18,'2. Collected Data'!AT118,'2. Collected Data'!AT218,'2. Collected Data'!AT318)&lt;=1,"",AVERAGE('2. Collected Data'!AT18,'2. Collected Data'!AT118,'2. Collected Data'!AT218,'2. Collected Data'!AT318))</f>
        <v>0</v>
      </c>
      <c r="AU18" s="45">
        <f>IF(COUNT('2. Collected Data'!AU18,'2. Collected Data'!AU118,'2. Collected Data'!AU218,'2. Collected Data'!AU318)&lt;=1,"",AVERAGE('2. Collected Data'!AU18,'2. Collected Data'!AU118,'2. Collected Data'!AU218,'2. Collected Data'!AU318))</f>
        <v>0</v>
      </c>
      <c r="AV18" s="88"/>
      <c r="AW18" s="185">
        <f>IF(COUNT('2. Collected Data'!AW18,'2. Collected Data'!AW118,'2. Collected Data'!AW218,'2. Collected Data'!AW318)&lt;=1,"",AVERAGE('2. Collected Data'!AW18,'2. Collected Data'!AW118,'2. Collected Data'!AW218,'2. Collected Data'!AW318))</f>
        <v>0.16499999999999998</v>
      </c>
      <c r="AX18" s="185">
        <f>IF(COUNT('2. Collected Data'!AX18,'2. Collected Data'!AX118,'2. Collected Data'!AX218,'2. Collected Data'!AX318)&lt;=1,"",AVERAGE('2. Collected Data'!AX18,'2. Collected Data'!AX118,'2. Collected Data'!AX218,'2. Collected Data'!AX318))</f>
        <v>0.83499999999999996</v>
      </c>
      <c r="AY18" s="50"/>
      <c r="AZ18" s="91"/>
      <c r="BA18" s="88"/>
      <c r="BB18" s="78">
        <f>IF(COUNT('2. Collected Data'!BB18,'2. Collected Data'!BB118,'2. Collected Data'!BB218,'2. Collected Data'!BB318)&lt;=1,"",AVERAGE('2. Collected Data'!BB18,'2. Collected Data'!BB118,'2. Collected Data'!BB218,'2. Collected Data'!BB318))</f>
        <v>91.402500000000003</v>
      </c>
      <c r="BC18" s="75">
        <f>IF(COUNT('2. Collected Data'!BC18,'2. Collected Data'!BC118,'2. Collected Data'!BC218,'2. Collected Data'!BC318)&lt;=1,"",AVERAGE('2. Collected Data'!BC18,'2. Collected Data'!BC118,'2. Collected Data'!BC218,'2. Collected Data'!BC318))</f>
        <v>18661837.787500001</v>
      </c>
      <c r="BD18" s="75">
        <f>IF(COUNT('2. Collected Data'!BD18,'2. Collected Data'!BD118,'2. Collected Data'!BD218,'2. Collected Data'!BD318)&lt;=1,"",AVERAGE('2. Collected Data'!BD18,'2. Collected Data'!BD118,'2. Collected Data'!BD218,'2. Collected Data'!BD318))</f>
        <v>14178808.522500001</v>
      </c>
      <c r="BE18" s="75">
        <f>IF(COUNT('2. Collected Data'!BE18,'2. Collected Data'!BE118,'2. Collected Data'!BE218,'2. Collected Data'!BE318)&lt;=1,"",AVERAGE('2. Collected Data'!BE18,'2. Collected Data'!BE118,'2. Collected Data'!BE218,'2. Collected Data'!BE318))</f>
        <v>26921056.612500001</v>
      </c>
      <c r="BF18" s="75">
        <f>IF(COUNT('2. Collected Data'!BF18,'2. Collected Data'!BF118,'2. Collected Data'!BF218,'2. Collected Data'!BF318)&lt;=1,"",AVERAGE('2. Collected Data'!BF18,'2. Collected Data'!BF118,'2. Collected Data'!BF218,'2. Collected Data'!BF318))</f>
        <v>60650816.134999998</v>
      </c>
      <c r="BG18" s="50"/>
      <c r="BH18" s="78">
        <f>IF(COUNT('2. Collected Data'!BH18,'2. Collected Data'!BH118,'2. Collected Data'!BH218,'2. Collected Data'!BH318)&lt;=1,"",AVERAGE('2. Collected Data'!BH18,'2. Collected Data'!BH118,'2. Collected Data'!BH218,'2. Collected Data'!BH318))</f>
        <v>120.71000000000001</v>
      </c>
      <c r="BI18" s="130"/>
      <c r="BJ18" s="50"/>
    </row>
    <row r="19" spans="1:62" s="177" customFormat="1" ht="11.25" customHeight="1" x14ac:dyDescent="0.15">
      <c r="A19" s="89" t="s">
        <v>133</v>
      </c>
      <c r="B19" s="172"/>
      <c r="C19" s="348"/>
      <c r="D19" s="348"/>
      <c r="E19" s="348"/>
      <c r="F19" s="348"/>
      <c r="G19" s="45">
        <f>IF(COUNT('2. Collected Data'!G19,'2. Collected Data'!G119,'2. Collected Data'!G219,'2. Collected Data'!G319)&lt;=1,"",AVERAGE('2. Collected Data'!G19,'2. Collected Data'!G119,'2. Collected Data'!G219,'2. Collected Data'!G319))</f>
        <v>10870</v>
      </c>
      <c r="H19" s="45">
        <f>IF(COUNT('2. Collected Data'!H19,'2. Collected Data'!H119,'2. Collected Data'!H219,'2. Collected Data'!H319)&lt;=1,"",AVERAGE('2. Collected Data'!H19,'2. Collected Data'!H119,'2. Collected Data'!H219,'2. Collected Data'!H319))</f>
        <v>4135</v>
      </c>
      <c r="I19" s="45">
        <f>IF(COUNT('2. Collected Data'!I19,'2. Collected Data'!I119,'2. Collected Data'!I219,'2. Collected Data'!I319)&lt;=1,"",AVERAGE('2. Collected Data'!I19,'2. Collected Data'!I119,'2. Collected Data'!I219,'2. Collected Data'!I319))</f>
        <v>634</v>
      </c>
      <c r="J19" s="45">
        <f>IF(COUNT('2. Collected Data'!J19,'2. Collected Data'!J119,'2. Collected Data'!J219,'2. Collected Data'!J319)&lt;=1,"",AVERAGE('2. Collected Data'!J19,'2. Collected Data'!J119,'2. Collected Data'!J219,'2. Collected Data'!J319))</f>
        <v>2</v>
      </c>
      <c r="K19" s="45">
        <f>IF(COUNT('2. Collected Data'!K19,'2. Collected Data'!K119,'2. Collected Data'!K219,'2. Collected Data'!K319)&lt;=1,"",AVERAGE('2. Collected Data'!K19,'2. Collected Data'!K119,'2. Collected Data'!K219,'2. Collected Data'!K319))</f>
        <v>15.5</v>
      </c>
      <c r="L19" s="45">
        <f>IF(COUNT('2. Collected Data'!L19,'2. Collected Data'!L119,'2. Collected Data'!L219,'2. Collected Data'!L319)&lt;=1,"",AVERAGE('2. Collected Data'!L19,'2. Collected Data'!L119,'2. Collected Data'!L219,'2. Collected Data'!L319))</f>
        <v>2.25</v>
      </c>
      <c r="M19" s="45">
        <f>IF(COUNT('2. Collected Data'!M19,'2. Collected Data'!M119,'2. Collected Data'!M219,'2. Collected Data'!M319)&lt;=1,"",AVERAGE('2. Collected Data'!M19,'2. Collected Data'!M119,'2. Collected Data'!M219,'2. Collected Data'!M319))</f>
        <v>145.5</v>
      </c>
      <c r="N19" s="45">
        <f>IF(COUNT('2. Collected Data'!N19,'2. Collected Data'!N119,'2. Collected Data'!N219,'2. Collected Data'!N319)&lt;=1,"",AVERAGE('2. Collected Data'!N19,'2. Collected Data'!N119,'2. Collected Data'!N219,'2. Collected Data'!N319))</f>
        <v>6.75</v>
      </c>
      <c r="O19" s="45">
        <f>IF(COUNT('2. Collected Data'!O19,'2. Collected Data'!O119,'2. Collected Data'!O219,'2. Collected Data'!O319)&lt;=1,"",AVERAGE('2. Collected Data'!O19,'2. Collected Data'!O119,'2. Collected Data'!O219,'2. Collected Data'!O319))</f>
        <v>633.5</v>
      </c>
      <c r="P19" s="45">
        <f>IF(COUNT('2. Collected Data'!P19,'2. Collected Data'!P119,'2. Collected Data'!P219,'2. Collected Data'!P319)&lt;=1,"",AVERAGE('2. Collected Data'!P19,'2. Collected Data'!P119,'2. Collected Data'!P219,'2. Collected Data'!P319))</f>
        <v>3</v>
      </c>
      <c r="Q19" s="45">
        <f>IF(COUNT('2. Collected Data'!Q19,'2. Collected Data'!Q119,'2. Collected Data'!Q219,'2. Collected Data'!Q319)&lt;=1,"",AVERAGE('2. Collected Data'!Q19,'2. Collected Data'!Q119,'2. Collected Data'!Q219,'2. Collected Data'!Q319))</f>
        <v>236.75</v>
      </c>
      <c r="R19" s="45">
        <f>IF(COUNT('2. Collected Data'!R19,'2. Collected Data'!R119,'2. Collected Data'!R219,'2. Collected Data'!R319)&lt;=1,"",AVERAGE('2. Collected Data'!R19,'2. Collected Data'!R119,'2. Collected Data'!R219,'2. Collected Data'!R319))</f>
        <v>0</v>
      </c>
      <c r="S19" s="45">
        <f>IF(COUNT('2. Collected Data'!S19,'2. Collected Data'!S119,'2. Collected Data'!S219,'2. Collected Data'!S319)&lt;=1,"",AVERAGE('2. Collected Data'!S19,'2. Collected Data'!S119,'2. Collected Data'!S219,'2. Collected Data'!S319))</f>
        <v>0</v>
      </c>
      <c r="T19" s="45">
        <f>IF(COUNT('2. Collected Data'!T19,'2. Collected Data'!T119,'2. Collected Data'!T219,'2. Collected Data'!T319)&lt;=1,"",AVERAGE('2. Collected Data'!T19,'2. Collected Data'!T119,'2. Collected Data'!T219,'2. Collected Data'!T319))</f>
        <v>0</v>
      </c>
      <c r="U19" s="45">
        <f>IF(COUNT('2. Collected Data'!U19,'2. Collected Data'!U119,'2. Collected Data'!U219,'2. Collected Data'!U319)&lt;=1,"",AVERAGE('2. Collected Data'!U19,'2. Collected Data'!U119,'2. Collected Data'!U219,'2. Collected Data'!U319))</f>
        <v>0</v>
      </c>
      <c r="V19" s="45">
        <f>IF(COUNT('2. Collected Data'!V19,'2. Collected Data'!V119,'2. Collected Data'!V219,'2. Collected Data'!V319)&lt;=1,"",AVERAGE('2. Collected Data'!V19,'2. Collected Data'!V119,'2. Collected Data'!V219,'2. Collected Data'!V319))</f>
        <v>0</v>
      </c>
      <c r="W19" s="45">
        <f>IF(COUNT('2. Collected Data'!W19,'2. Collected Data'!W119,'2. Collected Data'!W219,'2. Collected Data'!W319)&lt;=1,"",AVERAGE('2. Collected Data'!W19,'2. Collected Data'!W119,'2. Collected Data'!W219,'2. Collected Data'!W319))</f>
        <v>0</v>
      </c>
      <c r="X19" s="45">
        <f>IF(COUNT('2. Collected Data'!X19,'2. Collected Data'!X119,'2. Collected Data'!X219,'2. Collected Data'!X319)&lt;=1,"",AVERAGE('2. Collected Data'!X19,'2. Collected Data'!X119,'2. Collected Data'!X219,'2. Collected Data'!X319))</f>
        <v>0</v>
      </c>
      <c r="Y19" s="45">
        <f>IF(COUNT('2. Collected Data'!Y19,'2. Collected Data'!Y119,'2. Collected Data'!Y219,'2. Collected Data'!Y319)&lt;=1,"",AVERAGE('2. Collected Data'!Y19,'2. Collected Data'!Y119,'2. Collected Data'!Y219,'2. Collected Data'!Y319))</f>
        <v>1327.25</v>
      </c>
      <c r="Z19" s="45">
        <f>IF(COUNT('2. Collected Data'!Z19,'2. Collected Data'!Z119,'2. Collected Data'!Z219,'2. Collected Data'!Z319)&lt;=1,"",AVERAGE('2. Collected Data'!Z19,'2. Collected Data'!Z119,'2. Collected Data'!Z219,'2. Collected Data'!Z319))</f>
        <v>0</v>
      </c>
      <c r="AA19" s="185">
        <f>IF(COUNT('2. Collected Data'!AA19,'2. Collected Data'!AA119,'2. Collected Data'!AA219,'2. Collected Data'!AA319)&lt;=1,"",AVERAGE('2. Collected Data'!AA19,'2. Collected Data'!AA119,'2. Collected Data'!AA219,'2. Collected Data'!AA319))</f>
        <v>1</v>
      </c>
      <c r="AB19" s="185">
        <f>IF(COUNT('2. Collected Data'!AB19,'2. Collected Data'!AB119,'2. Collected Data'!AB219,'2. Collected Data'!AB319)&lt;=1,"",AVERAGE('2. Collected Data'!AB19,'2. Collected Data'!AB119,'2. Collected Data'!AB219,'2. Collected Data'!AB319))</f>
        <v>0</v>
      </c>
      <c r="AC19" s="185">
        <f>IF(COUNT('2. Collected Data'!AC19,'2. Collected Data'!AC119,'2. Collected Data'!AC219,'2. Collected Data'!AC319)&lt;=1,"",AVERAGE('2. Collected Data'!AC19,'2. Collected Data'!AC119,'2. Collected Data'!AC219,'2. Collected Data'!AC319))</f>
        <v>0</v>
      </c>
      <c r="AD19" s="45">
        <f>IF(COUNT('2. Collected Data'!AD19,'2. Collected Data'!AD119,'2. Collected Data'!AD219,'2. Collected Data'!AD319)&lt;=1,"",AVERAGE('2. Collected Data'!AD19,'2. Collected Data'!AD119,'2. Collected Data'!AD219,'2. Collected Data'!AD319))</f>
        <v>98.5</v>
      </c>
      <c r="AE19" s="45">
        <f>IF(COUNT('2. Collected Data'!AE19,'2. Collected Data'!AE119,'2. Collected Data'!AE219,'2. Collected Data'!AE319)&lt;=1,"",AVERAGE('2. Collected Data'!AE19,'2. Collected Data'!AE119,'2. Collected Data'!AE219,'2. Collected Data'!AE319))</f>
        <v>150000</v>
      </c>
      <c r="AF19" s="45">
        <f>IF(COUNT('2. Collected Data'!AF19,'2. Collected Data'!AF119,'2. Collected Data'!AF219,'2. Collected Data'!AF319)&lt;=1,"",AVERAGE('2. Collected Data'!AF19,'2. Collected Data'!AF119,'2. Collected Data'!AF219,'2. Collected Data'!AF319))</f>
        <v>88.25</v>
      </c>
      <c r="AG19" s="45">
        <f>IF(COUNT('2. Collected Data'!AG19,'2. Collected Data'!AG119,'2. Collected Data'!AG219,'2. Collected Data'!AG319)&lt;=1,"",AVERAGE('2. Collected Data'!AG19,'2. Collected Data'!AG119,'2. Collected Data'!AG219,'2. Collected Data'!AG319))</f>
        <v>554250</v>
      </c>
      <c r="AH19" s="88"/>
      <c r="AI19" s="45">
        <f>IF(COUNT('2. Collected Data'!AI19,'2. Collected Data'!AI119,'2. Collected Data'!AI219,'2. Collected Data'!AI319)&lt;=1,"",AVERAGE('2. Collected Data'!AI19,'2. Collected Data'!AI119,'2. Collected Data'!AI219,'2. Collected Data'!AI319))</f>
        <v>188752.5</v>
      </c>
      <c r="AJ19" s="45">
        <f>IF(COUNT('2. Collected Data'!AJ19,'2. Collected Data'!AJ119,'2. Collected Data'!AJ219,'2. Collected Data'!AJ319)&lt;=1,"",AVERAGE('2. Collected Data'!AJ19,'2. Collected Data'!AJ119,'2. Collected Data'!AJ219,'2. Collected Data'!AJ319))</f>
        <v>0</v>
      </c>
      <c r="AK19" s="45">
        <f>IF(COUNT('2. Collected Data'!AK19,'2. Collected Data'!AK119,'2. Collected Data'!AK219,'2. Collected Data'!AK319)&lt;=1,"",AVERAGE('2. Collected Data'!AK19,'2. Collected Data'!AK119,'2. Collected Data'!AK219,'2. Collected Data'!AK319))</f>
        <v>0</v>
      </c>
      <c r="AL19" s="45">
        <f>IF(COUNT('2. Collected Data'!AL19,'2. Collected Data'!AL119,'2. Collected Data'!AL219,'2. Collected Data'!AL319)&lt;=1,"",AVERAGE('2. Collected Data'!AL19,'2. Collected Data'!AL119,'2. Collected Data'!AL219,'2. Collected Data'!AL319))</f>
        <v>0</v>
      </c>
      <c r="AM19" s="45">
        <f>IF(COUNT('2. Collected Data'!AM19,'2. Collected Data'!AM119,'2. Collected Data'!AM219,'2. Collected Data'!AM319)&lt;=1,"",AVERAGE('2. Collected Data'!AM19,'2. Collected Data'!AM119,'2. Collected Data'!AM219,'2. Collected Data'!AM319))</f>
        <v>0</v>
      </c>
      <c r="AN19" s="122"/>
      <c r="AO19" s="45">
        <f>IF(COUNT('2. Collected Data'!AO19,'2. Collected Data'!AO119,'2. Collected Data'!AO219,'2. Collected Data'!AO319)&lt;=1,"",AVERAGE('2. Collected Data'!AO19,'2. Collected Data'!AO119,'2. Collected Data'!AO219,'2. Collected Data'!AO319))</f>
        <v>275650</v>
      </c>
      <c r="AP19" s="45">
        <f>IF(COUNT('2. Collected Data'!AP19,'2. Collected Data'!AP119,'2. Collected Data'!AP219,'2. Collected Data'!AP319)&lt;=1,"",AVERAGE('2. Collected Data'!AP19,'2. Collected Data'!AP119,'2. Collected Data'!AP219,'2. Collected Data'!AP319))</f>
        <v>0</v>
      </c>
      <c r="AQ19" s="45">
        <f>IF(COUNT('2. Collected Data'!AQ19,'2. Collected Data'!AQ119,'2. Collected Data'!AQ219,'2. Collected Data'!AQ319)&lt;=1,"",AVERAGE('2. Collected Data'!AQ19,'2. Collected Data'!AQ119,'2. Collected Data'!AQ219,'2. Collected Data'!AQ319))</f>
        <v>1107080</v>
      </c>
      <c r="AR19" s="45">
        <f>IF(COUNT('2. Collected Data'!AR19,'2. Collected Data'!AR119,'2. Collected Data'!AR219,'2. Collected Data'!AR319)&lt;=1,"",AVERAGE('2. Collected Data'!AR19,'2. Collected Data'!AR119,'2. Collected Data'!AR219,'2. Collected Data'!AR319))</f>
        <v>0</v>
      </c>
      <c r="AS19" s="45">
        <f>IF(COUNT('2. Collected Data'!AS19,'2. Collected Data'!AS119,'2. Collected Data'!AS219,'2. Collected Data'!AS319)&lt;=1,"",AVERAGE('2. Collected Data'!AS19,'2. Collected Data'!AS119,'2. Collected Data'!AS219,'2. Collected Data'!AS319))</f>
        <v>0</v>
      </c>
      <c r="AT19" s="45">
        <f>IF(COUNT('2. Collected Data'!AT19,'2. Collected Data'!AT119,'2. Collected Data'!AT219,'2. Collected Data'!AT319)&lt;=1,"",AVERAGE('2. Collected Data'!AT19,'2. Collected Data'!AT119,'2. Collected Data'!AT219,'2. Collected Data'!AT319))</f>
        <v>0</v>
      </c>
      <c r="AU19" s="45">
        <f>IF(COUNT('2. Collected Data'!AU19,'2. Collected Data'!AU119,'2. Collected Data'!AU219,'2. Collected Data'!AU319)&lt;=1,"",AVERAGE('2. Collected Data'!AU19,'2. Collected Data'!AU119,'2. Collected Data'!AU219,'2. Collected Data'!AU319))</f>
        <v>0</v>
      </c>
      <c r="AV19" s="88"/>
      <c r="AW19" s="185">
        <f>IF(COUNT('2. Collected Data'!AW19,'2. Collected Data'!AW119,'2. Collected Data'!AW219,'2. Collected Data'!AW319)&lt;=1,"",AVERAGE('2. Collected Data'!AW19,'2. Collected Data'!AW119,'2. Collected Data'!AW219,'2. Collected Data'!AW319))</f>
        <v>0.22750000000000004</v>
      </c>
      <c r="AX19" s="185">
        <f>IF(COUNT('2. Collected Data'!AX19,'2. Collected Data'!AX119,'2. Collected Data'!AX219,'2. Collected Data'!AX319)&lt;=1,"",AVERAGE('2. Collected Data'!AX19,'2. Collected Data'!AX119,'2. Collected Data'!AX219,'2. Collected Data'!AX319))</f>
        <v>0.77249999999999996</v>
      </c>
      <c r="AY19" s="50"/>
      <c r="AZ19" s="91"/>
      <c r="BA19" s="88"/>
      <c r="BB19" s="78">
        <f>IF(COUNT('2. Collected Data'!BB19,'2. Collected Data'!BB119,'2. Collected Data'!BB219,'2. Collected Data'!BB319)&lt;=1,"",AVERAGE('2. Collected Data'!BB19,'2. Collected Data'!BB119,'2. Collected Data'!BB219,'2. Collected Data'!BB319))</f>
        <v>69.75</v>
      </c>
      <c r="BC19" s="75">
        <f>IF(COUNT('2. Collected Data'!BC19,'2. Collected Data'!BC119,'2. Collected Data'!BC219,'2. Collected Data'!BC319)&lt;=1,"",AVERAGE('2. Collected Data'!BC19,'2. Collected Data'!BC119,'2. Collected Data'!BC219,'2. Collected Data'!BC319))</f>
        <v>20218085.75</v>
      </c>
      <c r="BD19" s="75">
        <f>IF(COUNT('2. Collected Data'!BD19,'2. Collected Data'!BD119,'2. Collected Data'!BD219,'2. Collected Data'!BD319)&lt;=1,"",AVERAGE('2. Collected Data'!BD19,'2. Collected Data'!BD119,'2. Collected Data'!BD219,'2. Collected Data'!BD319))</f>
        <v>2519560.6666666665</v>
      </c>
      <c r="BE19" s="75">
        <f>IF(COUNT('2. Collected Data'!BE19,'2. Collected Data'!BE119,'2. Collected Data'!BE219,'2. Collected Data'!BE319)&lt;=1,"",AVERAGE('2. Collected Data'!BE19,'2. Collected Data'!BE119,'2. Collected Data'!BE219,'2. Collected Data'!BE319))</f>
        <v>15289139.25</v>
      </c>
      <c r="BF19" s="75">
        <f>IF(COUNT('2. Collected Data'!BF19,'2. Collected Data'!BF119,'2. Collected Data'!BF219,'2. Collected Data'!BF319)&lt;=1,"",AVERAGE('2. Collected Data'!BF19,'2. Collected Data'!BF119,'2. Collected Data'!BF219,'2. Collected Data'!BF319))</f>
        <v>39391750</v>
      </c>
      <c r="BG19" s="50"/>
      <c r="BH19" s="78">
        <f>IF(COUNT('2. Collected Data'!BH19,'2. Collected Data'!BH119,'2. Collected Data'!BH219,'2. Collected Data'!BH319)&lt;=1,"",AVERAGE('2. Collected Data'!BH19,'2. Collected Data'!BH119,'2. Collected Data'!BH219,'2. Collected Data'!BH319))</f>
        <v>68.976666666666674</v>
      </c>
      <c r="BI19" s="130"/>
      <c r="BJ19" s="50"/>
    </row>
    <row r="20" spans="1:62" s="177" customFormat="1" ht="11.25" customHeight="1" x14ac:dyDescent="0.15">
      <c r="A20" s="89" t="s">
        <v>134</v>
      </c>
      <c r="B20" s="172"/>
      <c r="C20" s="348"/>
      <c r="D20" s="348"/>
      <c r="E20" s="348"/>
      <c r="F20" s="348"/>
      <c r="G20" s="45">
        <f>IF(COUNT('2. Collected Data'!G20,'2. Collected Data'!G120,'2. Collected Data'!G220,'2. Collected Data'!G320)&lt;=1,"",AVERAGE('2. Collected Data'!G20,'2. Collected Data'!G120,'2. Collected Data'!G220,'2. Collected Data'!G320))</f>
        <v>13472</v>
      </c>
      <c r="H20" s="45" t="str">
        <f>IF(COUNT('2. Collected Data'!H20,'2. Collected Data'!H120,'2. Collected Data'!H220,'2. Collected Data'!H320)&lt;=1,"",AVERAGE('2. Collected Data'!H20,'2. Collected Data'!H120,'2. Collected Data'!H220,'2. Collected Data'!H320))</f>
        <v/>
      </c>
      <c r="I20" s="45">
        <f>IF(COUNT('2. Collected Data'!I20,'2. Collected Data'!I120,'2. Collected Data'!I220,'2. Collected Data'!I320)&lt;=1,"",AVERAGE('2. Collected Data'!I20,'2. Collected Data'!I120,'2. Collected Data'!I220,'2. Collected Data'!I320))</f>
        <v>355.75</v>
      </c>
      <c r="J20" s="45">
        <f>IF(COUNT('2. Collected Data'!J20,'2. Collected Data'!J120,'2. Collected Data'!J220,'2. Collected Data'!J320)&lt;=1,"",AVERAGE('2. Collected Data'!J20,'2. Collected Data'!J120,'2. Collected Data'!J220,'2. Collected Data'!J320))</f>
        <v>11</v>
      </c>
      <c r="K20" s="45">
        <f>IF(COUNT('2. Collected Data'!K20,'2. Collected Data'!K120,'2. Collected Data'!K220,'2. Collected Data'!K320)&lt;=1,"",AVERAGE('2. Collected Data'!K20,'2. Collected Data'!K120,'2. Collected Data'!K220,'2. Collected Data'!K320))</f>
        <v>8</v>
      </c>
      <c r="L20" s="45">
        <f>IF(COUNT('2. Collected Data'!L20,'2. Collected Data'!L120,'2. Collected Data'!L220,'2. Collected Data'!L320)&lt;=1,"",AVERAGE('2. Collected Data'!L20,'2. Collected Data'!L120,'2. Collected Data'!L220,'2. Collected Data'!L320))</f>
        <v>1.3333333333333333</v>
      </c>
      <c r="M20" s="45">
        <f>IF(COUNT('2. Collected Data'!M20,'2. Collected Data'!M120,'2. Collected Data'!M220,'2. Collected Data'!M320)&lt;=1,"",AVERAGE('2. Collected Data'!M20,'2. Collected Data'!M120,'2. Collected Data'!M220,'2. Collected Data'!M320))</f>
        <v>29.5</v>
      </c>
      <c r="N20" s="45">
        <f>IF(COUNT('2. Collected Data'!N20,'2. Collected Data'!N120,'2. Collected Data'!N220,'2. Collected Data'!N320)&lt;=1,"",AVERAGE('2. Collected Data'!N20,'2. Collected Data'!N120,'2. Collected Data'!N220,'2. Collected Data'!N320))</f>
        <v>4</v>
      </c>
      <c r="O20" s="45">
        <f>IF(COUNT('2. Collected Data'!O20,'2. Collected Data'!O120,'2. Collected Data'!O220,'2. Collected Data'!O320)&lt;=1,"",AVERAGE('2. Collected Data'!O20,'2. Collected Data'!O120,'2. Collected Data'!O220,'2. Collected Data'!O320))</f>
        <v>297.25</v>
      </c>
      <c r="P20" s="45">
        <f>IF(COUNT('2. Collected Data'!P20,'2. Collected Data'!P120,'2. Collected Data'!P220,'2. Collected Data'!P320)&lt;=1,"",AVERAGE('2. Collected Data'!P20,'2. Collected Data'!P120,'2. Collected Data'!P220,'2. Collected Data'!P320))</f>
        <v>0</v>
      </c>
      <c r="Q20" s="45" t="str">
        <f>IF(COUNT('2. Collected Data'!Q20,'2. Collected Data'!Q120,'2. Collected Data'!Q220,'2. Collected Data'!Q320)&lt;=1,"",AVERAGE('2. Collected Data'!Q20,'2. Collected Data'!Q120,'2. Collected Data'!Q220,'2. Collected Data'!Q320))</f>
        <v/>
      </c>
      <c r="R20" s="45" t="str">
        <f>IF(COUNT('2. Collected Data'!R20,'2. Collected Data'!R120,'2. Collected Data'!R220,'2. Collected Data'!R320)&lt;=1,"",AVERAGE('2. Collected Data'!R20,'2. Collected Data'!R120,'2. Collected Data'!R220,'2. Collected Data'!R320))</f>
        <v/>
      </c>
      <c r="S20" s="45" t="str">
        <f>IF(COUNT('2. Collected Data'!S20,'2. Collected Data'!S120,'2. Collected Data'!S220,'2. Collected Data'!S320)&lt;=1,"",AVERAGE('2. Collected Data'!S20,'2. Collected Data'!S120,'2. Collected Data'!S220,'2. Collected Data'!S320))</f>
        <v/>
      </c>
      <c r="T20" s="45" t="str">
        <f>IF(COUNT('2. Collected Data'!T20,'2. Collected Data'!T120,'2. Collected Data'!T220,'2. Collected Data'!T320)&lt;=1,"",AVERAGE('2. Collected Data'!T20,'2. Collected Data'!T120,'2. Collected Data'!T220,'2. Collected Data'!T320))</f>
        <v/>
      </c>
      <c r="U20" s="45" t="str">
        <f>IF(COUNT('2. Collected Data'!U20,'2. Collected Data'!U120,'2. Collected Data'!U220,'2. Collected Data'!U320)&lt;=1,"",AVERAGE('2. Collected Data'!U20,'2. Collected Data'!U120,'2. Collected Data'!U220,'2. Collected Data'!U320))</f>
        <v/>
      </c>
      <c r="V20" s="45" t="str">
        <f>IF(COUNT('2. Collected Data'!V20,'2. Collected Data'!V120,'2. Collected Data'!V220,'2. Collected Data'!V320)&lt;=1,"",AVERAGE('2. Collected Data'!V20,'2. Collected Data'!V120,'2. Collected Data'!V220,'2. Collected Data'!V320))</f>
        <v/>
      </c>
      <c r="W20" s="45" t="str">
        <f>IF(COUNT('2. Collected Data'!W20,'2. Collected Data'!W120,'2. Collected Data'!W220,'2. Collected Data'!W320)&lt;=1,"",AVERAGE('2. Collected Data'!W20,'2. Collected Data'!W120,'2. Collected Data'!W220,'2. Collected Data'!W320))</f>
        <v/>
      </c>
      <c r="X20" s="45" t="str">
        <f>IF(COUNT('2. Collected Data'!X20,'2. Collected Data'!X120,'2. Collected Data'!X220,'2. Collected Data'!X320)&lt;=1,"",AVERAGE('2. Collected Data'!X20,'2. Collected Data'!X120,'2. Collected Data'!X220,'2. Collected Data'!X320))</f>
        <v/>
      </c>
      <c r="Y20" s="45">
        <f>IF(COUNT('2. Collected Data'!Y20,'2. Collected Data'!Y120,'2. Collected Data'!Y220,'2. Collected Data'!Y320)&lt;=1,"",AVERAGE('2. Collected Data'!Y20,'2. Collected Data'!Y120,'2. Collected Data'!Y220,'2. Collected Data'!Y320))</f>
        <v>285</v>
      </c>
      <c r="Z20" s="45">
        <f>IF(COUNT('2. Collected Data'!Z20,'2. Collected Data'!Z120,'2. Collected Data'!Z220,'2. Collected Data'!Z320)&lt;=1,"",AVERAGE('2. Collected Data'!Z20,'2. Collected Data'!Z120,'2. Collected Data'!Z220,'2. Collected Data'!Z320))</f>
        <v>44</v>
      </c>
      <c r="AA20" s="185">
        <f>IF(COUNT('2. Collected Data'!AA20,'2. Collected Data'!AA120,'2. Collected Data'!AA220,'2. Collected Data'!AA320)&lt;=1,"",AVERAGE('2. Collected Data'!AA20,'2. Collected Data'!AA120,'2. Collected Data'!AA220,'2. Collected Data'!AA320))</f>
        <v>1</v>
      </c>
      <c r="AB20" s="185">
        <f>IF(COUNT('2. Collected Data'!AB20,'2. Collected Data'!AB120,'2. Collected Data'!AB220,'2. Collected Data'!AB320)&lt;=1,"",AVERAGE('2. Collected Data'!AB20,'2. Collected Data'!AB120,'2. Collected Data'!AB220,'2. Collected Data'!AB320))</f>
        <v>0</v>
      </c>
      <c r="AC20" s="185">
        <f>IF(COUNT('2. Collected Data'!AC20,'2. Collected Data'!AC120,'2. Collected Data'!AC220,'2. Collected Data'!AC320)&lt;=1,"",AVERAGE('2. Collected Data'!AC20,'2. Collected Data'!AC120,'2. Collected Data'!AC220,'2. Collected Data'!AC320))</f>
        <v>0</v>
      </c>
      <c r="AD20" s="45">
        <f>IF(COUNT('2. Collected Data'!AD20,'2. Collected Data'!AD120,'2. Collected Data'!AD220,'2. Collected Data'!AD320)&lt;=1,"",AVERAGE('2. Collected Data'!AD20,'2. Collected Data'!AD120,'2. Collected Data'!AD220,'2. Collected Data'!AD320))</f>
        <v>21</v>
      </c>
      <c r="AE20" s="45">
        <f>IF(COUNT('2. Collected Data'!AE20,'2. Collected Data'!AE120,'2. Collected Data'!AE220,'2. Collected Data'!AE320)&lt;=1,"",AVERAGE('2. Collected Data'!AE20,'2. Collected Data'!AE120,'2. Collected Data'!AE220,'2. Collected Data'!AE320))</f>
        <v>50725</v>
      </c>
      <c r="AF20" s="45">
        <f>IF(COUNT('2. Collected Data'!AF20,'2. Collected Data'!AF120,'2. Collected Data'!AF220,'2. Collected Data'!AF320)&lt;=1,"",AVERAGE('2. Collected Data'!AF20,'2. Collected Data'!AF120,'2. Collected Data'!AF220,'2. Collected Data'!AF320))</f>
        <v>14</v>
      </c>
      <c r="AG20" s="45">
        <f>IF(COUNT('2. Collected Data'!AG20,'2. Collected Data'!AG120,'2. Collected Data'!AG220,'2. Collected Data'!AG320)&lt;=1,"",AVERAGE('2. Collected Data'!AG20,'2. Collected Data'!AG120,'2. Collected Data'!AG220,'2. Collected Data'!AG320))</f>
        <v>288350</v>
      </c>
      <c r="AH20" s="88"/>
      <c r="AI20" s="45">
        <f>IF(COUNT('2. Collected Data'!AI20,'2. Collected Data'!AI120,'2. Collected Data'!AI220,'2. Collected Data'!AI320)&lt;=1,"",AVERAGE('2. Collected Data'!AI20,'2. Collected Data'!AI120,'2. Collected Data'!AI220,'2. Collected Data'!AI320))</f>
        <v>62085.5</v>
      </c>
      <c r="AJ20" s="45" t="str">
        <f>IF(COUNT('2. Collected Data'!AJ20,'2. Collected Data'!AJ120,'2. Collected Data'!AJ220,'2. Collected Data'!AJ320)&lt;=1,"",AVERAGE('2. Collected Data'!AJ20,'2. Collected Data'!AJ120,'2. Collected Data'!AJ220,'2. Collected Data'!AJ320))</f>
        <v/>
      </c>
      <c r="AK20" s="45" t="str">
        <f>IF(COUNT('2. Collected Data'!AK20,'2. Collected Data'!AK120,'2. Collected Data'!AK220,'2. Collected Data'!AK320)&lt;=1,"",AVERAGE('2. Collected Data'!AK20,'2. Collected Data'!AK120,'2. Collected Data'!AK220,'2. Collected Data'!AK320))</f>
        <v/>
      </c>
      <c r="AL20" s="45">
        <f>IF(COUNT('2. Collected Data'!AL20,'2. Collected Data'!AL120,'2. Collected Data'!AL220,'2. Collected Data'!AL320)&lt;=1,"",AVERAGE('2. Collected Data'!AL20,'2. Collected Data'!AL120,'2. Collected Data'!AL220,'2. Collected Data'!AL320))</f>
        <v>1300</v>
      </c>
      <c r="AM20" s="45" t="str">
        <f>IF(COUNT('2. Collected Data'!AM20,'2. Collected Data'!AM120,'2. Collected Data'!AM220,'2. Collected Data'!AM320)&lt;=1,"",AVERAGE('2. Collected Data'!AM20,'2. Collected Data'!AM120,'2. Collected Data'!AM220,'2. Collected Data'!AM320))</f>
        <v/>
      </c>
      <c r="AN20" s="122"/>
      <c r="AO20" s="45">
        <f>IF(COUNT('2. Collected Data'!AO20,'2. Collected Data'!AO120,'2. Collected Data'!AO220,'2. Collected Data'!AO320)&lt;=1,"",AVERAGE('2. Collected Data'!AO20,'2. Collected Data'!AO120,'2. Collected Data'!AO220,'2. Collected Data'!AO320))</f>
        <v>962000</v>
      </c>
      <c r="AP20" s="45" t="str">
        <f>IF(COUNT('2. Collected Data'!AP20,'2. Collected Data'!AP120,'2. Collected Data'!AP220,'2. Collected Data'!AP320)&lt;=1,"",AVERAGE('2. Collected Data'!AP20,'2. Collected Data'!AP120,'2. Collected Data'!AP220,'2. Collected Data'!AP320))</f>
        <v/>
      </c>
      <c r="AQ20" s="45" t="str">
        <f>IF(COUNT('2. Collected Data'!AQ20,'2. Collected Data'!AQ120,'2. Collected Data'!AQ220,'2. Collected Data'!AQ320)&lt;=1,"",AVERAGE('2. Collected Data'!AQ20,'2. Collected Data'!AQ120,'2. Collected Data'!AQ220,'2. Collected Data'!AQ320))</f>
        <v/>
      </c>
      <c r="AR20" s="45" t="str">
        <f>IF(COUNT('2. Collected Data'!AR20,'2. Collected Data'!AR120,'2. Collected Data'!AR220,'2. Collected Data'!AR320)&lt;=1,"",AVERAGE('2. Collected Data'!AR20,'2. Collected Data'!AR120,'2. Collected Data'!AR220,'2. Collected Data'!AR320))</f>
        <v/>
      </c>
      <c r="AS20" s="45" t="str">
        <f>IF(COUNT('2. Collected Data'!AS20,'2. Collected Data'!AS120,'2. Collected Data'!AS220,'2. Collected Data'!AS320)&lt;=1,"",AVERAGE('2. Collected Data'!AS20,'2. Collected Data'!AS120,'2. Collected Data'!AS220,'2. Collected Data'!AS320))</f>
        <v/>
      </c>
      <c r="AT20" s="45" t="str">
        <f>IF(COUNT('2. Collected Data'!AT20,'2. Collected Data'!AT120,'2. Collected Data'!AT220,'2. Collected Data'!AT320)&lt;=1,"",AVERAGE('2. Collected Data'!AT20,'2. Collected Data'!AT120,'2. Collected Data'!AT220,'2. Collected Data'!AT320))</f>
        <v/>
      </c>
      <c r="AU20" s="45" t="str">
        <f>IF(COUNT('2. Collected Data'!AU20,'2. Collected Data'!AU120,'2. Collected Data'!AU220,'2. Collected Data'!AU320)&lt;=1,"",AVERAGE('2. Collected Data'!AU20,'2. Collected Data'!AU120,'2. Collected Data'!AU220,'2. Collected Data'!AU320))</f>
        <v/>
      </c>
      <c r="AV20" s="88"/>
      <c r="AW20" s="185">
        <f>IF(COUNT('2. Collected Data'!AW20,'2. Collected Data'!AW120,'2. Collected Data'!AW220,'2. Collected Data'!AW320)&lt;=1,"",AVERAGE('2. Collected Data'!AW20,'2. Collected Data'!AW120,'2. Collected Data'!AW220,'2. Collected Data'!AW320))</f>
        <v>1</v>
      </c>
      <c r="AX20" s="185">
        <f>IF(COUNT('2. Collected Data'!AX20,'2. Collected Data'!AX120,'2. Collected Data'!AX220,'2. Collected Data'!AX320)&lt;=1,"",AVERAGE('2. Collected Data'!AX20,'2. Collected Data'!AX120,'2. Collected Data'!AX220,'2. Collected Data'!AX320))</f>
        <v>0</v>
      </c>
      <c r="AY20" s="50"/>
      <c r="AZ20" s="91"/>
      <c r="BA20" s="88"/>
      <c r="BB20" s="78">
        <f>IF(COUNT('2. Collected Data'!BB20,'2. Collected Data'!BB120,'2. Collected Data'!BB220,'2. Collected Data'!BB320)&lt;=1,"",AVERAGE('2. Collected Data'!BB20,'2. Collected Data'!BB120,'2. Collected Data'!BB220,'2. Collected Data'!BB320))</f>
        <v>60.977499999999999</v>
      </c>
      <c r="BC20" s="75">
        <f>IF(COUNT('2. Collected Data'!BC20,'2. Collected Data'!BC120,'2. Collected Data'!BC220,'2. Collected Data'!BC320)&lt;=1,"",AVERAGE('2. Collected Data'!BC20,'2. Collected Data'!BC120,'2. Collected Data'!BC220,'2. Collected Data'!BC320))</f>
        <v>2897178.75</v>
      </c>
      <c r="BD20" s="75">
        <f>IF(COUNT('2. Collected Data'!BD20,'2. Collected Data'!BD120,'2. Collected Data'!BD220,'2. Collected Data'!BD320)&lt;=1,"",AVERAGE('2. Collected Data'!BD20,'2. Collected Data'!BD120,'2. Collected Data'!BD220,'2. Collected Data'!BD320))</f>
        <v>2541133.25</v>
      </c>
      <c r="BE20" s="75">
        <f>IF(COUNT('2. Collected Data'!BE20,'2. Collected Data'!BE120,'2. Collected Data'!BE220,'2. Collected Data'!BE320)&lt;=1,"",AVERAGE('2. Collected Data'!BE20,'2. Collected Data'!BE120,'2. Collected Data'!BE220,'2. Collected Data'!BE320))</f>
        <v>3323171</v>
      </c>
      <c r="BF20" s="75">
        <f>IF(COUNT('2. Collected Data'!BF20,'2. Collected Data'!BF120,'2. Collected Data'!BF220,'2. Collected Data'!BF320)&lt;=1,"",AVERAGE('2. Collected Data'!BF20,'2. Collected Data'!BF120,'2. Collected Data'!BF220,'2. Collected Data'!BF320))</f>
        <v>10400187.5</v>
      </c>
      <c r="BG20" s="50"/>
      <c r="BH20" s="78">
        <f>IF(COUNT('2. Collected Data'!BH20,'2. Collected Data'!BH120,'2. Collected Data'!BH220,'2. Collected Data'!BH320)&lt;=1,"",AVERAGE('2. Collected Data'!BH20,'2. Collected Data'!BH120,'2. Collected Data'!BH220,'2. Collected Data'!BH320))</f>
        <v>62.32</v>
      </c>
      <c r="BI20" s="130"/>
      <c r="BJ20" s="50"/>
    </row>
    <row r="21" spans="1:62" s="51" customFormat="1" ht="11.25" customHeight="1" x14ac:dyDescent="0.15">
      <c r="A21" s="89" t="s">
        <v>347</v>
      </c>
      <c r="B21" s="172"/>
      <c r="C21" s="348"/>
      <c r="D21" s="348"/>
      <c r="E21" s="348"/>
      <c r="F21" s="348"/>
      <c r="G21" s="45" t="str">
        <f>IF(COUNT('2. Collected Data'!G21,'2. Collected Data'!G121,'2. Collected Data'!G221,'2. Collected Data'!G321)&lt;=1,"",AVERAGE('2. Collected Data'!G21,'2. Collected Data'!G121,'2. Collected Data'!G221,'2. Collected Data'!G321))</f>
        <v/>
      </c>
      <c r="H21" s="45" t="str">
        <f>IF(COUNT('2. Collected Data'!H21,'2. Collected Data'!H121,'2. Collected Data'!H221,'2. Collected Data'!H321)&lt;=1,"",AVERAGE('2. Collected Data'!H21,'2. Collected Data'!H121,'2. Collected Data'!H221,'2. Collected Data'!H321))</f>
        <v/>
      </c>
      <c r="I21" s="45" t="str">
        <f>IF(COUNT('2. Collected Data'!I21,'2. Collected Data'!I121,'2. Collected Data'!I221,'2. Collected Data'!I321)&lt;=1,"",AVERAGE('2. Collected Data'!I21,'2. Collected Data'!I121,'2. Collected Data'!I221,'2. Collected Data'!I321))</f>
        <v/>
      </c>
      <c r="J21" s="45" t="str">
        <f>IF(COUNT('2. Collected Data'!J21,'2. Collected Data'!J121,'2. Collected Data'!J221,'2. Collected Data'!J321)&lt;=1,"",AVERAGE('2. Collected Data'!J21,'2. Collected Data'!J121,'2. Collected Data'!J221,'2. Collected Data'!J321))</f>
        <v/>
      </c>
      <c r="K21" s="45" t="str">
        <f>IF(COUNT('2. Collected Data'!K21,'2. Collected Data'!K121,'2. Collected Data'!K221,'2. Collected Data'!K321)&lt;=1,"",AVERAGE('2. Collected Data'!K21,'2. Collected Data'!K121,'2. Collected Data'!K221,'2. Collected Data'!K321))</f>
        <v/>
      </c>
      <c r="L21" s="45" t="str">
        <f>IF(COUNT('2. Collected Data'!L21,'2. Collected Data'!L121,'2. Collected Data'!L221,'2. Collected Data'!L321)&lt;=1,"",AVERAGE('2. Collected Data'!L21,'2. Collected Data'!L121,'2. Collected Data'!L221,'2. Collected Data'!L321))</f>
        <v/>
      </c>
      <c r="M21" s="45" t="str">
        <f>IF(COUNT('2. Collected Data'!M21,'2. Collected Data'!M121,'2. Collected Data'!M221,'2. Collected Data'!M321)&lt;=1,"",AVERAGE('2. Collected Data'!M21,'2. Collected Data'!M121,'2. Collected Data'!M221,'2. Collected Data'!M321))</f>
        <v/>
      </c>
      <c r="N21" s="45" t="str">
        <f>IF(COUNT('2. Collected Data'!N21,'2. Collected Data'!N121,'2. Collected Data'!N221,'2. Collected Data'!N321)&lt;=1,"",AVERAGE('2. Collected Data'!N21,'2. Collected Data'!N121,'2. Collected Data'!N221,'2. Collected Data'!N321))</f>
        <v/>
      </c>
      <c r="O21" s="45" t="str">
        <f>IF(COUNT('2. Collected Data'!O21,'2. Collected Data'!O121,'2. Collected Data'!O221,'2. Collected Data'!O321)&lt;=1,"",AVERAGE('2. Collected Data'!O21,'2. Collected Data'!O121,'2. Collected Data'!O221,'2. Collected Data'!O321))</f>
        <v/>
      </c>
      <c r="P21" s="45" t="str">
        <f>IF(COUNT('2. Collected Data'!P21,'2. Collected Data'!P121,'2. Collected Data'!P221,'2. Collected Data'!P321)&lt;=1,"",AVERAGE('2. Collected Data'!P21,'2. Collected Data'!P121,'2. Collected Data'!P221,'2. Collected Data'!P321))</f>
        <v/>
      </c>
      <c r="Q21" s="45" t="str">
        <f>IF(COUNT('2. Collected Data'!Q21,'2. Collected Data'!Q121,'2. Collected Data'!Q221,'2. Collected Data'!Q321)&lt;=1,"",AVERAGE('2. Collected Data'!Q21,'2. Collected Data'!Q121,'2. Collected Data'!Q221,'2. Collected Data'!Q321))</f>
        <v/>
      </c>
      <c r="R21" s="45" t="str">
        <f>IF(COUNT('2. Collected Data'!R21,'2. Collected Data'!R121,'2. Collected Data'!R221,'2. Collected Data'!R321)&lt;=1,"",AVERAGE('2. Collected Data'!R21,'2. Collected Data'!R121,'2. Collected Data'!R221,'2. Collected Data'!R321))</f>
        <v/>
      </c>
      <c r="S21" s="45" t="str">
        <f>IF(COUNT('2. Collected Data'!S21,'2. Collected Data'!S121,'2. Collected Data'!S221,'2. Collected Data'!S321)&lt;=1,"",AVERAGE('2. Collected Data'!S21,'2. Collected Data'!S121,'2. Collected Data'!S221,'2. Collected Data'!S321))</f>
        <v/>
      </c>
      <c r="T21" s="45" t="str">
        <f>IF(COUNT('2. Collected Data'!T21,'2. Collected Data'!T121,'2. Collected Data'!T221,'2. Collected Data'!T321)&lt;=1,"",AVERAGE('2. Collected Data'!T21,'2. Collected Data'!T121,'2. Collected Data'!T221,'2. Collected Data'!T321))</f>
        <v/>
      </c>
      <c r="U21" s="45" t="str">
        <f>IF(COUNT('2. Collected Data'!U21,'2. Collected Data'!U121,'2. Collected Data'!U221,'2. Collected Data'!U321)&lt;=1,"",AVERAGE('2. Collected Data'!U21,'2. Collected Data'!U121,'2. Collected Data'!U221,'2. Collected Data'!U321))</f>
        <v/>
      </c>
      <c r="V21" s="45" t="str">
        <f>IF(COUNT('2. Collected Data'!V21,'2. Collected Data'!V121,'2. Collected Data'!V221,'2. Collected Data'!V321)&lt;=1,"",AVERAGE('2. Collected Data'!V21,'2. Collected Data'!V121,'2. Collected Data'!V221,'2. Collected Data'!V321))</f>
        <v/>
      </c>
      <c r="W21" s="45" t="str">
        <f>IF(COUNT('2. Collected Data'!W21,'2. Collected Data'!W121,'2. Collected Data'!W221,'2. Collected Data'!W321)&lt;=1,"",AVERAGE('2. Collected Data'!W21,'2. Collected Data'!W121,'2. Collected Data'!W221,'2. Collected Data'!W321))</f>
        <v/>
      </c>
      <c r="X21" s="45" t="str">
        <f>IF(COUNT('2. Collected Data'!X21,'2. Collected Data'!X121,'2. Collected Data'!X221,'2. Collected Data'!X321)&lt;=1,"",AVERAGE('2. Collected Data'!X21,'2. Collected Data'!X121,'2. Collected Data'!X221,'2. Collected Data'!X321))</f>
        <v/>
      </c>
      <c r="Y21" s="45" t="str">
        <f>IF(COUNT('2. Collected Data'!Y21,'2. Collected Data'!Y121,'2. Collected Data'!Y221,'2. Collected Data'!Y321)&lt;=1,"",AVERAGE('2. Collected Data'!Y21,'2. Collected Data'!Y121,'2. Collected Data'!Y221,'2. Collected Data'!Y321))</f>
        <v/>
      </c>
      <c r="Z21" s="45" t="str">
        <f>IF(COUNT('2. Collected Data'!Z21,'2. Collected Data'!Z121,'2. Collected Data'!Z221,'2. Collected Data'!Z321)&lt;=1,"",AVERAGE('2. Collected Data'!Z21,'2. Collected Data'!Z121,'2. Collected Data'!Z221,'2. Collected Data'!Z321))</f>
        <v/>
      </c>
      <c r="AA21" s="185" t="str">
        <f>IF(COUNT('2. Collected Data'!AA21,'2. Collected Data'!AA121,'2. Collected Data'!AA221,'2. Collected Data'!AA321)&lt;=1,"",AVERAGE('2. Collected Data'!AA21,'2. Collected Data'!AA121,'2. Collected Data'!AA221,'2. Collected Data'!AA321))</f>
        <v/>
      </c>
      <c r="AB21" s="185" t="str">
        <f>IF(COUNT('2. Collected Data'!AB21,'2. Collected Data'!AB121,'2. Collected Data'!AB221,'2. Collected Data'!AB321)&lt;=1,"",AVERAGE('2. Collected Data'!AB21,'2. Collected Data'!AB121,'2. Collected Data'!AB221,'2. Collected Data'!AB321))</f>
        <v/>
      </c>
      <c r="AC21" s="185" t="str">
        <f>IF(COUNT('2. Collected Data'!AC21,'2. Collected Data'!AC121,'2. Collected Data'!AC221,'2. Collected Data'!AC321)&lt;=1,"",AVERAGE('2. Collected Data'!AC21,'2. Collected Data'!AC121,'2. Collected Data'!AC221,'2. Collected Data'!AC321))</f>
        <v/>
      </c>
      <c r="AD21" s="45" t="str">
        <f>IF(COUNT('2. Collected Data'!AD21,'2. Collected Data'!AD121,'2. Collected Data'!AD221,'2. Collected Data'!AD321)&lt;=1,"",AVERAGE('2. Collected Data'!AD21,'2. Collected Data'!AD121,'2. Collected Data'!AD221,'2. Collected Data'!AD321))</f>
        <v/>
      </c>
      <c r="AE21" s="45" t="str">
        <f>IF(COUNT('2. Collected Data'!AE21,'2. Collected Data'!AE121,'2. Collected Data'!AE221,'2. Collected Data'!AE321)&lt;=1,"",AVERAGE('2. Collected Data'!AE21,'2. Collected Data'!AE121,'2. Collected Data'!AE221,'2. Collected Data'!AE321))</f>
        <v/>
      </c>
      <c r="AF21" s="45" t="str">
        <f>IF(COUNT('2. Collected Data'!AF21,'2. Collected Data'!AF121,'2. Collected Data'!AF221,'2. Collected Data'!AF321)&lt;=1,"",AVERAGE('2. Collected Data'!AF21,'2. Collected Data'!AF121,'2. Collected Data'!AF221,'2. Collected Data'!AF321))</f>
        <v/>
      </c>
      <c r="AG21" s="45" t="str">
        <f>IF(COUNT('2. Collected Data'!AG21,'2. Collected Data'!AG121,'2. Collected Data'!AG221,'2. Collected Data'!AG321)&lt;=1,"",AVERAGE('2. Collected Data'!AG21,'2. Collected Data'!AG121,'2. Collected Data'!AG221,'2. Collected Data'!AG321))</f>
        <v/>
      </c>
      <c r="AH21" s="88"/>
      <c r="AI21" s="45" t="str">
        <f>IF(COUNT('2. Collected Data'!AI21,'2. Collected Data'!AI121,'2. Collected Data'!AI221,'2. Collected Data'!AI321)&lt;=1,"",AVERAGE('2. Collected Data'!AI21,'2. Collected Data'!AI121,'2. Collected Data'!AI221,'2. Collected Data'!AI321))</f>
        <v/>
      </c>
      <c r="AJ21" s="45" t="str">
        <f>IF(COUNT('2. Collected Data'!AJ21,'2. Collected Data'!AJ121,'2. Collected Data'!AJ221,'2. Collected Data'!AJ321)&lt;=1,"",AVERAGE('2. Collected Data'!AJ21,'2. Collected Data'!AJ121,'2. Collected Data'!AJ221,'2. Collected Data'!AJ321))</f>
        <v/>
      </c>
      <c r="AK21" s="45" t="str">
        <f>IF(COUNT('2. Collected Data'!AK21,'2. Collected Data'!AK121,'2. Collected Data'!AK221,'2. Collected Data'!AK321)&lt;=1,"",AVERAGE('2. Collected Data'!AK21,'2. Collected Data'!AK121,'2. Collected Data'!AK221,'2. Collected Data'!AK321))</f>
        <v/>
      </c>
      <c r="AL21" s="45" t="str">
        <f>IF(COUNT('2. Collected Data'!AL21,'2. Collected Data'!AL121,'2. Collected Data'!AL221,'2. Collected Data'!AL321)&lt;=1,"",AVERAGE('2. Collected Data'!AL21,'2. Collected Data'!AL121,'2. Collected Data'!AL221,'2. Collected Data'!AL321))</f>
        <v/>
      </c>
      <c r="AM21" s="45" t="str">
        <f>IF(COUNT('2. Collected Data'!AM21,'2. Collected Data'!AM121,'2. Collected Data'!AM221,'2. Collected Data'!AM321)&lt;=1,"",AVERAGE('2. Collected Data'!AM21,'2. Collected Data'!AM121,'2. Collected Data'!AM221,'2. Collected Data'!AM321))</f>
        <v/>
      </c>
      <c r="AN21" s="122"/>
      <c r="AO21" s="45" t="str">
        <f>IF(COUNT('2. Collected Data'!AO21,'2. Collected Data'!AO121,'2. Collected Data'!AO221,'2. Collected Data'!AO321)&lt;=1,"",AVERAGE('2. Collected Data'!AO21,'2. Collected Data'!AO121,'2. Collected Data'!AO221,'2. Collected Data'!AO321))</f>
        <v/>
      </c>
      <c r="AP21" s="45" t="str">
        <f>IF(COUNT('2. Collected Data'!AP21,'2. Collected Data'!AP121,'2. Collected Data'!AP221,'2. Collected Data'!AP321)&lt;=1,"",AVERAGE('2. Collected Data'!AP21,'2. Collected Data'!AP121,'2. Collected Data'!AP221,'2. Collected Data'!AP321))</f>
        <v/>
      </c>
      <c r="AQ21" s="45" t="str">
        <f>IF(COUNT('2. Collected Data'!AQ21,'2. Collected Data'!AQ121,'2. Collected Data'!AQ221,'2. Collected Data'!AQ321)&lt;=1,"",AVERAGE('2. Collected Data'!AQ21,'2. Collected Data'!AQ121,'2. Collected Data'!AQ221,'2. Collected Data'!AQ321))</f>
        <v/>
      </c>
      <c r="AR21" s="45" t="str">
        <f>IF(COUNT('2. Collected Data'!AR21,'2. Collected Data'!AR121,'2. Collected Data'!AR221,'2. Collected Data'!AR321)&lt;=1,"",AVERAGE('2. Collected Data'!AR21,'2. Collected Data'!AR121,'2. Collected Data'!AR221,'2. Collected Data'!AR321))</f>
        <v/>
      </c>
      <c r="AS21" s="45" t="str">
        <f>IF(COUNT('2. Collected Data'!AS21,'2. Collected Data'!AS121,'2. Collected Data'!AS221,'2. Collected Data'!AS321)&lt;=1,"",AVERAGE('2. Collected Data'!AS21,'2. Collected Data'!AS121,'2. Collected Data'!AS221,'2. Collected Data'!AS321))</f>
        <v/>
      </c>
      <c r="AT21" s="45" t="str">
        <f>IF(COUNT('2. Collected Data'!AT21,'2. Collected Data'!AT121,'2. Collected Data'!AT221,'2. Collected Data'!AT321)&lt;=1,"",AVERAGE('2. Collected Data'!AT21,'2. Collected Data'!AT121,'2. Collected Data'!AT221,'2. Collected Data'!AT321))</f>
        <v/>
      </c>
      <c r="AU21" s="45" t="str">
        <f>IF(COUNT('2. Collected Data'!AU21,'2. Collected Data'!AU121,'2. Collected Data'!AU221,'2. Collected Data'!AU321)&lt;=1,"",AVERAGE('2. Collected Data'!AU21,'2. Collected Data'!AU121,'2. Collected Data'!AU221,'2. Collected Data'!AU321))</f>
        <v/>
      </c>
      <c r="AV21" s="88"/>
      <c r="AW21" s="185" t="str">
        <f>IF(COUNT('2. Collected Data'!AW21,'2. Collected Data'!AW121,'2. Collected Data'!AW221,'2. Collected Data'!AW321)&lt;=1,"",AVERAGE('2. Collected Data'!AW21,'2. Collected Data'!AW121,'2. Collected Data'!AW221,'2. Collected Data'!AW321))</f>
        <v/>
      </c>
      <c r="AX21" s="185" t="str">
        <f>IF(COUNT('2. Collected Data'!AX21,'2. Collected Data'!AX121,'2. Collected Data'!AX221,'2. Collected Data'!AX321)&lt;=1,"",AVERAGE('2. Collected Data'!AX21,'2. Collected Data'!AX121,'2. Collected Data'!AX221,'2. Collected Data'!AX321))</f>
        <v/>
      </c>
      <c r="AY21" s="50"/>
      <c r="AZ21" s="91"/>
      <c r="BA21" s="88"/>
      <c r="BB21" s="78" t="str">
        <f>IF(COUNT('2. Collected Data'!BB21,'2. Collected Data'!BB121,'2. Collected Data'!BB221,'2. Collected Data'!BB321)&lt;=1,"",AVERAGE('2. Collected Data'!BB21,'2. Collected Data'!BB121,'2. Collected Data'!BB221,'2. Collected Data'!BB321))</f>
        <v/>
      </c>
      <c r="BC21" s="75" t="str">
        <f>IF(COUNT('2. Collected Data'!BC21,'2. Collected Data'!BC121,'2. Collected Data'!BC221,'2. Collected Data'!BC321)&lt;=1,"",AVERAGE('2. Collected Data'!BC21,'2. Collected Data'!BC121,'2. Collected Data'!BC221,'2. Collected Data'!BC321))</f>
        <v/>
      </c>
      <c r="BD21" s="75" t="str">
        <f>IF(COUNT('2. Collected Data'!BD21,'2. Collected Data'!BD121,'2. Collected Data'!BD221,'2. Collected Data'!BD321)&lt;=1,"",AVERAGE('2. Collected Data'!BD21,'2. Collected Data'!BD121,'2. Collected Data'!BD221,'2. Collected Data'!BD321))</f>
        <v/>
      </c>
      <c r="BE21" s="75" t="str">
        <f>IF(COUNT('2. Collected Data'!BE21,'2. Collected Data'!BE121,'2. Collected Data'!BE221,'2. Collected Data'!BE321)&lt;=1,"",AVERAGE('2. Collected Data'!BE21,'2. Collected Data'!BE121,'2. Collected Data'!BE221,'2. Collected Data'!BE321))</f>
        <v/>
      </c>
      <c r="BF21" s="75" t="str">
        <f>IF(COUNT('2. Collected Data'!BF21,'2. Collected Data'!BF121,'2. Collected Data'!BF221,'2. Collected Data'!BF321)&lt;=1,"",AVERAGE('2. Collected Data'!BF21,'2. Collected Data'!BF121,'2. Collected Data'!BF221,'2. Collected Data'!BF321))</f>
        <v/>
      </c>
      <c r="BG21" s="50"/>
      <c r="BH21" s="78" t="str">
        <f>IF(COUNT('2. Collected Data'!BH21,'2. Collected Data'!BH121,'2. Collected Data'!BH221,'2. Collected Data'!BH321)&lt;=1,"",AVERAGE('2. Collected Data'!BH21,'2. Collected Data'!BH121,'2. Collected Data'!BH221,'2. Collected Data'!BH321))</f>
        <v/>
      </c>
      <c r="BI21" s="130"/>
      <c r="BJ21" s="50"/>
    </row>
    <row r="22" spans="1:62" s="51" customFormat="1" ht="11.25" customHeight="1" x14ac:dyDescent="0.15">
      <c r="A22" s="89" t="s">
        <v>348</v>
      </c>
      <c r="B22" s="172"/>
      <c r="C22" s="348"/>
      <c r="D22" s="348"/>
      <c r="E22" s="348"/>
      <c r="F22" s="348"/>
      <c r="G22" s="45" t="str">
        <f>IF(COUNT('2. Collected Data'!G22,'2. Collected Data'!G122,'2. Collected Data'!G222,'2. Collected Data'!G322)&lt;=1,"",AVERAGE('2. Collected Data'!G22,'2. Collected Data'!G122,'2. Collected Data'!G222,'2. Collected Data'!G322))</f>
        <v/>
      </c>
      <c r="H22" s="45" t="str">
        <f>IF(COUNT('2. Collected Data'!H22,'2. Collected Data'!H122,'2. Collected Data'!H222,'2. Collected Data'!H322)&lt;=1,"",AVERAGE('2. Collected Data'!H22,'2. Collected Data'!H122,'2. Collected Data'!H222,'2. Collected Data'!H322))</f>
        <v/>
      </c>
      <c r="I22" s="45" t="str">
        <f>IF(COUNT('2. Collected Data'!I22,'2. Collected Data'!I122,'2. Collected Data'!I222,'2. Collected Data'!I322)&lt;=1,"",AVERAGE('2. Collected Data'!I22,'2. Collected Data'!I122,'2. Collected Data'!I222,'2. Collected Data'!I322))</f>
        <v/>
      </c>
      <c r="J22" s="45" t="str">
        <f>IF(COUNT('2. Collected Data'!J22,'2. Collected Data'!J122,'2. Collected Data'!J222,'2. Collected Data'!J322)&lt;=1,"",AVERAGE('2. Collected Data'!J22,'2. Collected Data'!J122,'2. Collected Data'!J222,'2. Collected Data'!J322))</f>
        <v/>
      </c>
      <c r="K22" s="45" t="str">
        <f>IF(COUNT('2. Collected Data'!K22,'2. Collected Data'!K122,'2. Collected Data'!K222,'2. Collected Data'!K322)&lt;=1,"",AVERAGE('2. Collected Data'!K22,'2. Collected Data'!K122,'2. Collected Data'!K222,'2. Collected Data'!K322))</f>
        <v/>
      </c>
      <c r="L22" s="45" t="str">
        <f>IF(COUNT('2. Collected Data'!L22,'2. Collected Data'!L122,'2. Collected Data'!L222,'2. Collected Data'!L322)&lt;=1,"",AVERAGE('2. Collected Data'!L22,'2. Collected Data'!L122,'2. Collected Data'!L222,'2. Collected Data'!L322))</f>
        <v/>
      </c>
      <c r="M22" s="45" t="str">
        <f>IF(COUNT('2. Collected Data'!M22,'2. Collected Data'!M122,'2. Collected Data'!M222,'2. Collected Data'!M322)&lt;=1,"",AVERAGE('2. Collected Data'!M22,'2. Collected Data'!M122,'2. Collected Data'!M222,'2. Collected Data'!M322))</f>
        <v/>
      </c>
      <c r="N22" s="45" t="str">
        <f>IF(COUNT('2. Collected Data'!N22,'2. Collected Data'!N122,'2. Collected Data'!N222,'2. Collected Data'!N322)&lt;=1,"",AVERAGE('2. Collected Data'!N22,'2. Collected Data'!N122,'2. Collected Data'!N222,'2. Collected Data'!N322))</f>
        <v/>
      </c>
      <c r="O22" s="45" t="str">
        <f>IF(COUNT('2. Collected Data'!O22,'2. Collected Data'!O122,'2. Collected Data'!O222,'2. Collected Data'!O322)&lt;=1,"",AVERAGE('2. Collected Data'!O22,'2. Collected Data'!O122,'2. Collected Data'!O222,'2. Collected Data'!O322))</f>
        <v/>
      </c>
      <c r="P22" s="45" t="str">
        <f>IF(COUNT('2. Collected Data'!P22,'2. Collected Data'!P122,'2. Collected Data'!P222,'2. Collected Data'!P322)&lt;=1,"",AVERAGE('2. Collected Data'!P22,'2. Collected Data'!P122,'2. Collected Data'!P222,'2. Collected Data'!P322))</f>
        <v/>
      </c>
      <c r="Q22" s="45" t="str">
        <f>IF(COUNT('2. Collected Data'!Q22,'2. Collected Data'!Q122,'2. Collected Data'!Q222,'2. Collected Data'!Q322)&lt;=1,"",AVERAGE('2. Collected Data'!Q22,'2. Collected Data'!Q122,'2. Collected Data'!Q222,'2. Collected Data'!Q322))</f>
        <v/>
      </c>
      <c r="R22" s="45" t="str">
        <f>IF(COUNT('2. Collected Data'!R22,'2. Collected Data'!R122,'2. Collected Data'!R222,'2. Collected Data'!R322)&lt;=1,"",AVERAGE('2. Collected Data'!R22,'2. Collected Data'!R122,'2. Collected Data'!R222,'2. Collected Data'!R322))</f>
        <v/>
      </c>
      <c r="S22" s="45" t="str">
        <f>IF(COUNT('2. Collected Data'!S22,'2. Collected Data'!S122,'2. Collected Data'!S222,'2. Collected Data'!S322)&lt;=1,"",AVERAGE('2. Collected Data'!S22,'2. Collected Data'!S122,'2. Collected Data'!S222,'2. Collected Data'!S322))</f>
        <v/>
      </c>
      <c r="T22" s="45" t="str">
        <f>IF(COUNT('2. Collected Data'!T22,'2. Collected Data'!T122,'2. Collected Data'!T222,'2. Collected Data'!T322)&lt;=1,"",AVERAGE('2. Collected Data'!T22,'2. Collected Data'!T122,'2. Collected Data'!T222,'2. Collected Data'!T322))</f>
        <v/>
      </c>
      <c r="U22" s="45" t="str">
        <f>IF(COUNT('2. Collected Data'!U22,'2. Collected Data'!U122,'2. Collected Data'!U222,'2. Collected Data'!U322)&lt;=1,"",AVERAGE('2. Collected Data'!U22,'2. Collected Data'!U122,'2. Collected Data'!U222,'2. Collected Data'!U322))</f>
        <v/>
      </c>
      <c r="V22" s="45" t="str">
        <f>IF(COUNT('2. Collected Data'!V22,'2. Collected Data'!V122,'2. Collected Data'!V222,'2. Collected Data'!V322)&lt;=1,"",AVERAGE('2. Collected Data'!V22,'2. Collected Data'!V122,'2. Collected Data'!V222,'2. Collected Data'!V322))</f>
        <v/>
      </c>
      <c r="W22" s="45" t="str">
        <f>IF(COUNT('2. Collected Data'!W22,'2. Collected Data'!W122,'2. Collected Data'!W222,'2. Collected Data'!W322)&lt;=1,"",AVERAGE('2. Collected Data'!W22,'2. Collected Data'!W122,'2. Collected Data'!W222,'2. Collected Data'!W322))</f>
        <v/>
      </c>
      <c r="X22" s="45" t="str">
        <f>IF(COUNT('2. Collected Data'!X22,'2. Collected Data'!X122,'2. Collected Data'!X222,'2. Collected Data'!X322)&lt;=1,"",AVERAGE('2. Collected Data'!X22,'2. Collected Data'!X122,'2. Collected Data'!X222,'2. Collected Data'!X322))</f>
        <v/>
      </c>
      <c r="Y22" s="45" t="str">
        <f>IF(COUNT('2. Collected Data'!Y22,'2. Collected Data'!Y122,'2. Collected Data'!Y222,'2. Collected Data'!Y322)&lt;=1,"",AVERAGE('2. Collected Data'!Y22,'2. Collected Data'!Y122,'2. Collected Data'!Y222,'2. Collected Data'!Y322))</f>
        <v/>
      </c>
      <c r="Z22" s="45" t="str">
        <f>IF(COUNT('2. Collected Data'!Z22,'2. Collected Data'!Z122,'2. Collected Data'!Z222,'2. Collected Data'!Z322)&lt;=1,"",AVERAGE('2. Collected Data'!Z22,'2. Collected Data'!Z122,'2. Collected Data'!Z222,'2. Collected Data'!Z322))</f>
        <v/>
      </c>
      <c r="AA22" s="185" t="str">
        <f>IF(COUNT('2. Collected Data'!AA22,'2. Collected Data'!AA122,'2. Collected Data'!AA222,'2. Collected Data'!AA322)&lt;=1,"",AVERAGE('2. Collected Data'!AA22,'2. Collected Data'!AA122,'2. Collected Data'!AA222,'2. Collected Data'!AA322))</f>
        <v/>
      </c>
      <c r="AB22" s="185" t="str">
        <f>IF(COUNT('2. Collected Data'!AB22,'2. Collected Data'!AB122,'2. Collected Data'!AB222,'2. Collected Data'!AB322)&lt;=1,"",AVERAGE('2. Collected Data'!AB22,'2. Collected Data'!AB122,'2. Collected Data'!AB222,'2. Collected Data'!AB322))</f>
        <v/>
      </c>
      <c r="AC22" s="185" t="str">
        <f>IF(COUNT('2. Collected Data'!AC22,'2. Collected Data'!AC122,'2. Collected Data'!AC222,'2. Collected Data'!AC322)&lt;=1,"",AVERAGE('2. Collected Data'!AC22,'2. Collected Data'!AC122,'2. Collected Data'!AC222,'2. Collected Data'!AC322))</f>
        <v/>
      </c>
      <c r="AD22" s="45" t="str">
        <f>IF(COUNT('2. Collected Data'!AD22,'2. Collected Data'!AD122,'2. Collected Data'!AD222,'2. Collected Data'!AD322)&lt;=1,"",AVERAGE('2. Collected Data'!AD22,'2. Collected Data'!AD122,'2. Collected Data'!AD222,'2. Collected Data'!AD322))</f>
        <v/>
      </c>
      <c r="AE22" s="45" t="str">
        <f>IF(COUNT('2. Collected Data'!AE22,'2. Collected Data'!AE122,'2. Collected Data'!AE222,'2. Collected Data'!AE322)&lt;=1,"",AVERAGE('2. Collected Data'!AE22,'2. Collected Data'!AE122,'2. Collected Data'!AE222,'2. Collected Data'!AE322))</f>
        <v/>
      </c>
      <c r="AF22" s="45" t="str">
        <f>IF(COUNT('2. Collected Data'!AF22,'2. Collected Data'!AF122,'2. Collected Data'!AF222,'2. Collected Data'!AF322)&lt;=1,"",AVERAGE('2. Collected Data'!AF22,'2. Collected Data'!AF122,'2. Collected Data'!AF222,'2. Collected Data'!AF322))</f>
        <v/>
      </c>
      <c r="AG22" s="45" t="str">
        <f>IF(COUNT('2. Collected Data'!AG22,'2. Collected Data'!AG122,'2. Collected Data'!AG222,'2. Collected Data'!AG322)&lt;=1,"",AVERAGE('2. Collected Data'!AG22,'2. Collected Data'!AG122,'2. Collected Data'!AG222,'2. Collected Data'!AG322))</f>
        <v/>
      </c>
      <c r="AH22" s="88"/>
      <c r="AI22" s="45" t="str">
        <f>IF(COUNT('2. Collected Data'!AI22,'2. Collected Data'!AI122,'2. Collected Data'!AI222,'2. Collected Data'!AI322)&lt;=1,"",AVERAGE('2. Collected Data'!AI22,'2. Collected Data'!AI122,'2. Collected Data'!AI222,'2. Collected Data'!AI322))</f>
        <v/>
      </c>
      <c r="AJ22" s="45" t="str">
        <f>IF(COUNT('2. Collected Data'!AJ22,'2. Collected Data'!AJ122,'2. Collected Data'!AJ222,'2. Collected Data'!AJ322)&lt;=1,"",AVERAGE('2. Collected Data'!AJ22,'2. Collected Data'!AJ122,'2. Collected Data'!AJ222,'2. Collected Data'!AJ322))</f>
        <v/>
      </c>
      <c r="AK22" s="45" t="str">
        <f>IF(COUNT('2. Collected Data'!AK22,'2. Collected Data'!AK122,'2. Collected Data'!AK222,'2. Collected Data'!AK322)&lt;=1,"",AVERAGE('2. Collected Data'!AK22,'2. Collected Data'!AK122,'2. Collected Data'!AK222,'2. Collected Data'!AK322))</f>
        <v/>
      </c>
      <c r="AL22" s="45" t="str">
        <f>IF(COUNT('2. Collected Data'!AL22,'2. Collected Data'!AL122,'2. Collected Data'!AL222,'2. Collected Data'!AL322)&lt;=1,"",AVERAGE('2. Collected Data'!AL22,'2. Collected Data'!AL122,'2. Collected Data'!AL222,'2. Collected Data'!AL322))</f>
        <v/>
      </c>
      <c r="AM22" s="45" t="str">
        <f>IF(COUNT('2. Collected Data'!AM22,'2. Collected Data'!AM122,'2. Collected Data'!AM222,'2. Collected Data'!AM322)&lt;=1,"",AVERAGE('2. Collected Data'!AM22,'2. Collected Data'!AM122,'2. Collected Data'!AM222,'2. Collected Data'!AM322))</f>
        <v/>
      </c>
      <c r="AN22" s="122"/>
      <c r="AO22" s="45" t="str">
        <f>IF(COUNT('2. Collected Data'!AO22,'2. Collected Data'!AO122,'2. Collected Data'!AO222,'2. Collected Data'!AO322)&lt;=1,"",AVERAGE('2. Collected Data'!AO22,'2. Collected Data'!AO122,'2. Collected Data'!AO222,'2. Collected Data'!AO322))</f>
        <v/>
      </c>
      <c r="AP22" s="45" t="str">
        <f>IF(COUNT('2. Collected Data'!AP22,'2. Collected Data'!AP122,'2. Collected Data'!AP222,'2. Collected Data'!AP322)&lt;=1,"",AVERAGE('2. Collected Data'!AP22,'2. Collected Data'!AP122,'2. Collected Data'!AP222,'2. Collected Data'!AP322))</f>
        <v/>
      </c>
      <c r="AQ22" s="45" t="str">
        <f>IF(COUNT('2. Collected Data'!AQ22,'2. Collected Data'!AQ122,'2. Collected Data'!AQ222,'2. Collected Data'!AQ322)&lt;=1,"",AVERAGE('2. Collected Data'!AQ22,'2. Collected Data'!AQ122,'2. Collected Data'!AQ222,'2. Collected Data'!AQ322))</f>
        <v/>
      </c>
      <c r="AR22" s="45" t="str">
        <f>IF(COUNT('2. Collected Data'!AR22,'2. Collected Data'!AR122,'2. Collected Data'!AR222,'2. Collected Data'!AR322)&lt;=1,"",AVERAGE('2. Collected Data'!AR22,'2. Collected Data'!AR122,'2. Collected Data'!AR222,'2. Collected Data'!AR322))</f>
        <v/>
      </c>
      <c r="AS22" s="45" t="str">
        <f>IF(COUNT('2. Collected Data'!AS22,'2. Collected Data'!AS122,'2. Collected Data'!AS222,'2. Collected Data'!AS322)&lt;=1,"",AVERAGE('2. Collected Data'!AS22,'2. Collected Data'!AS122,'2. Collected Data'!AS222,'2. Collected Data'!AS322))</f>
        <v/>
      </c>
      <c r="AT22" s="45" t="str">
        <f>IF(COUNT('2. Collected Data'!AT22,'2. Collected Data'!AT122,'2. Collected Data'!AT222,'2. Collected Data'!AT322)&lt;=1,"",AVERAGE('2. Collected Data'!AT22,'2. Collected Data'!AT122,'2. Collected Data'!AT222,'2. Collected Data'!AT322))</f>
        <v/>
      </c>
      <c r="AU22" s="45" t="str">
        <f>IF(COUNT('2. Collected Data'!AU22,'2. Collected Data'!AU122,'2. Collected Data'!AU222,'2. Collected Data'!AU322)&lt;=1,"",AVERAGE('2. Collected Data'!AU22,'2. Collected Data'!AU122,'2. Collected Data'!AU222,'2. Collected Data'!AU322))</f>
        <v/>
      </c>
      <c r="AV22" s="88"/>
      <c r="AW22" s="185" t="str">
        <f>IF(COUNT('2. Collected Data'!AW22,'2. Collected Data'!AW122,'2. Collected Data'!AW222,'2. Collected Data'!AW322)&lt;=1,"",AVERAGE('2. Collected Data'!AW22,'2. Collected Data'!AW122,'2. Collected Data'!AW222,'2. Collected Data'!AW322))</f>
        <v/>
      </c>
      <c r="AX22" s="185" t="str">
        <f>IF(COUNT('2. Collected Data'!AX22,'2. Collected Data'!AX122,'2. Collected Data'!AX222,'2. Collected Data'!AX322)&lt;=1,"",AVERAGE('2. Collected Data'!AX22,'2. Collected Data'!AX122,'2. Collected Data'!AX222,'2. Collected Data'!AX322))</f>
        <v/>
      </c>
      <c r="AY22" s="50"/>
      <c r="AZ22" s="91"/>
      <c r="BA22" s="88"/>
      <c r="BB22" s="78" t="str">
        <f>IF(COUNT('2. Collected Data'!BB22,'2. Collected Data'!BB122,'2. Collected Data'!BB222,'2. Collected Data'!BB322)&lt;=1,"",AVERAGE('2. Collected Data'!BB22,'2. Collected Data'!BB122,'2. Collected Data'!BB222,'2. Collected Data'!BB322))</f>
        <v/>
      </c>
      <c r="BC22" s="75" t="str">
        <f>IF(COUNT('2. Collected Data'!BC22,'2. Collected Data'!BC122,'2. Collected Data'!BC222,'2. Collected Data'!BC322)&lt;=1,"",AVERAGE('2. Collected Data'!BC22,'2. Collected Data'!BC122,'2. Collected Data'!BC222,'2. Collected Data'!BC322))</f>
        <v/>
      </c>
      <c r="BD22" s="75" t="str">
        <f>IF(COUNT('2. Collected Data'!BD22,'2. Collected Data'!BD122,'2. Collected Data'!BD222,'2. Collected Data'!BD322)&lt;=1,"",AVERAGE('2. Collected Data'!BD22,'2. Collected Data'!BD122,'2. Collected Data'!BD222,'2. Collected Data'!BD322))</f>
        <v/>
      </c>
      <c r="BE22" s="75" t="str">
        <f>IF(COUNT('2. Collected Data'!BE22,'2. Collected Data'!BE122,'2. Collected Data'!BE222,'2. Collected Data'!BE322)&lt;=1,"",AVERAGE('2. Collected Data'!BE22,'2. Collected Data'!BE122,'2. Collected Data'!BE222,'2. Collected Data'!BE322))</f>
        <v/>
      </c>
      <c r="BF22" s="75" t="str">
        <f>IF(COUNT('2. Collected Data'!BF22,'2. Collected Data'!BF122,'2. Collected Data'!BF222,'2. Collected Data'!BF322)&lt;=1,"",AVERAGE('2. Collected Data'!BF22,'2. Collected Data'!BF122,'2. Collected Data'!BF222,'2. Collected Data'!BF322))</f>
        <v/>
      </c>
      <c r="BG22" s="50"/>
      <c r="BH22" s="78" t="str">
        <f>IF(COUNT('2. Collected Data'!BH22,'2. Collected Data'!BH122,'2. Collected Data'!BH222,'2. Collected Data'!BH322)&lt;=1,"",AVERAGE('2. Collected Data'!BH22,'2. Collected Data'!BH122,'2. Collected Data'!BH222,'2. Collected Data'!BH322))</f>
        <v/>
      </c>
      <c r="BI22" s="130"/>
      <c r="BJ22" s="50"/>
    </row>
    <row r="23" spans="1:62" s="51" customFormat="1" ht="11.25" customHeight="1" x14ac:dyDescent="0.15">
      <c r="A23" s="89" t="s">
        <v>349</v>
      </c>
      <c r="B23" s="172"/>
      <c r="C23" s="348"/>
      <c r="D23" s="348"/>
      <c r="E23" s="348"/>
      <c r="F23" s="348"/>
      <c r="G23" s="45" t="str">
        <f>IF(COUNT('2. Collected Data'!G23,'2. Collected Data'!G123,'2. Collected Data'!G223,'2. Collected Data'!G323)&lt;=1,"",AVERAGE('2. Collected Data'!G23,'2. Collected Data'!G123,'2. Collected Data'!G223,'2. Collected Data'!G323))</f>
        <v/>
      </c>
      <c r="H23" s="45" t="str">
        <f>IF(COUNT('2. Collected Data'!H23,'2. Collected Data'!H123,'2. Collected Data'!H223,'2. Collected Data'!H323)&lt;=1,"",AVERAGE('2. Collected Data'!H23,'2. Collected Data'!H123,'2. Collected Data'!H223,'2. Collected Data'!H323))</f>
        <v/>
      </c>
      <c r="I23" s="45" t="str">
        <f>IF(COUNT('2. Collected Data'!I23,'2. Collected Data'!I123,'2. Collected Data'!I223,'2. Collected Data'!I323)&lt;=1,"",AVERAGE('2. Collected Data'!I23,'2. Collected Data'!I123,'2. Collected Data'!I223,'2. Collected Data'!I323))</f>
        <v/>
      </c>
      <c r="J23" s="45" t="str">
        <f>IF(COUNT('2. Collected Data'!J23,'2. Collected Data'!J123,'2. Collected Data'!J223,'2. Collected Data'!J323)&lt;=1,"",AVERAGE('2. Collected Data'!J23,'2. Collected Data'!J123,'2. Collected Data'!J223,'2. Collected Data'!J323))</f>
        <v/>
      </c>
      <c r="K23" s="45" t="str">
        <f>IF(COUNT('2. Collected Data'!K23,'2. Collected Data'!K123,'2. Collected Data'!K223,'2. Collected Data'!K323)&lt;=1,"",AVERAGE('2. Collected Data'!K23,'2. Collected Data'!K123,'2. Collected Data'!K223,'2. Collected Data'!K323))</f>
        <v/>
      </c>
      <c r="L23" s="45" t="str">
        <f>IF(COUNT('2. Collected Data'!L23,'2. Collected Data'!L123,'2. Collected Data'!L223,'2. Collected Data'!L323)&lt;=1,"",AVERAGE('2. Collected Data'!L23,'2. Collected Data'!L123,'2. Collected Data'!L223,'2. Collected Data'!L323))</f>
        <v/>
      </c>
      <c r="M23" s="45" t="str">
        <f>IF(COUNT('2. Collected Data'!M23,'2. Collected Data'!M123,'2. Collected Data'!M223,'2. Collected Data'!M323)&lt;=1,"",AVERAGE('2. Collected Data'!M23,'2. Collected Data'!M123,'2. Collected Data'!M223,'2. Collected Data'!M323))</f>
        <v/>
      </c>
      <c r="N23" s="45" t="str">
        <f>IF(COUNT('2. Collected Data'!N23,'2. Collected Data'!N123,'2. Collected Data'!N223,'2. Collected Data'!N323)&lt;=1,"",AVERAGE('2. Collected Data'!N23,'2. Collected Data'!N123,'2. Collected Data'!N223,'2. Collected Data'!N323))</f>
        <v/>
      </c>
      <c r="O23" s="45" t="str">
        <f>IF(COUNT('2. Collected Data'!O23,'2. Collected Data'!O123,'2. Collected Data'!O223,'2. Collected Data'!O323)&lt;=1,"",AVERAGE('2. Collected Data'!O23,'2. Collected Data'!O123,'2. Collected Data'!O223,'2. Collected Data'!O323))</f>
        <v/>
      </c>
      <c r="P23" s="45" t="str">
        <f>IF(COUNT('2. Collected Data'!P23,'2. Collected Data'!P123,'2. Collected Data'!P223,'2. Collected Data'!P323)&lt;=1,"",AVERAGE('2. Collected Data'!P23,'2. Collected Data'!P123,'2. Collected Data'!P223,'2. Collected Data'!P323))</f>
        <v/>
      </c>
      <c r="Q23" s="45" t="str">
        <f>IF(COUNT('2. Collected Data'!Q23,'2. Collected Data'!Q123,'2. Collected Data'!Q223,'2. Collected Data'!Q323)&lt;=1,"",AVERAGE('2. Collected Data'!Q23,'2. Collected Data'!Q123,'2. Collected Data'!Q223,'2. Collected Data'!Q323))</f>
        <v/>
      </c>
      <c r="R23" s="45" t="str">
        <f>IF(COUNT('2. Collected Data'!R23,'2. Collected Data'!R123,'2. Collected Data'!R223,'2. Collected Data'!R323)&lt;=1,"",AVERAGE('2. Collected Data'!R23,'2. Collected Data'!R123,'2. Collected Data'!R223,'2. Collected Data'!R323))</f>
        <v/>
      </c>
      <c r="S23" s="45" t="str">
        <f>IF(COUNT('2. Collected Data'!S23,'2. Collected Data'!S123,'2. Collected Data'!S223,'2. Collected Data'!S323)&lt;=1,"",AVERAGE('2. Collected Data'!S23,'2. Collected Data'!S123,'2. Collected Data'!S223,'2. Collected Data'!S323))</f>
        <v/>
      </c>
      <c r="T23" s="45" t="str">
        <f>IF(COUNT('2. Collected Data'!T23,'2. Collected Data'!T123,'2. Collected Data'!T223,'2. Collected Data'!T323)&lt;=1,"",AVERAGE('2. Collected Data'!T23,'2. Collected Data'!T123,'2. Collected Data'!T223,'2. Collected Data'!T323))</f>
        <v/>
      </c>
      <c r="U23" s="45" t="str">
        <f>IF(COUNT('2. Collected Data'!U23,'2. Collected Data'!U123,'2. Collected Data'!U223,'2. Collected Data'!U323)&lt;=1,"",AVERAGE('2. Collected Data'!U23,'2. Collected Data'!U123,'2. Collected Data'!U223,'2. Collected Data'!U323))</f>
        <v/>
      </c>
      <c r="V23" s="45" t="str">
        <f>IF(COUNT('2. Collected Data'!V23,'2. Collected Data'!V123,'2. Collected Data'!V223,'2. Collected Data'!V323)&lt;=1,"",AVERAGE('2. Collected Data'!V23,'2. Collected Data'!V123,'2. Collected Data'!V223,'2. Collected Data'!V323))</f>
        <v/>
      </c>
      <c r="W23" s="45" t="str">
        <f>IF(COUNT('2. Collected Data'!W23,'2. Collected Data'!W123,'2. Collected Data'!W223,'2. Collected Data'!W323)&lt;=1,"",AVERAGE('2. Collected Data'!W23,'2. Collected Data'!W123,'2. Collected Data'!W223,'2. Collected Data'!W323))</f>
        <v/>
      </c>
      <c r="X23" s="45" t="str">
        <f>IF(COUNT('2. Collected Data'!X23,'2. Collected Data'!X123,'2. Collected Data'!X223,'2. Collected Data'!X323)&lt;=1,"",AVERAGE('2. Collected Data'!X23,'2. Collected Data'!X123,'2. Collected Data'!X223,'2. Collected Data'!X323))</f>
        <v/>
      </c>
      <c r="Y23" s="45" t="str">
        <f>IF(COUNT('2. Collected Data'!Y23,'2. Collected Data'!Y123,'2. Collected Data'!Y223,'2. Collected Data'!Y323)&lt;=1,"",AVERAGE('2. Collected Data'!Y23,'2. Collected Data'!Y123,'2. Collected Data'!Y223,'2. Collected Data'!Y323))</f>
        <v/>
      </c>
      <c r="Z23" s="45" t="str">
        <f>IF(COUNT('2. Collected Data'!Z23,'2. Collected Data'!Z123,'2. Collected Data'!Z223,'2. Collected Data'!Z323)&lt;=1,"",AVERAGE('2. Collected Data'!Z23,'2. Collected Data'!Z123,'2. Collected Data'!Z223,'2. Collected Data'!Z323))</f>
        <v/>
      </c>
      <c r="AA23" s="185" t="str">
        <f>IF(COUNT('2. Collected Data'!AA23,'2. Collected Data'!AA123,'2. Collected Data'!AA223,'2. Collected Data'!AA323)&lt;=1,"",AVERAGE('2. Collected Data'!AA23,'2. Collected Data'!AA123,'2. Collected Data'!AA223,'2. Collected Data'!AA323))</f>
        <v/>
      </c>
      <c r="AB23" s="185" t="str">
        <f>IF(COUNT('2. Collected Data'!AB23,'2. Collected Data'!AB123,'2. Collected Data'!AB223,'2. Collected Data'!AB323)&lt;=1,"",AVERAGE('2. Collected Data'!AB23,'2. Collected Data'!AB123,'2. Collected Data'!AB223,'2. Collected Data'!AB323))</f>
        <v/>
      </c>
      <c r="AC23" s="185" t="str">
        <f>IF(COUNT('2. Collected Data'!AC23,'2. Collected Data'!AC123,'2. Collected Data'!AC223,'2. Collected Data'!AC323)&lt;=1,"",AVERAGE('2. Collected Data'!AC23,'2. Collected Data'!AC123,'2. Collected Data'!AC223,'2. Collected Data'!AC323))</f>
        <v/>
      </c>
      <c r="AD23" s="45" t="str">
        <f>IF(COUNT('2. Collected Data'!AD23,'2. Collected Data'!AD123,'2. Collected Data'!AD223,'2. Collected Data'!AD323)&lt;=1,"",AVERAGE('2. Collected Data'!AD23,'2. Collected Data'!AD123,'2. Collected Data'!AD223,'2. Collected Data'!AD323))</f>
        <v/>
      </c>
      <c r="AE23" s="45" t="str">
        <f>IF(COUNT('2. Collected Data'!AE23,'2. Collected Data'!AE123,'2. Collected Data'!AE223,'2. Collected Data'!AE323)&lt;=1,"",AVERAGE('2. Collected Data'!AE23,'2. Collected Data'!AE123,'2. Collected Data'!AE223,'2. Collected Data'!AE323))</f>
        <v/>
      </c>
      <c r="AF23" s="45" t="str">
        <f>IF(COUNT('2. Collected Data'!AF23,'2. Collected Data'!AF123,'2. Collected Data'!AF223,'2. Collected Data'!AF323)&lt;=1,"",AVERAGE('2. Collected Data'!AF23,'2. Collected Data'!AF123,'2. Collected Data'!AF223,'2. Collected Data'!AF323))</f>
        <v/>
      </c>
      <c r="AG23" s="45" t="str">
        <f>IF(COUNT('2. Collected Data'!AG23,'2. Collected Data'!AG123,'2. Collected Data'!AG223,'2. Collected Data'!AG323)&lt;=1,"",AVERAGE('2. Collected Data'!AG23,'2. Collected Data'!AG123,'2. Collected Data'!AG223,'2. Collected Data'!AG323))</f>
        <v/>
      </c>
      <c r="AH23" s="88"/>
      <c r="AI23" s="45" t="str">
        <f>IF(COUNT('2. Collected Data'!AI23,'2. Collected Data'!AI123,'2. Collected Data'!AI223,'2. Collected Data'!AI323)&lt;=1,"",AVERAGE('2. Collected Data'!AI23,'2. Collected Data'!AI123,'2. Collected Data'!AI223,'2. Collected Data'!AI323))</f>
        <v/>
      </c>
      <c r="AJ23" s="45" t="str">
        <f>IF(COUNT('2. Collected Data'!AJ23,'2. Collected Data'!AJ123,'2. Collected Data'!AJ223,'2. Collected Data'!AJ323)&lt;=1,"",AVERAGE('2. Collected Data'!AJ23,'2. Collected Data'!AJ123,'2. Collected Data'!AJ223,'2. Collected Data'!AJ323))</f>
        <v/>
      </c>
      <c r="AK23" s="45" t="str">
        <f>IF(COUNT('2. Collected Data'!AK23,'2. Collected Data'!AK123,'2. Collected Data'!AK223,'2. Collected Data'!AK323)&lt;=1,"",AVERAGE('2. Collected Data'!AK23,'2. Collected Data'!AK123,'2. Collected Data'!AK223,'2. Collected Data'!AK323))</f>
        <v/>
      </c>
      <c r="AL23" s="45" t="str">
        <f>IF(COUNT('2. Collected Data'!AL23,'2. Collected Data'!AL123,'2. Collected Data'!AL223,'2. Collected Data'!AL323)&lt;=1,"",AVERAGE('2. Collected Data'!AL23,'2. Collected Data'!AL123,'2. Collected Data'!AL223,'2. Collected Data'!AL323))</f>
        <v/>
      </c>
      <c r="AM23" s="45" t="str">
        <f>IF(COUNT('2. Collected Data'!AM23,'2. Collected Data'!AM123,'2. Collected Data'!AM223,'2. Collected Data'!AM323)&lt;=1,"",AVERAGE('2. Collected Data'!AM23,'2. Collected Data'!AM123,'2. Collected Data'!AM223,'2. Collected Data'!AM323))</f>
        <v/>
      </c>
      <c r="AN23" s="122"/>
      <c r="AO23" s="45" t="str">
        <f>IF(COUNT('2. Collected Data'!AO23,'2. Collected Data'!AO123,'2. Collected Data'!AO223,'2. Collected Data'!AO323)&lt;=1,"",AVERAGE('2. Collected Data'!AO23,'2. Collected Data'!AO123,'2. Collected Data'!AO223,'2. Collected Data'!AO323))</f>
        <v/>
      </c>
      <c r="AP23" s="45" t="str">
        <f>IF(COUNT('2. Collected Data'!AP23,'2. Collected Data'!AP123,'2. Collected Data'!AP223,'2. Collected Data'!AP323)&lt;=1,"",AVERAGE('2. Collected Data'!AP23,'2. Collected Data'!AP123,'2. Collected Data'!AP223,'2. Collected Data'!AP323))</f>
        <v/>
      </c>
      <c r="AQ23" s="45" t="str">
        <f>IF(COUNT('2. Collected Data'!AQ23,'2. Collected Data'!AQ123,'2. Collected Data'!AQ223,'2. Collected Data'!AQ323)&lt;=1,"",AVERAGE('2. Collected Data'!AQ23,'2. Collected Data'!AQ123,'2. Collected Data'!AQ223,'2. Collected Data'!AQ323))</f>
        <v/>
      </c>
      <c r="AR23" s="45" t="str">
        <f>IF(COUNT('2. Collected Data'!AR23,'2. Collected Data'!AR123,'2. Collected Data'!AR223,'2. Collected Data'!AR323)&lt;=1,"",AVERAGE('2. Collected Data'!AR23,'2. Collected Data'!AR123,'2. Collected Data'!AR223,'2. Collected Data'!AR323))</f>
        <v/>
      </c>
      <c r="AS23" s="45" t="str">
        <f>IF(COUNT('2. Collected Data'!AS23,'2. Collected Data'!AS123,'2. Collected Data'!AS223,'2. Collected Data'!AS323)&lt;=1,"",AVERAGE('2. Collected Data'!AS23,'2. Collected Data'!AS123,'2. Collected Data'!AS223,'2. Collected Data'!AS323))</f>
        <v/>
      </c>
      <c r="AT23" s="45" t="str">
        <f>IF(COUNT('2. Collected Data'!AT23,'2. Collected Data'!AT123,'2. Collected Data'!AT223,'2. Collected Data'!AT323)&lt;=1,"",AVERAGE('2. Collected Data'!AT23,'2. Collected Data'!AT123,'2. Collected Data'!AT223,'2. Collected Data'!AT323))</f>
        <v/>
      </c>
      <c r="AU23" s="45" t="str">
        <f>IF(COUNT('2. Collected Data'!AU23,'2. Collected Data'!AU123,'2. Collected Data'!AU223,'2. Collected Data'!AU323)&lt;=1,"",AVERAGE('2. Collected Data'!AU23,'2. Collected Data'!AU123,'2. Collected Data'!AU223,'2. Collected Data'!AU323))</f>
        <v/>
      </c>
      <c r="AV23" s="88"/>
      <c r="AW23" s="185" t="str">
        <f>IF(COUNT('2. Collected Data'!AW23,'2. Collected Data'!AW123,'2. Collected Data'!AW223,'2. Collected Data'!AW323)&lt;=1,"",AVERAGE('2. Collected Data'!AW23,'2. Collected Data'!AW123,'2. Collected Data'!AW223,'2. Collected Data'!AW323))</f>
        <v/>
      </c>
      <c r="AX23" s="185" t="str">
        <f>IF(COUNT('2. Collected Data'!AX23,'2. Collected Data'!AX123,'2. Collected Data'!AX223,'2. Collected Data'!AX323)&lt;=1,"",AVERAGE('2. Collected Data'!AX23,'2. Collected Data'!AX123,'2. Collected Data'!AX223,'2. Collected Data'!AX323))</f>
        <v/>
      </c>
      <c r="AY23" s="50"/>
      <c r="AZ23" s="91"/>
      <c r="BA23" s="88"/>
      <c r="BB23" s="78" t="str">
        <f>IF(COUNT('2. Collected Data'!BB23,'2. Collected Data'!BB123,'2. Collected Data'!BB223,'2. Collected Data'!BB323)&lt;=1,"",AVERAGE('2. Collected Data'!BB23,'2. Collected Data'!BB123,'2. Collected Data'!BB223,'2. Collected Data'!BB323))</f>
        <v/>
      </c>
      <c r="BC23" s="75" t="str">
        <f>IF(COUNT('2. Collected Data'!BC23,'2. Collected Data'!BC123,'2. Collected Data'!BC223,'2. Collected Data'!BC323)&lt;=1,"",AVERAGE('2. Collected Data'!BC23,'2. Collected Data'!BC123,'2. Collected Data'!BC223,'2. Collected Data'!BC323))</f>
        <v/>
      </c>
      <c r="BD23" s="75" t="str">
        <f>IF(COUNT('2. Collected Data'!BD23,'2. Collected Data'!BD123,'2. Collected Data'!BD223,'2. Collected Data'!BD323)&lt;=1,"",AVERAGE('2. Collected Data'!BD23,'2. Collected Data'!BD123,'2. Collected Data'!BD223,'2. Collected Data'!BD323))</f>
        <v/>
      </c>
      <c r="BE23" s="75" t="str">
        <f>IF(COUNT('2. Collected Data'!BE23,'2. Collected Data'!BE123,'2. Collected Data'!BE223,'2. Collected Data'!BE323)&lt;=1,"",AVERAGE('2. Collected Data'!BE23,'2. Collected Data'!BE123,'2. Collected Data'!BE223,'2. Collected Data'!BE323))</f>
        <v/>
      </c>
      <c r="BF23" s="75" t="str">
        <f>IF(COUNT('2. Collected Data'!BF23,'2. Collected Data'!BF123,'2. Collected Data'!BF223,'2. Collected Data'!BF323)&lt;=1,"",AVERAGE('2. Collected Data'!BF23,'2. Collected Data'!BF123,'2. Collected Data'!BF223,'2. Collected Data'!BF323))</f>
        <v/>
      </c>
      <c r="BG23" s="50"/>
      <c r="BH23" s="78" t="str">
        <f>IF(COUNT('2. Collected Data'!BH23,'2. Collected Data'!BH123,'2. Collected Data'!BH223,'2. Collected Data'!BH323)&lt;=1,"",AVERAGE('2. Collected Data'!BH23,'2. Collected Data'!BH123,'2. Collected Data'!BH223,'2. Collected Data'!BH323))</f>
        <v/>
      </c>
      <c r="BI23" s="130"/>
      <c r="BJ23" s="50"/>
    </row>
    <row r="24" spans="1:62" s="51" customFormat="1" ht="11.25" customHeight="1" x14ac:dyDescent="0.15">
      <c r="A24" s="89" t="s">
        <v>350</v>
      </c>
      <c r="B24" s="172"/>
      <c r="C24" s="348"/>
      <c r="D24" s="348"/>
      <c r="E24" s="348"/>
      <c r="F24" s="348"/>
      <c r="G24" s="45" t="str">
        <f>IF(COUNT('2. Collected Data'!G24,'2. Collected Data'!G124,'2. Collected Data'!G224,'2. Collected Data'!G324)&lt;=1,"",AVERAGE('2. Collected Data'!G24,'2. Collected Data'!G124,'2. Collected Data'!G224,'2. Collected Data'!G324))</f>
        <v/>
      </c>
      <c r="H24" s="45" t="str">
        <f>IF(COUNT('2. Collected Data'!H24,'2. Collected Data'!H124,'2. Collected Data'!H224,'2. Collected Data'!H324)&lt;=1,"",AVERAGE('2. Collected Data'!H24,'2. Collected Data'!H124,'2. Collected Data'!H224,'2. Collected Data'!H324))</f>
        <v/>
      </c>
      <c r="I24" s="45" t="str">
        <f>IF(COUNT('2. Collected Data'!I24,'2. Collected Data'!I124,'2. Collected Data'!I224,'2. Collected Data'!I324)&lt;=1,"",AVERAGE('2. Collected Data'!I24,'2. Collected Data'!I124,'2. Collected Data'!I224,'2. Collected Data'!I324))</f>
        <v/>
      </c>
      <c r="J24" s="45" t="str">
        <f>IF(COUNT('2. Collected Data'!J24,'2. Collected Data'!J124,'2. Collected Data'!J224,'2. Collected Data'!J324)&lt;=1,"",AVERAGE('2. Collected Data'!J24,'2. Collected Data'!J124,'2. Collected Data'!J224,'2. Collected Data'!J324))</f>
        <v/>
      </c>
      <c r="K24" s="45" t="str">
        <f>IF(COUNT('2. Collected Data'!K24,'2. Collected Data'!K124,'2. Collected Data'!K224,'2. Collected Data'!K324)&lt;=1,"",AVERAGE('2. Collected Data'!K24,'2. Collected Data'!K124,'2. Collected Data'!K224,'2. Collected Data'!K324))</f>
        <v/>
      </c>
      <c r="L24" s="45" t="str">
        <f>IF(COUNT('2. Collected Data'!L24,'2. Collected Data'!L124,'2. Collected Data'!L224,'2. Collected Data'!L324)&lt;=1,"",AVERAGE('2. Collected Data'!L24,'2. Collected Data'!L124,'2. Collected Data'!L224,'2. Collected Data'!L324))</f>
        <v/>
      </c>
      <c r="M24" s="45" t="str">
        <f>IF(COUNT('2. Collected Data'!M24,'2. Collected Data'!M124,'2. Collected Data'!M224,'2. Collected Data'!M324)&lt;=1,"",AVERAGE('2. Collected Data'!M24,'2. Collected Data'!M124,'2. Collected Data'!M224,'2. Collected Data'!M324))</f>
        <v/>
      </c>
      <c r="N24" s="45" t="str">
        <f>IF(COUNT('2. Collected Data'!N24,'2. Collected Data'!N124,'2. Collected Data'!N224,'2. Collected Data'!N324)&lt;=1,"",AVERAGE('2. Collected Data'!N24,'2. Collected Data'!N124,'2. Collected Data'!N224,'2. Collected Data'!N324))</f>
        <v/>
      </c>
      <c r="O24" s="45" t="str">
        <f>IF(COUNT('2. Collected Data'!O24,'2. Collected Data'!O124,'2. Collected Data'!O224,'2. Collected Data'!O324)&lt;=1,"",AVERAGE('2. Collected Data'!O24,'2. Collected Data'!O124,'2. Collected Data'!O224,'2. Collected Data'!O324))</f>
        <v/>
      </c>
      <c r="P24" s="45" t="str">
        <f>IF(COUNT('2. Collected Data'!P24,'2. Collected Data'!P124,'2. Collected Data'!P224,'2. Collected Data'!P324)&lt;=1,"",AVERAGE('2. Collected Data'!P24,'2. Collected Data'!P124,'2. Collected Data'!P224,'2. Collected Data'!P324))</f>
        <v/>
      </c>
      <c r="Q24" s="45" t="str">
        <f>IF(COUNT('2. Collected Data'!Q24,'2. Collected Data'!Q124,'2. Collected Data'!Q224,'2. Collected Data'!Q324)&lt;=1,"",AVERAGE('2. Collected Data'!Q24,'2. Collected Data'!Q124,'2. Collected Data'!Q224,'2. Collected Data'!Q324))</f>
        <v/>
      </c>
      <c r="R24" s="45" t="str">
        <f>IF(COUNT('2. Collected Data'!R24,'2. Collected Data'!R124,'2. Collected Data'!R224,'2. Collected Data'!R324)&lt;=1,"",AVERAGE('2. Collected Data'!R24,'2. Collected Data'!R124,'2. Collected Data'!R224,'2. Collected Data'!R324))</f>
        <v/>
      </c>
      <c r="S24" s="45" t="str">
        <f>IF(COUNT('2. Collected Data'!S24,'2. Collected Data'!S124,'2. Collected Data'!S224,'2. Collected Data'!S324)&lt;=1,"",AVERAGE('2. Collected Data'!S24,'2. Collected Data'!S124,'2. Collected Data'!S224,'2. Collected Data'!S324))</f>
        <v/>
      </c>
      <c r="T24" s="45" t="str">
        <f>IF(COUNT('2. Collected Data'!T24,'2. Collected Data'!T124,'2. Collected Data'!T224,'2. Collected Data'!T324)&lt;=1,"",AVERAGE('2. Collected Data'!T24,'2. Collected Data'!T124,'2. Collected Data'!T224,'2. Collected Data'!T324))</f>
        <v/>
      </c>
      <c r="U24" s="45" t="str">
        <f>IF(COUNT('2. Collected Data'!U24,'2. Collected Data'!U124,'2. Collected Data'!U224,'2. Collected Data'!U324)&lt;=1,"",AVERAGE('2. Collected Data'!U24,'2. Collected Data'!U124,'2. Collected Data'!U224,'2. Collected Data'!U324))</f>
        <v/>
      </c>
      <c r="V24" s="45" t="str">
        <f>IF(COUNT('2. Collected Data'!V24,'2. Collected Data'!V124,'2. Collected Data'!V224,'2. Collected Data'!V324)&lt;=1,"",AVERAGE('2. Collected Data'!V24,'2. Collected Data'!V124,'2. Collected Data'!V224,'2. Collected Data'!V324))</f>
        <v/>
      </c>
      <c r="W24" s="45" t="str">
        <f>IF(COUNT('2. Collected Data'!W24,'2. Collected Data'!W124,'2. Collected Data'!W224,'2. Collected Data'!W324)&lt;=1,"",AVERAGE('2. Collected Data'!W24,'2. Collected Data'!W124,'2. Collected Data'!W224,'2. Collected Data'!W324))</f>
        <v/>
      </c>
      <c r="X24" s="45" t="str">
        <f>IF(COUNT('2. Collected Data'!X24,'2. Collected Data'!X124,'2. Collected Data'!X224,'2. Collected Data'!X324)&lt;=1,"",AVERAGE('2. Collected Data'!X24,'2. Collected Data'!X124,'2. Collected Data'!X224,'2. Collected Data'!X324))</f>
        <v/>
      </c>
      <c r="Y24" s="45" t="str">
        <f>IF(COUNT('2. Collected Data'!Y24,'2. Collected Data'!Y124,'2. Collected Data'!Y224,'2. Collected Data'!Y324)&lt;=1,"",AVERAGE('2. Collected Data'!Y24,'2. Collected Data'!Y124,'2. Collected Data'!Y224,'2. Collected Data'!Y324))</f>
        <v/>
      </c>
      <c r="Z24" s="45" t="str">
        <f>IF(COUNT('2. Collected Data'!Z24,'2. Collected Data'!Z124,'2. Collected Data'!Z224,'2. Collected Data'!Z324)&lt;=1,"",AVERAGE('2. Collected Data'!Z24,'2. Collected Data'!Z124,'2. Collected Data'!Z224,'2. Collected Data'!Z324))</f>
        <v/>
      </c>
      <c r="AA24" s="185" t="str">
        <f>IF(COUNT('2. Collected Data'!AA24,'2. Collected Data'!AA124,'2. Collected Data'!AA224,'2. Collected Data'!AA324)&lt;=1,"",AVERAGE('2. Collected Data'!AA24,'2. Collected Data'!AA124,'2. Collected Data'!AA224,'2. Collected Data'!AA324))</f>
        <v/>
      </c>
      <c r="AB24" s="185" t="str">
        <f>IF(COUNT('2. Collected Data'!AB24,'2. Collected Data'!AB124,'2. Collected Data'!AB224,'2. Collected Data'!AB324)&lt;=1,"",AVERAGE('2. Collected Data'!AB24,'2. Collected Data'!AB124,'2. Collected Data'!AB224,'2. Collected Data'!AB324))</f>
        <v/>
      </c>
      <c r="AC24" s="185" t="str">
        <f>IF(COUNT('2. Collected Data'!AC24,'2. Collected Data'!AC124,'2. Collected Data'!AC224,'2. Collected Data'!AC324)&lt;=1,"",AVERAGE('2. Collected Data'!AC24,'2. Collected Data'!AC124,'2. Collected Data'!AC224,'2. Collected Data'!AC324))</f>
        <v/>
      </c>
      <c r="AD24" s="45" t="str">
        <f>IF(COUNT('2. Collected Data'!AD24,'2. Collected Data'!AD124,'2. Collected Data'!AD224,'2. Collected Data'!AD324)&lt;=1,"",AVERAGE('2. Collected Data'!AD24,'2. Collected Data'!AD124,'2. Collected Data'!AD224,'2. Collected Data'!AD324))</f>
        <v/>
      </c>
      <c r="AE24" s="45" t="str">
        <f>IF(COUNT('2. Collected Data'!AE24,'2. Collected Data'!AE124,'2. Collected Data'!AE224,'2. Collected Data'!AE324)&lt;=1,"",AVERAGE('2. Collected Data'!AE24,'2. Collected Data'!AE124,'2. Collected Data'!AE224,'2. Collected Data'!AE324))</f>
        <v/>
      </c>
      <c r="AF24" s="45" t="str">
        <f>IF(COUNT('2. Collected Data'!AF24,'2. Collected Data'!AF124,'2. Collected Data'!AF224,'2. Collected Data'!AF324)&lt;=1,"",AVERAGE('2. Collected Data'!AF24,'2. Collected Data'!AF124,'2. Collected Data'!AF224,'2. Collected Data'!AF324))</f>
        <v/>
      </c>
      <c r="AG24" s="45" t="str">
        <f>IF(COUNT('2. Collected Data'!AG24,'2. Collected Data'!AG124,'2. Collected Data'!AG224,'2. Collected Data'!AG324)&lt;=1,"",AVERAGE('2. Collected Data'!AG24,'2. Collected Data'!AG124,'2. Collected Data'!AG224,'2. Collected Data'!AG324))</f>
        <v/>
      </c>
      <c r="AH24" s="88"/>
      <c r="AI24" s="45" t="str">
        <f>IF(COUNT('2. Collected Data'!AI24,'2. Collected Data'!AI124,'2. Collected Data'!AI224,'2. Collected Data'!AI324)&lt;=1,"",AVERAGE('2. Collected Data'!AI24,'2. Collected Data'!AI124,'2. Collected Data'!AI224,'2. Collected Data'!AI324))</f>
        <v/>
      </c>
      <c r="AJ24" s="45" t="str">
        <f>IF(COUNT('2. Collected Data'!AJ24,'2. Collected Data'!AJ124,'2. Collected Data'!AJ224,'2. Collected Data'!AJ324)&lt;=1,"",AVERAGE('2. Collected Data'!AJ24,'2. Collected Data'!AJ124,'2. Collected Data'!AJ224,'2. Collected Data'!AJ324))</f>
        <v/>
      </c>
      <c r="AK24" s="45" t="str">
        <f>IF(COUNT('2. Collected Data'!AK24,'2. Collected Data'!AK124,'2. Collected Data'!AK224,'2. Collected Data'!AK324)&lt;=1,"",AVERAGE('2. Collected Data'!AK24,'2. Collected Data'!AK124,'2. Collected Data'!AK224,'2. Collected Data'!AK324))</f>
        <v/>
      </c>
      <c r="AL24" s="45" t="str">
        <f>IF(COUNT('2. Collected Data'!AL24,'2. Collected Data'!AL124,'2. Collected Data'!AL224,'2. Collected Data'!AL324)&lt;=1,"",AVERAGE('2. Collected Data'!AL24,'2. Collected Data'!AL124,'2. Collected Data'!AL224,'2. Collected Data'!AL324))</f>
        <v/>
      </c>
      <c r="AM24" s="45" t="str">
        <f>IF(COUNT('2. Collected Data'!AM24,'2. Collected Data'!AM124,'2. Collected Data'!AM224,'2. Collected Data'!AM324)&lt;=1,"",AVERAGE('2. Collected Data'!AM24,'2. Collected Data'!AM124,'2. Collected Data'!AM224,'2. Collected Data'!AM324))</f>
        <v/>
      </c>
      <c r="AN24" s="122"/>
      <c r="AO24" s="45" t="str">
        <f>IF(COUNT('2. Collected Data'!AO24,'2. Collected Data'!AO124,'2. Collected Data'!AO224,'2. Collected Data'!AO324)&lt;=1,"",AVERAGE('2. Collected Data'!AO24,'2. Collected Data'!AO124,'2. Collected Data'!AO224,'2. Collected Data'!AO324))</f>
        <v/>
      </c>
      <c r="AP24" s="45" t="str">
        <f>IF(COUNT('2. Collected Data'!AP24,'2. Collected Data'!AP124,'2. Collected Data'!AP224,'2. Collected Data'!AP324)&lt;=1,"",AVERAGE('2. Collected Data'!AP24,'2. Collected Data'!AP124,'2. Collected Data'!AP224,'2. Collected Data'!AP324))</f>
        <v/>
      </c>
      <c r="AQ24" s="45" t="str">
        <f>IF(COUNT('2. Collected Data'!AQ24,'2. Collected Data'!AQ124,'2. Collected Data'!AQ224,'2. Collected Data'!AQ324)&lt;=1,"",AVERAGE('2. Collected Data'!AQ24,'2. Collected Data'!AQ124,'2. Collected Data'!AQ224,'2. Collected Data'!AQ324))</f>
        <v/>
      </c>
      <c r="AR24" s="45" t="str">
        <f>IF(COUNT('2. Collected Data'!AR24,'2. Collected Data'!AR124,'2. Collected Data'!AR224,'2. Collected Data'!AR324)&lt;=1,"",AVERAGE('2. Collected Data'!AR24,'2. Collected Data'!AR124,'2. Collected Data'!AR224,'2. Collected Data'!AR324))</f>
        <v/>
      </c>
      <c r="AS24" s="45" t="str">
        <f>IF(COUNT('2. Collected Data'!AS24,'2. Collected Data'!AS124,'2. Collected Data'!AS224,'2. Collected Data'!AS324)&lt;=1,"",AVERAGE('2. Collected Data'!AS24,'2. Collected Data'!AS124,'2. Collected Data'!AS224,'2. Collected Data'!AS324))</f>
        <v/>
      </c>
      <c r="AT24" s="45" t="str">
        <f>IF(COUNT('2. Collected Data'!AT24,'2. Collected Data'!AT124,'2. Collected Data'!AT224,'2. Collected Data'!AT324)&lt;=1,"",AVERAGE('2. Collected Data'!AT24,'2. Collected Data'!AT124,'2. Collected Data'!AT224,'2. Collected Data'!AT324))</f>
        <v/>
      </c>
      <c r="AU24" s="45" t="str">
        <f>IF(COUNT('2. Collected Data'!AU24,'2. Collected Data'!AU124,'2. Collected Data'!AU224,'2. Collected Data'!AU324)&lt;=1,"",AVERAGE('2. Collected Data'!AU24,'2. Collected Data'!AU124,'2. Collected Data'!AU224,'2. Collected Data'!AU324))</f>
        <v/>
      </c>
      <c r="AV24" s="88"/>
      <c r="AW24" s="185" t="str">
        <f>IF(COUNT('2. Collected Data'!AW24,'2. Collected Data'!AW124,'2. Collected Data'!AW224,'2. Collected Data'!AW324)&lt;=1,"",AVERAGE('2. Collected Data'!AW24,'2. Collected Data'!AW124,'2. Collected Data'!AW224,'2. Collected Data'!AW324))</f>
        <v/>
      </c>
      <c r="AX24" s="185" t="str">
        <f>IF(COUNT('2. Collected Data'!AX24,'2. Collected Data'!AX124,'2. Collected Data'!AX224,'2. Collected Data'!AX324)&lt;=1,"",AVERAGE('2. Collected Data'!AX24,'2. Collected Data'!AX124,'2. Collected Data'!AX224,'2. Collected Data'!AX324))</f>
        <v/>
      </c>
      <c r="AY24" s="50"/>
      <c r="AZ24" s="91"/>
      <c r="BA24" s="88"/>
      <c r="BB24" s="78" t="str">
        <f>IF(COUNT('2. Collected Data'!BB24,'2. Collected Data'!BB124,'2. Collected Data'!BB224,'2. Collected Data'!BB324)&lt;=1,"",AVERAGE('2. Collected Data'!BB24,'2. Collected Data'!BB124,'2. Collected Data'!BB224,'2. Collected Data'!BB324))</f>
        <v/>
      </c>
      <c r="BC24" s="75" t="str">
        <f>IF(COUNT('2. Collected Data'!BC24,'2. Collected Data'!BC124,'2. Collected Data'!BC224,'2. Collected Data'!BC324)&lt;=1,"",AVERAGE('2. Collected Data'!BC24,'2. Collected Data'!BC124,'2. Collected Data'!BC224,'2. Collected Data'!BC324))</f>
        <v/>
      </c>
      <c r="BD24" s="75" t="str">
        <f>IF(COUNT('2. Collected Data'!BD24,'2. Collected Data'!BD124,'2. Collected Data'!BD224,'2. Collected Data'!BD324)&lt;=1,"",AVERAGE('2. Collected Data'!BD24,'2. Collected Data'!BD124,'2. Collected Data'!BD224,'2. Collected Data'!BD324))</f>
        <v/>
      </c>
      <c r="BE24" s="75" t="str">
        <f>IF(COUNT('2. Collected Data'!BE24,'2. Collected Data'!BE124,'2. Collected Data'!BE224,'2. Collected Data'!BE324)&lt;=1,"",AVERAGE('2. Collected Data'!BE24,'2. Collected Data'!BE124,'2. Collected Data'!BE224,'2. Collected Data'!BE324))</f>
        <v/>
      </c>
      <c r="BF24" s="75" t="str">
        <f>IF(COUNT('2. Collected Data'!BF24,'2. Collected Data'!BF124,'2. Collected Data'!BF224,'2. Collected Data'!BF324)&lt;=1,"",AVERAGE('2. Collected Data'!BF24,'2. Collected Data'!BF124,'2. Collected Data'!BF224,'2. Collected Data'!BF324))</f>
        <v/>
      </c>
      <c r="BG24" s="50"/>
      <c r="BH24" s="78" t="str">
        <f>IF(COUNT('2. Collected Data'!BH24,'2. Collected Data'!BH124,'2. Collected Data'!BH224,'2. Collected Data'!BH324)&lt;=1,"",AVERAGE('2. Collected Data'!BH24,'2. Collected Data'!BH124,'2. Collected Data'!BH224,'2. Collected Data'!BH324))</f>
        <v/>
      </c>
      <c r="BI24" s="130"/>
      <c r="BJ24" s="50"/>
    </row>
    <row r="25" spans="1:62" s="140" customFormat="1" ht="11.25" customHeight="1" x14ac:dyDescent="0.15">
      <c r="A25" s="89" t="s">
        <v>351</v>
      </c>
      <c r="B25" s="172"/>
      <c r="C25" s="348"/>
      <c r="D25" s="348"/>
      <c r="E25" s="348"/>
      <c r="F25" s="348"/>
      <c r="G25" s="45">
        <f>IF(COUNT('2. Collected Data'!G25,'2. Collected Data'!G125,'2. Collected Data'!G225,'2. Collected Data'!G325)&lt;=1,"",AVERAGE('2. Collected Data'!G25,'2. Collected Data'!G125,'2. Collected Data'!G225,'2. Collected Data'!G325))</f>
        <v>12308</v>
      </c>
      <c r="H25" s="45">
        <f>IF(COUNT('2. Collected Data'!H25,'2. Collected Data'!H125,'2. Collected Data'!H225,'2. Collected Data'!H325)&lt;=1,"",AVERAGE('2. Collected Data'!H25,'2. Collected Data'!H125,'2. Collected Data'!H225,'2. Collected Data'!H325))</f>
        <v>4983</v>
      </c>
      <c r="I25" s="45">
        <f>IF(COUNT('2. Collected Data'!I25,'2. Collected Data'!I125,'2. Collected Data'!I225,'2. Collected Data'!I325)&lt;=1,"",AVERAGE('2. Collected Data'!I25,'2. Collected Data'!I125,'2. Collected Data'!I225,'2. Collected Data'!I325))</f>
        <v>405.33333333333331</v>
      </c>
      <c r="J25" s="45">
        <f>IF(COUNT('2. Collected Data'!J25,'2. Collected Data'!J125,'2. Collected Data'!J225,'2. Collected Data'!J325)&lt;=1,"",AVERAGE('2. Collected Data'!J25,'2. Collected Data'!J125,'2. Collected Data'!J225,'2. Collected Data'!J325))</f>
        <v>37.333333333333336</v>
      </c>
      <c r="K25" s="45">
        <f>IF(COUNT('2. Collected Data'!K25,'2. Collected Data'!K125,'2. Collected Data'!K225,'2. Collected Data'!K325)&lt;=1,"",AVERAGE('2. Collected Data'!K25,'2. Collected Data'!K125,'2. Collected Data'!K225,'2. Collected Data'!K325))</f>
        <v>22.333333333333332</v>
      </c>
      <c r="L25" s="45">
        <f>IF(COUNT('2. Collected Data'!L25,'2. Collected Data'!L125,'2. Collected Data'!L225,'2. Collected Data'!L325)&lt;=1,"",AVERAGE('2. Collected Data'!L25,'2. Collected Data'!L125,'2. Collected Data'!L225,'2. Collected Data'!L325))</f>
        <v>2</v>
      </c>
      <c r="M25" s="45">
        <f>IF(COUNT('2. Collected Data'!M25,'2. Collected Data'!M125,'2. Collected Data'!M225,'2. Collected Data'!M325)&lt;=1,"",AVERAGE('2. Collected Data'!M25,'2. Collected Data'!M125,'2. Collected Data'!M225,'2. Collected Data'!M325))</f>
        <v>164</v>
      </c>
      <c r="N25" s="45">
        <f>IF(COUNT('2. Collected Data'!N25,'2. Collected Data'!N125,'2. Collected Data'!N225,'2. Collected Data'!N325)&lt;=1,"",AVERAGE('2. Collected Data'!N25,'2. Collected Data'!N125,'2. Collected Data'!N225,'2. Collected Data'!N325))</f>
        <v>2</v>
      </c>
      <c r="O25" s="45">
        <f>IF(COUNT('2. Collected Data'!O25,'2. Collected Data'!O125,'2. Collected Data'!O225,'2. Collected Data'!O325)&lt;=1,"",AVERAGE('2. Collected Data'!O25,'2. Collected Data'!O125,'2. Collected Data'!O225,'2. Collected Data'!O325))</f>
        <v>398</v>
      </c>
      <c r="P25" s="45">
        <f>IF(COUNT('2. Collected Data'!P25,'2. Collected Data'!P125,'2. Collected Data'!P225,'2. Collected Data'!P325)&lt;=1,"",AVERAGE('2. Collected Data'!P25,'2. Collected Data'!P125,'2. Collected Data'!P225,'2. Collected Data'!P325))</f>
        <v>0</v>
      </c>
      <c r="Q25" s="45">
        <f>IF(COUNT('2. Collected Data'!Q25,'2. Collected Data'!Q125,'2. Collected Data'!Q225,'2. Collected Data'!Q325)&lt;=1,"",AVERAGE('2. Collected Data'!Q25,'2. Collected Data'!Q125,'2. Collected Data'!Q225,'2. Collected Data'!Q325))</f>
        <v>0</v>
      </c>
      <c r="R25" s="45">
        <f>IF(COUNT('2. Collected Data'!R25,'2. Collected Data'!R125,'2. Collected Data'!R225,'2. Collected Data'!R325)&lt;=1,"",AVERAGE('2. Collected Data'!R25,'2. Collected Data'!R125,'2. Collected Data'!R225,'2. Collected Data'!R325))</f>
        <v>0</v>
      </c>
      <c r="S25" s="45">
        <f>IF(COUNT('2. Collected Data'!S25,'2. Collected Data'!S125,'2. Collected Data'!S225,'2. Collected Data'!S325)&lt;=1,"",AVERAGE('2. Collected Data'!S25,'2. Collected Data'!S125,'2. Collected Data'!S225,'2. Collected Data'!S325))</f>
        <v>0</v>
      </c>
      <c r="T25" s="45">
        <f>IF(COUNT('2. Collected Data'!T25,'2. Collected Data'!T125,'2. Collected Data'!T225,'2. Collected Data'!T325)&lt;=1,"",AVERAGE('2. Collected Data'!T25,'2. Collected Data'!T125,'2. Collected Data'!T225,'2. Collected Data'!T325))</f>
        <v>0</v>
      </c>
      <c r="U25" s="45">
        <f>IF(COUNT('2. Collected Data'!U25,'2. Collected Data'!U125,'2. Collected Data'!U225,'2. Collected Data'!U325)&lt;=1,"",AVERAGE('2. Collected Data'!U25,'2. Collected Data'!U125,'2. Collected Data'!U225,'2. Collected Data'!U325))</f>
        <v>0</v>
      </c>
      <c r="V25" s="45">
        <f>IF(COUNT('2. Collected Data'!V25,'2. Collected Data'!V125,'2. Collected Data'!V225,'2. Collected Data'!V325)&lt;=1,"",AVERAGE('2. Collected Data'!V25,'2. Collected Data'!V125,'2. Collected Data'!V225,'2. Collected Data'!V325))</f>
        <v>0</v>
      </c>
      <c r="W25" s="45">
        <f>IF(COUNT('2. Collected Data'!W25,'2. Collected Data'!W125,'2. Collected Data'!W225,'2. Collected Data'!W325)&lt;=1,"",AVERAGE('2. Collected Data'!W25,'2. Collected Data'!W125,'2. Collected Data'!W225,'2. Collected Data'!W325))</f>
        <v>0</v>
      </c>
      <c r="X25" s="45">
        <f>IF(COUNT('2. Collected Data'!X25,'2. Collected Data'!X125,'2. Collected Data'!X225,'2. Collected Data'!X325)&lt;=1,"",AVERAGE('2. Collected Data'!X25,'2. Collected Data'!X125,'2. Collected Data'!X225,'2. Collected Data'!X325))</f>
        <v>0</v>
      </c>
      <c r="Y25" s="45">
        <f>IF(COUNT('2. Collected Data'!Y25,'2. Collected Data'!Y125,'2. Collected Data'!Y225,'2. Collected Data'!Y325)&lt;=1,"",AVERAGE('2. Collected Data'!Y25,'2. Collected Data'!Y125,'2. Collected Data'!Y225,'2. Collected Data'!Y325))</f>
        <v>503</v>
      </c>
      <c r="Z25" s="45">
        <f>IF(COUNT('2. Collected Data'!Z25,'2. Collected Data'!Z125,'2. Collected Data'!Z225,'2. Collected Data'!Z325)&lt;=1,"",AVERAGE('2. Collected Data'!Z25,'2. Collected Data'!Z125,'2. Collected Data'!Z225,'2. Collected Data'!Z325))</f>
        <v>5.333333333333333</v>
      </c>
      <c r="AA25" s="185">
        <f>IF(COUNT('2. Collected Data'!AA25,'2. Collected Data'!AA125,'2. Collected Data'!AA225,'2. Collected Data'!AA325)&lt;=1,"",AVERAGE('2. Collected Data'!AA25,'2. Collected Data'!AA125,'2. Collected Data'!AA225,'2. Collected Data'!AA325))</f>
        <v>1</v>
      </c>
      <c r="AB25" s="185">
        <f>IF(COUNT('2. Collected Data'!AB25,'2. Collected Data'!AB125,'2. Collected Data'!AB225,'2. Collected Data'!AB325)&lt;=1,"",AVERAGE('2. Collected Data'!AB25,'2. Collected Data'!AB125,'2. Collected Data'!AB225,'2. Collected Data'!AB325))</f>
        <v>0</v>
      </c>
      <c r="AC25" s="185">
        <f>IF(COUNT('2. Collected Data'!AC25,'2. Collected Data'!AC125,'2. Collected Data'!AC225,'2. Collected Data'!AC325)&lt;=1,"",AVERAGE('2. Collected Data'!AC25,'2. Collected Data'!AC125,'2. Collected Data'!AC225,'2. Collected Data'!AC325))</f>
        <v>0</v>
      </c>
      <c r="AD25" s="45">
        <f>IF(COUNT('2. Collected Data'!AD25,'2. Collected Data'!AD125,'2. Collected Data'!AD225,'2. Collected Data'!AD325)&lt;=1,"",AVERAGE('2. Collected Data'!AD25,'2. Collected Data'!AD125,'2. Collected Data'!AD225,'2. Collected Data'!AD325))</f>
        <v>127.33333333333333</v>
      </c>
      <c r="AE25" s="45" t="str">
        <f>IF(COUNT('2. Collected Data'!AE25,'2. Collected Data'!AE125,'2. Collected Data'!AE225,'2. Collected Data'!AE325)&lt;=1,"",AVERAGE('2. Collected Data'!AE25,'2. Collected Data'!AE125,'2. Collected Data'!AE225,'2. Collected Data'!AE325))</f>
        <v/>
      </c>
      <c r="AF25" s="45">
        <f>IF(COUNT('2. Collected Data'!AF25,'2. Collected Data'!AF125,'2. Collected Data'!AF225,'2. Collected Data'!AF325)&lt;=1,"",AVERAGE('2. Collected Data'!AF25,'2. Collected Data'!AF125,'2. Collected Data'!AF225,'2. Collected Data'!AF325))</f>
        <v>134.33333333333334</v>
      </c>
      <c r="AG25" s="45" t="str">
        <f>IF(COUNT('2. Collected Data'!AG25,'2. Collected Data'!AG125,'2. Collected Data'!AG225,'2. Collected Data'!AG325)&lt;=1,"",AVERAGE('2. Collected Data'!AG25,'2. Collected Data'!AG125,'2. Collected Data'!AG225,'2. Collected Data'!AG325))</f>
        <v/>
      </c>
      <c r="AH25" s="88"/>
      <c r="AI25" s="45">
        <f>IF(COUNT('2. Collected Data'!AI25,'2. Collected Data'!AI125,'2. Collected Data'!AI225,'2. Collected Data'!AI325)&lt;=1,"",AVERAGE('2. Collected Data'!AI25,'2. Collected Data'!AI125,'2. Collected Data'!AI225,'2. Collected Data'!AI325))</f>
        <v>89113.666666666672</v>
      </c>
      <c r="AJ25" s="45">
        <f>IF(COUNT('2. Collected Data'!AJ25,'2. Collected Data'!AJ125,'2. Collected Data'!AJ225,'2. Collected Data'!AJ325)&lt;=1,"",AVERAGE('2. Collected Data'!AJ25,'2. Collected Data'!AJ125,'2. Collected Data'!AJ225,'2. Collected Data'!AJ325))</f>
        <v>0</v>
      </c>
      <c r="AK25" s="45">
        <f>IF(COUNT('2. Collected Data'!AK25,'2. Collected Data'!AK125,'2. Collected Data'!AK225,'2. Collected Data'!AK325)&lt;=1,"",AVERAGE('2. Collected Data'!AK25,'2. Collected Data'!AK125,'2. Collected Data'!AK225,'2. Collected Data'!AK325))</f>
        <v>0</v>
      </c>
      <c r="AL25" s="45">
        <f>IF(COUNT('2. Collected Data'!AL25,'2. Collected Data'!AL125,'2. Collected Data'!AL225,'2. Collected Data'!AL325)&lt;=1,"",AVERAGE('2. Collected Data'!AL25,'2. Collected Data'!AL125,'2. Collected Data'!AL225,'2. Collected Data'!AL325))</f>
        <v>10872</v>
      </c>
      <c r="AM25" s="45">
        <f>IF(COUNT('2. Collected Data'!AM25,'2. Collected Data'!AM125,'2. Collected Data'!AM225,'2. Collected Data'!AM325)&lt;=1,"",AVERAGE('2. Collected Data'!AM25,'2. Collected Data'!AM125,'2. Collected Data'!AM225,'2. Collected Data'!AM325))</f>
        <v>54261.666666666664</v>
      </c>
      <c r="AN25" s="122"/>
      <c r="AO25" s="45">
        <f>IF(COUNT('2. Collected Data'!AO25,'2. Collected Data'!AO125,'2. Collected Data'!AO225,'2. Collected Data'!AO325)&lt;=1,"",AVERAGE('2. Collected Data'!AO25,'2. Collected Data'!AO125,'2. Collected Data'!AO225,'2. Collected Data'!AO325))</f>
        <v>8470078.333333334</v>
      </c>
      <c r="AP25" s="45">
        <f>IF(COUNT('2. Collected Data'!AP25,'2. Collected Data'!AP125,'2. Collected Data'!AP225,'2. Collected Data'!AP325)&lt;=1,"",AVERAGE('2. Collected Data'!AP25,'2. Collected Data'!AP125,'2. Collected Data'!AP225,'2. Collected Data'!AP325))</f>
        <v>0</v>
      </c>
      <c r="AQ25" s="45">
        <f>IF(COUNT('2. Collected Data'!AQ25,'2. Collected Data'!AQ125,'2. Collected Data'!AQ225,'2. Collected Data'!AQ325)&lt;=1,"",AVERAGE('2. Collected Data'!AQ25,'2. Collected Data'!AQ125,'2. Collected Data'!AQ225,'2. Collected Data'!AQ325))</f>
        <v>1407639.3333333333</v>
      </c>
      <c r="AR25" s="45">
        <f>IF(COUNT('2. Collected Data'!AR25,'2. Collected Data'!AR125,'2. Collected Data'!AR225,'2. Collected Data'!AR325)&lt;=1,"",AVERAGE('2. Collected Data'!AR25,'2. Collected Data'!AR125,'2. Collected Data'!AR225,'2. Collected Data'!AR325))</f>
        <v>0</v>
      </c>
      <c r="AS25" s="45">
        <f>IF(COUNT('2. Collected Data'!AS25,'2. Collected Data'!AS125,'2. Collected Data'!AS225,'2. Collected Data'!AS325)&lt;=1,"",AVERAGE('2. Collected Data'!AS25,'2. Collected Data'!AS125,'2. Collected Data'!AS225,'2. Collected Data'!AS325))</f>
        <v>15628</v>
      </c>
      <c r="AT25" s="45">
        <f>IF(COUNT('2. Collected Data'!AT25,'2. Collected Data'!AT125,'2. Collected Data'!AT225,'2. Collected Data'!AT325)&lt;=1,"",AVERAGE('2. Collected Data'!AT25,'2. Collected Data'!AT125,'2. Collected Data'!AT225,'2. Collected Data'!AT325))</f>
        <v>0</v>
      </c>
      <c r="AU25" s="45">
        <f>IF(COUNT('2. Collected Data'!AU25,'2. Collected Data'!AU125,'2. Collected Data'!AU225,'2. Collected Data'!AU325)&lt;=1,"",AVERAGE('2. Collected Data'!AU25,'2. Collected Data'!AU125,'2. Collected Data'!AU225,'2. Collected Data'!AU325))</f>
        <v>0</v>
      </c>
      <c r="AV25" s="88"/>
      <c r="AW25" s="185">
        <f>IF(COUNT('2. Collected Data'!AW25,'2. Collected Data'!AW125,'2. Collected Data'!AW225,'2. Collected Data'!AW325)&lt;=1,"",AVERAGE('2. Collected Data'!AW25,'2. Collected Data'!AW125,'2. Collected Data'!AW225,'2. Collected Data'!AW325))</f>
        <v>0.82499999999999996</v>
      </c>
      <c r="AX25" s="185">
        <f>IF(COUNT('2. Collected Data'!AX25,'2. Collected Data'!AX125,'2. Collected Data'!AX225,'2. Collected Data'!AX325)&lt;=1,"",AVERAGE('2. Collected Data'!AX25,'2. Collected Data'!AX125,'2. Collected Data'!AX225,'2. Collected Data'!AX325))</f>
        <v>0.17499999999999999</v>
      </c>
      <c r="AY25" s="50"/>
      <c r="AZ25" s="91"/>
      <c r="BA25" s="88"/>
      <c r="BB25" s="78">
        <f>IF(COUNT('2. Collected Data'!BB25,'2. Collected Data'!BB125,'2. Collected Data'!BB225,'2. Collected Data'!BB325)&lt;=1,"",AVERAGE('2. Collected Data'!BB25,'2. Collected Data'!BB125,'2. Collected Data'!BB225,'2. Collected Data'!BB325))</f>
        <v>60.72</v>
      </c>
      <c r="BC25" s="75" t="str">
        <f>IF(COUNT('2. Collected Data'!BC25,'2. Collected Data'!BC125,'2. Collected Data'!BC225,'2. Collected Data'!BC325)&lt;=1,"",AVERAGE('2. Collected Data'!BC25,'2. Collected Data'!BC125,'2. Collected Data'!BC225,'2. Collected Data'!BC325))</f>
        <v/>
      </c>
      <c r="BD25" s="75" t="str">
        <f>IF(COUNT('2. Collected Data'!BD25,'2. Collected Data'!BD125,'2. Collected Data'!BD225,'2. Collected Data'!BD325)&lt;=1,"",AVERAGE('2. Collected Data'!BD25,'2. Collected Data'!BD125,'2. Collected Data'!BD225,'2. Collected Data'!BD325))</f>
        <v/>
      </c>
      <c r="BE25" s="75" t="str">
        <f>IF(COUNT('2. Collected Data'!BE25,'2. Collected Data'!BE125,'2. Collected Data'!BE225,'2. Collected Data'!BE325)&lt;=1,"",AVERAGE('2. Collected Data'!BE25,'2. Collected Data'!BE125,'2. Collected Data'!BE225,'2. Collected Data'!BE325))</f>
        <v/>
      </c>
      <c r="BF25" s="75" t="str">
        <f>IF(COUNT('2. Collected Data'!BF25,'2. Collected Data'!BF125,'2. Collected Data'!BF225,'2. Collected Data'!BF325)&lt;=1,"",AVERAGE('2. Collected Data'!BF25,'2. Collected Data'!BF125,'2. Collected Data'!BF225,'2. Collected Data'!BF325))</f>
        <v/>
      </c>
      <c r="BG25" s="50"/>
      <c r="BH25" s="78">
        <f>IF(COUNT('2. Collected Data'!BH25,'2. Collected Data'!BH125,'2. Collected Data'!BH225,'2. Collected Data'!BH325)&lt;=1,"",AVERAGE('2. Collected Data'!BH25,'2. Collected Data'!BH125,'2. Collected Data'!BH225,'2. Collected Data'!BH325))</f>
        <v>61.576666666666661</v>
      </c>
      <c r="BI25" s="130"/>
      <c r="BJ25" s="136"/>
    </row>
    <row r="26" spans="1:62" s="177" customFormat="1" ht="11.25" customHeight="1" x14ac:dyDescent="0.15">
      <c r="A26" s="89" t="s">
        <v>135</v>
      </c>
      <c r="B26" s="172"/>
      <c r="C26" s="348"/>
      <c r="D26" s="348"/>
      <c r="E26" s="348"/>
      <c r="F26" s="348"/>
      <c r="G26" s="45">
        <f>IF(COUNT('2. Collected Data'!G26,'2. Collected Data'!G126,'2. Collected Data'!G226,'2. Collected Data'!G326)&lt;=1,"",AVERAGE('2. Collected Data'!G26,'2. Collected Data'!G126,'2. Collected Data'!G226,'2. Collected Data'!G326))</f>
        <v>43353.333333333336</v>
      </c>
      <c r="H26" s="45">
        <f>IF(COUNT('2. Collected Data'!H26,'2. Collected Data'!H126,'2. Collected Data'!H226,'2. Collected Data'!H326)&lt;=1,"",AVERAGE('2. Collected Data'!H26,'2. Collected Data'!H126,'2. Collected Data'!H226,'2. Collected Data'!H326))</f>
        <v>15857.666666666666</v>
      </c>
      <c r="I26" s="45">
        <f>IF(COUNT('2. Collected Data'!I26,'2. Collected Data'!I126,'2. Collected Data'!I226,'2. Collected Data'!I326)&lt;=1,"",AVERAGE('2. Collected Data'!I26,'2. Collected Data'!I126,'2. Collected Data'!I226,'2. Collected Data'!I326))</f>
        <v>1818.6666666666667</v>
      </c>
      <c r="J26" s="45">
        <f>IF(COUNT('2. Collected Data'!J26,'2. Collected Data'!J126,'2. Collected Data'!J226,'2. Collected Data'!J326)&lt;=1,"",AVERAGE('2. Collected Data'!J26,'2. Collected Data'!J126,'2. Collected Data'!J226,'2. Collected Data'!J326))</f>
        <v>92.333333333333329</v>
      </c>
      <c r="K26" s="45">
        <f>IF(COUNT('2. Collected Data'!K26,'2. Collected Data'!K126,'2. Collected Data'!K226,'2. Collected Data'!K326)&lt;=1,"",AVERAGE('2. Collected Data'!K26,'2. Collected Data'!K126,'2. Collected Data'!K226,'2. Collected Data'!K326))</f>
        <v>6.666666666666667</v>
      </c>
      <c r="L26" s="45">
        <f>IF(COUNT('2. Collected Data'!L26,'2. Collected Data'!L126,'2. Collected Data'!L226,'2. Collected Data'!L326)&lt;=1,"",AVERAGE('2. Collected Data'!L26,'2. Collected Data'!L126,'2. Collected Data'!L226,'2. Collected Data'!L326))</f>
        <v>0</v>
      </c>
      <c r="M26" s="45">
        <f>IF(COUNT('2. Collected Data'!M26,'2. Collected Data'!M126,'2. Collected Data'!M226,'2. Collected Data'!M326)&lt;=1,"",AVERAGE('2. Collected Data'!M26,'2. Collected Data'!M126,'2. Collected Data'!M226,'2. Collected Data'!M326))</f>
        <v>436</v>
      </c>
      <c r="N26" s="45">
        <f>IF(COUNT('2. Collected Data'!N26,'2. Collected Data'!N126,'2. Collected Data'!N226,'2. Collected Data'!N326)&lt;=1,"",AVERAGE('2. Collected Data'!N26,'2. Collected Data'!N126,'2. Collected Data'!N226,'2. Collected Data'!N326))</f>
        <v>113.66666666666667</v>
      </c>
      <c r="O26" s="45">
        <f>IF(COUNT('2. Collected Data'!O26,'2. Collected Data'!O126,'2. Collected Data'!O226,'2. Collected Data'!O326)&lt;=1,"",AVERAGE('2. Collected Data'!O26,'2. Collected Data'!O126,'2. Collected Data'!O226,'2. Collected Data'!O326))</f>
        <v>761.33333333333337</v>
      </c>
      <c r="P26" s="45">
        <f>IF(COUNT('2. Collected Data'!P26,'2. Collected Data'!P126,'2. Collected Data'!P226,'2. Collected Data'!P326)&lt;=1,"",AVERAGE('2. Collected Data'!P26,'2. Collected Data'!P126,'2. Collected Data'!P226,'2. Collected Data'!P326))</f>
        <v>2.6666666666666665</v>
      </c>
      <c r="Q26" s="45">
        <f>IF(COUNT('2. Collected Data'!Q26,'2. Collected Data'!Q126,'2. Collected Data'!Q226,'2. Collected Data'!Q326)&lt;=1,"",AVERAGE('2. Collected Data'!Q26,'2. Collected Data'!Q126,'2. Collected Data'!Q226,'2. Collected Data'!Q326))</f>
        <v>0</v>
      </c>
      <c r="R26" s="45">
        <f>IF(COUNT('2. Collected Data'!R26,'2. Collected Data'!R126,'2. Collected Data'!R226,'2. Collected Data'!R326)&lt;=1,"",AVERAGE('2. Collected Data'!R26,'2. Collected Data'!R126,'2. Collected Data'!R226,'2. Collected Data'!R326))</f>
        <v>0</v>
      </c>
      <c r="S26" s="45">
        <f>IF(COUNT('2. Collected Data'!S26,'2. Collected Data'!S126,'2. Collected Data'!S226,'2. Collected Data'!S326)&lt;=1,"",AVERAGE('2. Collected Data'!S26,'2. Collected Data'!S126,'2. Collected Data'!S226,'2. Collected Data'!S326))</f>
        <v>0</v>
      </c>
      <c r="T26" s="45">
        <f>IF(COUNT('2. Collected Data'!T26,'2. Collected Data'!T126,'2. Collected Data'!T226,'2. Collected Data'!T326)&lt;=1,"",AVERAGE('2. Collected Data'!T26,'2. Collected Data'!T126,'2. Collected Data'!T226,'2. Collected Data'!T326))</f>
        <v>0</v>
      </c>
      <c r="U26" s="45">
        <f>IF(COUNT('2. Collected Data'!U26,'2. Collected Data'!U126,'2. Collected Data'!U226,'2. Collected Data'!U326)&lt;=1,"",AVERAGE('2. Collected Data'!U26,'2. Collected Data'!U126,'2. Collected Data'!U226,'2. Collected Data'!U326))</f>
        <v>0</v>
      </c>
      <c r="V26" s="45">
        <f>IF(COUNT('2. Collected Data'!V26,'2. Collected Data'!V126,'2. Collected Data'!V226,'2. Collected Data'!V326)&lt;=1,"",AVERAGE('2. Collected Data'!V26,'2. Collected Data'!V126,'2. Collected Data'!V226,'2. Collected Data'!V326))</f>
        <v>0</v>
      </c>
      <c r="W26" s="45">
        <f>IF(COUNT('2. Collected Data'!W26,'2. Collected Data'!W126,'2. Collected Data'!W226,'2. Collected Data'!W326)&lt;=1,"",AVERAGE('2. Collected Data'!W26,'2. Collected Data'!W126,'2. Collected Data'!W226,'2. Collected Data'!W326))</f>
        <v>0</v>
      </c>
      <c r="X26" s="45">
        <f>IF(COUNT('2. Collected Data'!X26,'2. Collected Data'!X126,'2. Collected Data'!X226,'2. Collected Data'!X326)&lt;=1,"",AVERAGE('2. Collected Data'!X26,'2. Collected Data'!X126,'2. Collected Data'!X226,'2. Collected Data'!X326))</f>
        <v>0</v>
      </c>
      <c r="Y26" s="45">
        <f>IF(COUNT('2. Collected Data'!Y26,'2. Collected Data'!Y126,'2. Collected Data'!Y226,'2. Collected Data'!Y326)&lt;=1,"",AVERAGE('2. Collected Data'!Y26,'2. Collected Data'!Y126,'2. Collected Data'!Y226,'2. Collected Data'!Y326))</f>
        <v>1607</v>
      </c>
      <c r="Z26" s="45">
        <f>IF(COUNT('2. Collected Data'!Z26,'2. Collected Data'!Z126,'2. Collected Data'!Z226,'2. Collected Data'!Z326)&lt;=1,"",AVERAGE('2. Collected Data'!Z26,'2. Collected Data'!Z126,'2. Collected Data'!Z226,'2. Collected Data'!Z326))</f>
        <v>2148.3333333333335</v>
      </c>
      <c r="AA26" s="185">
        <f>IF(COUNT('2. Collected Data'!AA26,'2. Collected Data'!AA126,'2. Collected Data'!AA226,'2. Collected Data'!AA326)&lt;=1,"",AVERAGE('2. Collected Data'!AA26,'2. Collected Data'!AA126,'2. Collected Data'!AA226,'2. Collected Data'!AA326))</f>
        <v>0.91333333333333344</v>
      </c>
      <c r="AB26" s="185">
        <f>IF(COUNT('2. Collected Data'!AB26,'2. Collected Data'!AB126,'2. Collected Data'!AB226,'2. Collected Data'!AB326)&lt;=1,"",AVERAGE('2. Collected Data'!AB26,'2. Collected Data'!AB126,'2. Collected Data'!AB226,'2. Collected Data'!AB326))</f>
        <v>0</v>
      </c>
      <c r="AC26" s="185">
        <f>IF(COUNT('2. Collected Data'!AC26,'2. Collected Data'!AC126,'2. Collected Data'!AC226,'2. Collected Data'!AC326)&lt;=1,"",AVERAGE('2. Collected Data'!AC26,'2. Collected Data'!AC126,'2. Collected Data'!AC226,'2. Collected Data'!AC326))</f>
        <v>8.666666666666667E-2</v>
      </c>
      <c r="AD26" s="45">
        <f>IF(COUNT('2. Collected Data'!AD26,'2. Collected Data'!AD126,'2. Collected Data'!AD226,'2. Collected Data'!AD326)&lt;=1,"",AVERAGE('2. Collected Data'!AD26,'2. Collected Data'!AD126,'2. Collected Data'!AD226,'2. Collected Data'!AD326))</f>
        <v>189.33333333333334</v>
      </c>
      <c r="AE26" s="45">
        <f>IF(COUNT('2. Collected Data'!AE26,'2. Collected Data'!AE126,'2. Collected Data'!AE226,'2. Collected Data'!AE326)&lt;=1,"",AVERAGE('2. Collected Data'!AE26,'2. Collected Data'!AE126,'2. Collected Data'!AE226,'2. Collected Data'!AE326))</f>
        <v>481802.66666666669</v>
      </c>
      <c r="AF26" s="45">
        <f>IF(COUNT('2. Collected Data'!AF26,'2. Collected Data'!AF126,'2. Collected Data'!AF226,'2. Collected Data'!AF326)&lt;=1,"",AVERAGE('2. Collected Data'!AF26,'2. Collected Data'!AF126,'2. Collected Data'!AF226,'2. Collected Data'!AF326))</f>
        <v>236.66666666666666</v>
      </c>
      <c r="AG26" s="45">
        <f>IF(COUNT('2. Collected Data'!AG26,'2. Collected Data'!AG126,'2. Collected Data'!AG226,'2. Collected Data'!AG326)&lt;=1,"",AVERAGE('2. Collected Data'!AG26,'2. Collected Data'!AG126,'2. Collected Data'!AG226,'2. Collected Data'!AG326))</f>
        <v>480000</v>
      </c>
      <c r="AH26" s="88"/>
      <c r="AI26" s="45">
        <f>IF(COUNT('2. Collected Data'!AI26,'2. Collected Data'!AI126,'2. Collected Data'!AI226,'2. Collected Data'!AI326)&lt;=1,"",AVERAGE('2. Collected Data'!AI26,'2. Collected Data'!AI126,'2. Collected Data'!AI226,'2. Collected Data'!AI326))</f>
        <v>360833.33333333331</v>
      </c>
      <c r="AJ26" s="45">
        <f>IF(COUNT('2. Collected Data'!AJ26,'2. Collected Data'!AJ126,'2. Collected Data'!AJ226,'2. Collected Data'!AJ326)&lt;=1,"",AVERAGE('2. Collected Data'!AJ26,'2. Collected Data'!AJ126,'2. Collected Data'!AJ226,'2. Collected Data'!AJ326))</f>
        <v>43226.666666666664</v>
      </c>
      <c r="AK26" s="45">
        <f>IF(COUNT('2. Collected Data'!AK26,'2. Collected Data'!AK126,'2. Collected Data'!AK226,'2. Collected Data'!AK326)&lt;=1,"",AVERAGE('2. Collected Data'!AK26,'2. Collected Data'!AK126,'2. Collected Data'!AK226,'2. Collected Data'!AK326))</f>
        <v>0</v>
      </c>
      <c r="AL26" s="45">
        <f>IF(COUNT('2. Collected Data'!AL26,'2. Collected Data'!AL126,'2. Collected Data'!AL226,'2. Collected Data'!AL326)&lt;=1,"",AVERAGE('2. Collected Data'!AL26,'2. Collected Data'!AL126,'2. Collected Data'!AL226,'2. Collected Data'!AL326))</f>
        <v>834.33333333333337</v>
      </c>
      <c r="AM26" s="45">
        <f>IF(COUNT('2. Collected Data'!AM26,'2. Collected Data'!AM126,'2. Collected Data'!AM226,'2. Collected Data'!AM326)&lt;=1,"",AVERAGE('2. Collected Data'!AM26,'2. Collected Data'!AM126,'2. Collected Data'!AM226,'2. Collected Data'!AM326))</f>
        <v>0</v>
      </c>
      <c r="AN26" s="122"/>
      <c r="AO26" s="45">
        <f>IF(COUNT('2. Collected Data'!AO26,'2. Collected Data'!AO126,'2. Collected Data'!AO226,'2. Collected Data'!AO326)&lt;=1,"",AVERAGE('2. Collected Data'!AO26,'2. Collected Data'!AO126,'2. Collected Data'!AO226,'2. Collected Data'!AO326))</f>
        <v>1226505.3333333333</v>
      </c>
      <c r="AP26" s="45">
        <f>IF(COUNT('2. Collected Data'!AP26,'2. Collected Data'!AP126,'2. Collected Data'!AP226,'2. Collected Data'!AP326)&lt;=1,"",AVERAGE('2. Collected Data'!AP26,'2. Collected Data'!AP126,'2. Collected Data'!AP226,'2. Collected Data'!AP326))</f>
        <v>488.33333333333331</v>
      </c>
      <c r="AQ26" s="45">
        <f>IF(COUNT('2. Collected Data'!AQ26,'2. Collected Data'!AQ126,'2. Collected Data'!AQ226,'2. Collected Data'!AQ326)&lt;=1,"",AVERAGE('2. Collected Data'!AQ26,'2. Collected Data'!AQ126,'2. Collected Data'!AQ226,'2. Collected Data'!AQ326))</f>
        <v>0</v>
      </c>
      <c r="AR26" s="45">
        <f>IF(COUNT('2. Collected Data'!AR26,'2. Collected Data'!AR126,'2. Collected Data'!AR226,'2. Collected Data'!AR326)&lt;=1,"",AVERAGE('2. Collected Data'!AR26,'2. Collected Data'!AR126,'2. Collected Data'!AR226,'2. Collected Data'!AR326))</f>
        <v>0</v>
      </c>
      <c r="AS26" s="45">
        <f>IF(COUNT('2. Collected Data'!AS26,'2. Collected Data'!AS126,'2. Collected Data'!AS226,'2. Collected Data'!AS326)&lt;=1,"",AVERAGE('2. Collected Data'!AS26,'2. Collected Data'!AS126,'2. Collected Data'!AS226,'2. Collected Data'!AS326))</f>
        <v>740418</v>
      </c>
      <c r="AT26" s="45">
        <f>IF(COUNT('2. Collected Data'!AT26,'2. Collected Data'!AT126,'2. Collected Data'!AT226,'2. Collected Data'!AT326)&lt;=1,"",AVERAGE('2. Collected Data'!AT26,'2. Collected Data'!AT126,'2. Collected Data'!AT226,'2. Collected Data'!AT326))</f>
        <v>0</v>
      </c>
      <c r="AU26" s="45">
        <f>IF(COUNT('2. Collected Data'!AU26,'2. Collected Data'!AU126,'2. Collected Data'!AU226,'2. Collected Data'!AU326)&lt;=1,"",AVERAGE('2. Collected Data'!AU26,'2. Collected Data'!AU126,'2. Collected Data'!AU226,'2. Collected Data'!AU326))</f>
        <v>0</v>
      </c>
      <c r="AV26" s="88"/>
      <c r="AW26" s="185">
        <f>IF(COUNT('2. Collected Data'!AW26,'2. Collected Data'!AW126,'2. Collected Data'!AW226,'2. Collected Data'!AW326)&lt;=1,"",AVERAGE('2. Collected Data'!AW26,'2. Collected Data'!AW126,'2. Collected Data'!AW226,'2. Collected Data'!AW326))</f>
        <v>0.29333333333333339</v>
      </c>
      <c r="AX26" s="185">
        <f>IF(COUNT('2. Collected Data'!AX26,'2. Collected Data'!AX126,'2. Collected Data'!AX226,'2. Collected Data'!AX326)&lt;=1,"",AVERAGE('2. Collected Data'!AX26,'2. Collected Data'!AX126,'2. Collected Data'!AX226,'2. Collected Data'!AX326))</f>
        <v>0.70666666666666667</v>
      </c>
      <c r="AY26" s="50"/>
      <c r="AZ26" s="91"/>
      <c r="BA26" s="88"/>
      <c r="BB26" s="78">
        <f>IF(COUNT('2. Collected Data'!BB26,'2. Collected Data'!BB126,'2. Collected Data'!BB226,'2. Collected Data'!BB326)&lt;=1,"",AVERAGE('2. Collected Data'!BB26,'2. Collected Data'!BB126,'2. Collected Data'!BB226,'2. Collected Data'!BB326))</f>
        <v>65.666666666666671</v>
      </c>
      <c r="BC26" s="75">
        <f>IF(COUNT('2. Collected Data'!BC26,'2. Collected Data'!BC126,'2. Collected Data'!BC226,'2. Collected Data'!BC326)&lt;=1,"",AVERAGE('2. Collected Data'!BC26,'2. Collected Data'!BC126,'2. Collected Data'!BC226,'2. Collected Data'!BC326))</f>
        <v>22785359.333333332</v>
      </c>
      <c r="BD26" s="75">
        <f>IF(COUNT('2. Collected Data'!BD26,'2. Collected Data'!BD126,'2. Collected Data'!BD226,'2. Collected Data'!BD326)&lt;=1,"",AVERAGE('2. Collected Data'!BD26,'2. Collected Data'!BD126,'2. Collected Data'!BD226,'2. Collected Data'!BD326))</f>
        <v>19751603</v>
      </c>
      <c r="BE26" s="75">
        <f>IF(COUNT('2. Collected Data'!BE26,'2. Collected Data'!BE126,'2. Collected Data'!BE226,'2. Collected Data'!BE326)&lt;=1,"",AVERAGE('2. Collected Data'!BE26,'2. Collected Data'!BE126,'2. Collected Data'!BE226,'2. Collected Data'!BE326))</f>
        <v>21576914.666666668</v>
      </c>
      <c r="BF26" s="75">
        <f>IF(COUNT('2. Collected Data'!BF26,'2. Collected Data'!BF126,'2. Collected Data'!BF226,'2. Collected Data'!BF326)&lt;=1,"",AVERAGE('2. Collected Data'!BF26,'2. Collected Data'!BF126,'2. Collected Data'!BF226,'2. Collected Data'!BF326))</f>
        <v>64113877</v>
      </c>
      <c r="BG26" s="50"/>
      <c r="BH26" s="78">
        <f>IF(COUNT('2. Collected Data'!BH26,'2. Collected Data'!BH126,'2. Collected Data'!BH226,'2. Collected Data'!BH326)&lt;=1,"",AVERAGE('2. Collected Data'!BH26,'2. Collected Data'!BH126,'2. Collected Data'!BH226,'2. Collected Data'!BH326))</f>
        <v>59.666666666666664</v>
      </c>
      <c r="BI26" s="130"/>
      <c r="BJ26" s="50"/>
    </row>
    <row r="27" spans="1:62" s="51" customFormat="1" ht="11.25" customHeight="1" x14ac:dyDescent="0.15">
      <c r="A27" s="89" t="s">
        <v>155</v>
      </c>
      <c r="B27" s="172"/>
      <c r="C27" s="348"/>
      <c r="D27" s="348"/>
      <c r="E27" s="348"/>
      <c r="F27" s="348"/>
      <c r="G27" s="45">
        <f>IF(COUNT('2. Collected Data'!G27,'2. Collected Data'!G127,'2. Collected Data'!G227,'2. Collected Data'!G327)&lt;=1,"",AVERAGE('2. Collected Data'!G27,'2. Collected Data'!G127,'2. Collected Data'!G227,'2. Collected Data'!G327))</f>
        <v>27855</v>
      </c>
      <c r="H27" s="45">
        <f>IF(COUNT('2. Collected Data'!H27,'2. Collected Data'!H127,'2. Collected Data'!H227,'2. Collected Data'!H327)&lt;=1,"",AVERAGE('2. Collected Data'!H27,'2. Collected Data'!H127,'2. Collected Data'!H227,'2. Collected Data'!H327))</f>
        <v>11350.5</v>
      </c>
      <c r="I27" s="45">
        <f>IF(COUNT('2. Collected Data'!I27,'2. Collected Data'!I127,'2. Collected Data'!I227,'2. Collected Data'!I327)&lt;=1,"",AVERAGE('2. Collected Data'!I27,'2. Collected Data'!I127,'2. Collected Data'!I227,'2. Collected Data'!I327))</f>
        <v>1090</v>
      </c>
      <c r="J27" s="45" t="str">
        <f>IF(COUNT('2. Collected Data'!J27,'2. Collected Data'!J127,'2. Collected Data'!J227,'2. Collected Data'!J327)&lt;=1,"",AVERAGE('2. Collected Data'!J27,'2. Collected Data'!J127,'2. Collected Data'!J227,'2. Collected Data'!J327))</f>
        <v/>
      </c>
      <c r="K27" s="45" t="str">
        <f>IF(COUNT('2. Collected Data'!K27,'2. Collected Data'!K127,'2. Collected Data'!K227,'2. Collected Data'!K327)&lt;=1,"",AVERAGE('2. Collected Data'!K27,'2. Collected Data'!K127,'2. Collected Data'!K227,'2. Collected Data'!K327))</f>
        <v/>
      </c>
      <c r="L27" s="45" t="str">
        <f>IF(COUNT('2. Collected Data'!L27,'2. Collected Data'!L127,'2. Collected Data'!L227,'2. Collected Data'!L327)&lt;=1,"",AVERAGE('2. Collected Data'!L27,'2. Collected Data'!L127,'2. Collected Data'!L227,'2. Collected Data'!L327))</f>
        <v/>
      </c>
      <c r="M27" s="45" t="str">
        <f>IF(COUNT('2. Collected Data'!M27,'2. Collected Data'!M127,'2. Collected Data'!M227,'2. Collected Data'!M327)&lt;=1,"",AVERAGE('2. Collected Data'!M27,'2. Collected Data'!M127,'2. Collected Data'!M227,'2. Collected Data'!M327))</f>
        <v/>
      </c>
      <c r="N27" s="45" t="str">
        <f>IF(COUNT('2. Collected Data'!N27,'2. Collected Data'!N127,'2. Collected Data'!N227,'2. Collected Data'!N327)&lt;=1,"",AVERAGE('2. Collected Data'!N27,'2. Collected Data'!N127,'2. Collected Data'!N227,'2. Collected Data'!N327))</f>
        <v/>
      </c>
      <c r="O27" s="45" t="str">
        <f>IF(COUNT('2. Collected Data'!O27,'2. Collected Data'!O127,'2. Collected Data'!O227,'2. Collected Data'!O327)&lt;=1,"",AVERAGE('2. Collected Data'!O27,'2. Collected Data'!O127,'2. Collected Data'!O227,'2. Collected Data'!O327))</f>
        <v/>
      </c>
      <c r="P27" s="45" t="str">
        <f>IF(COUNT('2. Collected Data'!P27,'2. Collected Data'!P127,'2. Collected Data'!P227,'2. Collected Data'!P327)&lt;=1,"",AVERAGE('2. Collected Data'!P27,'2. Collected Data'!P127,'2. Collected Data'!P227,'2. Collected Data'!P327))</f>
        <v/>
      </c>
      <c r="Q27" s="45" t="str">
        <f>IF(COUNT('2. Collected Data'!Q27,'2. Collected Data'!Q127,'2. Collected Data'!Q227,'2. Collected Data'!Q327)&lt;=1,"",AVERAGE('2. Collected Data'!Q27,'2. Collected Data'!Q127,'2. Collected Data'!Q227,'2. Collected Data'!Q327))</f>
        <v/>
      </c>
      <c r="R27" s="45" t="str">
        <f>IF(COUNT('2. Collected Data'!R27,'2. Collected Data'!R127,'2. Collected Data'!R227,'2. Collected Data'!R327)&lt;=1,"",AVERAGE('2. Collected Data'!R27,'2. Collected Data'!R127,'2. Collected Data'!R227,'2. Collected Data'!R327))</f>
        <v/>
      </c>
      <c r="S27" s="45" t="str">
        <f>IF(COUNT('2. Collected Data'!S27,'2. Collected Data'!S127,'2. Collected Data'!S227,'2. Collected Data'!S327)&lt;=1,"",AVERAGE('2. Collected Data'!S27,'2. Collected Data'!S127,'2. Collected Data'!S227,'2. Collected Data'!S327))</f>
        <v/>
      </c>
      <c r="T27" s="45" t="str">
        <f>IF(COUNT('2. Collected Data'!T27,'2. Collected Data'!T127,'2. Collected Data'!T227,'2. Collected Data'!T327)&lt;=1,"",AVERAGE('2. Collected Data'!T27,'2. Collected Data'!T127,'2. Collected Data'!T227,'2. Collected Data'!T327))</f>
        <v/>
      </c>
      <c r="U27" s="45" t="str">
        <f>IF(COUNT('2. Collected Data'!U27,'2. Collected Data'!U127,'2. Collected Data'!U227,'2. Collected Data'!U327)&lt;=1,"",AVERAGE('2. Collected Data'!U27,'2. Collected Data'!U127,'2. Collected Data'!U227,'2. Collected Data'!U327))</f>
        <v/>
      </c>
      <c r="V27" s="45" t="str">
        <f>IF(COUNT('2. Collected Data'!V27,'2. Collected Data'!V127,'2. Collected Data'!V227,'2. Collected Data'!V327)&lt;=1,"",AVERAGE('2. Collected Data'!V27,'2. Collected Data'!V127,'2. Collected Data'!V227,'2. Collected Data'!V327))</f>
        <v/>
      </c>
      <c r="W27" s="45" t="str">
        <f>IF(COUNT('2. Collected Data'!W27,'2. Collected Data'!W127,'2. Collected Data'!W227,'2. Collected Data'!W327)&lt;=1,"",AVERAGE('2. Collected Data'!W27,'2. Collected Data'!W127,'2. Collected Data'!W227,'2. Collected Data'!W327))</f>
        <v/>
      </c>
      <c r="X27" s="45" t="str">
        <f>IF(COUNT('2. Collected Data'!X27,'2. Collected Data'!X127,'2. Collected Data'!X227,'2. Collected Data'!X327)&lt;=1,"",AVERAGE('2. Collected Data'!X27,'2. Collected Data'!X127,'2. Collected Data'!X227,'2. Collected Data'!X327))</f>
        <v/>
      </c>
      <c r="Y27" s="45">
        <f>IF(COUNT('2. Collected Data'!Y27,'2. Collected Data'!Y127,'2. Collected Data'!Y227,'2. Collected Data'!Y327)&lt;=1,"",AVERAGE('2. Collected Data'!Y27,'2. Collected Data'!Y127,'2. Collected Data'!Y227,'2. Collected Data'!Y327))</f>
        <v>1449</v>
      </c>
      <c r="Z27" s="45">
        <f>IF(COUNT('2. Collected Data'!Z27,'2. Collected Data'!Z127,'2. Collected Data'!Z227,'2. Collected Data'!Z327)&lt;=1,"",AVERAGE('2. Collected Data'!Z27,'2. Collected Data'!Z127,'2. Collected Data'!Z227,'2. Collected Data'!Z327))</f>
        <v>145</v>
      </c>
      <c r="AA27" s="185">
        <f>IF(COUNT('2. Collected Data'!AA27,'2. Collected Data'!AA127,'2. Collected Data'!AA227,'2. Collected Data'!AA327)&lt;=1,"",AVERAGE('2. Collected Data'!AA27,'2. Collected Data'!AA127,'2. Collected Data'!AA227,'2. Collected Data'!AA327))</f>
        <v>1</v>
      </c>
      <c r="AB27" s="185">
        <f>IF(COUNT('2. Collected Data'!AB27,'2. Collected Data'!AB127,'2. Collected Data'!AB227,'2. Collected Data'!AB327)&lt;=1,"",AVERAGE('2. Collected Data'!AB27,'2. Collected Data'!AB127,'2. Collected Data'!AB227,'2. Collected Data'!AB327))</f>
        <v>0</v>
      </c>
      <c r="AC27" s="185">
        <f>IF(COUNT('2. Collected Data'!AC27,'2. Collected Data'!AC127,'2. Collected Data'!AC227,'2. Collected Data'!AC327)&lt;=1,"",AVERAGE('2. Collected Data'!AC27,'2. Collected Data'!AC127,'2. Collected Data'!AC227,'2. Collected Data'!AC327))</f>
        <v>0</v>
      </c>
      <c r="AD27" s="45">
        <f>IF(COUNT('2. Collected Data'!AD27,'2. Collected Data'!AD127,'2. Collected Data'!AD227,'2. Collected Data'!AD327)&lt;=1,"",AVERAGE('2. Collected Data'!AD27,'2. Collected Data'!AD127,'2. Collected Data'!AD227,'2. Collected Data'!AD327))</f>
        <v>119</v>
      </c>
      <c r="AE27" s="45">
        <f>IF(COUNT('2. Collected Data'!AE27,'2. Collected Data'!AE127,'2. Collected Data'!AE227,'2. Collected Data'!AE327)&lt;=1,"",AVERAGE('2. Collected Data'!AE27,'2. Collected Data'!AE127,'2. Collected Data'!AE227,'2. Collected Data'!AE327))</f>
        <v>371802</v>
      </c>
      <c r="AF27" s="45">
        <f>IF(COUNT('2. Collected Data'!AF27,'2. Collected Data'!AF127,'2. Collected Data'!AF227,'2. Collected Data'!AF327)&lt;=1,"",AVERAGE('2. Collected Data'!AF27,'2. Collected Data'!AF127,'2. Collected Data'!AF227,'2. Collected Data'!AF327))</f>
        <v>96</v>
      </c>
      <c r="AG27" s="45">
        <f>IF(COUNT('2. Collected Data'!AG27,'2. Collected Data'!AG127,'2. Collected Data'!AG227,'2. Collected Data'!AG327)&lt;=1,"",AVERAGE('2. Collected Data'!AG27,'2. Collected Data'!AG127,'2. Collected Data'!AG227,'2. Collected Data'!AG327))</f>
        <v>1204578</v>
      </c>
      <c r="AH27" s="88"/>
      <c r="AI27" s="45">
        <f>IF(COUNT('2. Collected Data'!AI27,'2. Collected Data'!AI127,'2. Collected Data'!AI227,'2. Collected Data'!AI327)&lt;=1,"",AVERAGE('2. Collected Data'!AI27,'2. Collected Data'!AI127,'2. Collected Data'!AI227,'2. Collected Data'!AI327))</f>
        <v>232027</v>
      </c>
      <c r="AJ27" s="45" t="str">
        <f>IF(COUNT('2. Collected Data'!AJ27,'2. Collected Data'!AJ127,'2. Collected Data'!AJ227,'2. Collected Data'!AJ327)&lt;=1,"",AVERAGE('2. Collected Data'!AJ27,'2. Collected Data'!AJ127,'2. Collected Data'!AJ227,'2. Collected Data'!AJ327))</f>
        <v/>
      </c>
      <c r="AK27" s="45" t="str">
        <f>IF(COUNT('2. Collected Data'!AK27,'2. Collected Data'!AK127,'2. Collected Data'!AK227,'2. Collected Data'!AK327)&lt;=1,"",AVERAGE('2. Collected Data'!AK27,'2. Collected Data'!AK127,'2. Collected Data'!AK227,'2. Collected Data'!AK327))</f>
        <v/>
      </c>
      <c r="AL27" s="45" t="str">
        <f>IF(COUNT('2. Collected Data'!AL27,'2. Collected Data'!AL127,'2. Collected Data'!AL227,'2. Collected Data'!AL327)&lt;=1,"",AVERAGE('2. Collected Data'!AL27,'2. Collected Data'!AL127,'2. Collected Data'!AL227,'2. Collected Data'!AL327))</f>
        <v/>
      </c>
      <c r="AM27" s="45" t="str">
        <f>IF(COUNT('2. Collected Data'!AM27,'2. Collected Data'!AM127,'2. Collected Data'!AM227,'2. Collected Data'!AM327)&lt;=1,"",AVERAGE('2. Collected Data'!AM27,'2. Collected Data'!AM127,'2. Collected Data'!AM227,'2. Collected Data'!AM327))</f>
        <v/>
      </c>
      <c r="AN27" s="122"/>
      <c r="AO27" s="45">
        <f>IF(COUNT('2. Collected Data'!AO27,'2. Collected Data'!AO127,'2. Collected Data'!AO227,'2. Collected Data'!AO327)&lt;=1,"",AVERAGE('2. Collected Data'!AO27,'2. Collected Data'!AO127,'2. Collected Data'!AO227,'2. Collected Data'!AO327))</f>
        <v>4647236</v>
      </c>
      <c r="AP27" s="45" t="str">
        <f>IF(COUNT('2. Collected Data'!AP27,'2. Collected Data'!AP127,'2. Collected Data'!AP227,'2. Collected Data'!AP327)&lt;=1,"",AVERAGE('2. Collected Data'!AP27,'2. Collected Data'!AP127,'2. Collected Data'!AP227,'2. Collected Data'!AP327))</f>
        <v/>
      </c>
      <c r="AQ27" s="45" t="str">
        <f>IF(COUNT('2. Collected Data'!AQ27,'2. Collected Data'!AQ127,'2. Collected Data'!AQ227,'2. Collected Data'!AQ327)&lt;=1,"",AVERAGE('2. Collected Data'!AQ27,'2. Collected Data'!AQ127,'2. Collected Data'!AQ227,'2. Collected Data'!AQ327))</f>
        <v/>
      </c>
      <c r="AR27" s="45" t="str">
        <f>IF(COUNT('2. Collected Data'!AR27,'2. Collected Data'!AR127,'2. Collected Data'!AR227,'2. Collected Data'!AR327)&lt;=1,"",AVERAGE('2. Collected Data'!AR27,'2. Collected Data'!AR127,'2. Collected Data'!AR227,'2. Collected Data'!AR327))</f>
        <v/>
      </c>
      <c r="AS27" s="45" t="str">
        <f>IF(COUNT('2. Collected Data'!AS27,'2. Collected Data'!AS127,'2. Collected Data'!AS227,'2. Collected Data'!AS327)&lt;=1,"",AVERAGE('2. Collected Data'!AS27,'2. Collected Data'!AS127,'2. Collected Data'!AS227,'2. Collected Data'!AS327))</f>
        <v/>
      </c>
      <c r="AT27" s="45" t="str">
        <f>IF(COUNT('2. Collected Data'!AT27,'2. Collected Data'!AT127,'2. Collected Data'!AT227,'2. Collected Data'!AT327)&lt;=1,"",AVERAGE('2. Collected Data'!AT27,'2. Collected Data'!AT127,'2. Collected Data'!AT227,'2. Collected Data'!AT327))</f>
        <v/>
      </c>
      <c r="AU27" s="45">
        <f>IF(COUNT('2. Collected Data'!AU27,'2. Collected Data'!AU127,'2. Collected Data'!AU227,'2. Collected Data'!AU327)&lt;=1,"",AVERAGE('2. Collected Data'!AU27,'2. Collected Data'!AU127,'2. Collected Data'!AU227,'2. Collected Data'!AU327))</f>
        <v>400771</v>
      </c>
      <c r="AV27" s="88"/>
      <c r="AW27" s="185">
        <f>IF(COUNT('2. Collected Data'!AW27,'2. Collected Data'!AW127,'2. Collected Data'!AW227,'2. Collected Data'!AW327)&lt;=1,"",AVERAGE('2. Collected Data'!AW27,'2. Collected Data'!AW127,'2. Collected Data'!AW227,'2. Collected Data'!AW327))</f>
        <v>1</v>
      </c>
      <c r="AX27" s="185">
        <f>IF(COUNT('2. Collected Data'!AX27,'2. Collected Data'!AX127,'2. Collected Data'!AX227,'2. Collected Data'!AX327)&lt;=1,"",AVERAGE('2. Collected Data'!AX27,'2. Collected Data'!AX127,'2. Collected Data'!AX227,'2. Collected Data'!AX327))</f>
        <v>0</v>
      </c>
      <c r="AY27" s="50"/>
      <c r="AZ27" s="91"/>
      <c r="BA27" s="88"/>
      <c r="BB27" s="78">
        <f>IF(COUNT('2. Collected Data'!BB27,'2. Collected Data'!BB127,'2. Collected Data'!BB227,'2. Collected Data'!BB327)&lt;=1,"",AVERAGE('2. Collected Data'!BB27,'2. Collected Data'!BB127,'2. Collected Data'!BB227,'2. Collected Data'!BB327))</f>
        <v>78</v>
      </c>
      <c r="BC27" s="75" t="str">
        <f>IF(COUNT('2. Collected Data'!BC27,'2. Collected Data'!BC127,'2. Collected Data'!BC227,'2. Collected Data'!BC327)&lt;=1,"",AVERAGE('2. Collected Data'!BC27,'2. Collected Data'!BC127,'2. Collected Data'!BC227,'2. Collected Data'!BC327))</f>
        <v/>
      </c>
      <c r="BD27" s="75" t="str">
        <f>IF(COUNT('2. Collected Data'!BD27,'2. Collected Data'!BD127,'2. Collected Data'!BD227,'2. Collected Data'!BD327)&lt;=1,"",AVERAGE('2. Collected Data'!BD27,'2. Collected Data'!BD127,'2. Collected Data'!BD227,'2. Collected Data'!BD327))</f>
        <v/>
      </c>
      <c r="BE27" s="75" t="str">
        <f>IF(COUNT('2. Collected Data'!BE27,'2. Collected Data'!BE127,'2. Collected Data'!BE227,'2. Collected Data'!BE327)&lt;=1,"",AVERAGE('2. Collected Data'!BE27,'2. Collected Data'!BE127,'2. Collected Data'!BE227,'2. Collected Data'!BE327))</f>
        <v/>
      </c>
      <c r="BF27" s="75">
        <f>IF(COUNT('2. Collected Data'!BF27,'2. Collected Data'!BF127,'2. Collected Data'!BF227,'2. Collected Data'!BF327)&lt;=1,"",AVERAGE('2. Collected Data'!BF27,'2. Collected Data'!BF127,'2. Collected Data'!BF227,'2. Collected Data'!BF327))</f>
        <v>31829492.695</v>
      </c>
      <c r="BG27" s="50"/>
      <c r="BH27" s="78">
        <f>IF(COUNT('2. Collected Data'!BH27,'2. Collected Data'!BH127,'2. Collected Data'!BH227,'2. Collected Data'!BH327)&lt;=1,"",AVERAGE('2. Collected Data'!BH27,'2. Collected Data'!BH127,'2. Collected Data'!BH227,'2. Collected Data'!BH327))</f>
        <v>74.509999999999991</v>
      </c>
      <c r="BI27" s="130"/>
      <c r="BJ27" s="50"/>
    </row>
    <row r="28" spans="1:62" s="178" customFormat="1" ht="11.25" customHeight="1" x14ac:dyDescent="0.15">
      <c r="A28" s="89" t="s">
        <v>136</v>
      </c>
      <c r="B28" s="172"/>
      <c r="C28" s="348"/>
      <c r="D28" s="348"/>
      <c r="E28" s="348"/>
      <c r="F28" s="348"/>
      <c r="G28" s="45">
        <f>IF(COUNT('2. Collected Data'!G28,'2. Collected Data'!G128,'2. Collected Data'!G228,'2. Collected Data'!G328)&lt;=1,"",AVERAGE('2. Collected Data'!G28,'2. Collected Data'!G128,'2. Collected Data'!G228,'2. Collected Data'!G328))</f>
        <v>24242.25</v>
      </c>
      <c r="H28" s="45">
        <f>IF(COUNT('2. Collected Data'!H28,'2. Collected Data'!H128,'2. Collected Data'!H228,'2. Collected Data'!H328)&lt;=1,"",AVERAGE('2. Collected Data'!H28,'2. Collected Data'!H128,'2. Collected Data'!H228,'2. Collected Data'!H328))</f>
        <v>9495</v>
      </c>
      <c r="I28" s="45">
        <f>IF(COUNT('2. Collected Data'!I28,'2. Collected Data'!I128,'2. Collected Data'!I228,'2. Collected Data'!I328)&lt;=1,"",AVERAGE('2. Collected Data'!I28,'2. Collected Data'!I128,'2. Collected Data'!I228,'2. Collected Data'!I328))</f>
        <v>897</v>
      </c>
      <c r="J28" s="45">
        <f>IF(COUNT('2. Collected Data'!J28,'2. Collected Data'!J128,'2. Collected Data'!J228,'2. Collected Data'!J328)&lt;=1,"",AVERAGE('2. Collected Data'!J28,'2. Collected Data'!J128,'2. Collected Data'!J228,'2. Collected Data'!J328))</f>
        <v>48.75</v>
      </c>
      <c r="K28" s="45">
        <f>IF(COUNT('2. Collected Data'!K28,'2. Collected Data'!K128,'2. Collected Data'!K228,'2. Collected Data'!K328)&lt;=1,"",AVERAGE('2. Collected Data'!K28,'2. Collected Data'!K128,'2. Collected Data'!K228,'2. Collected Data'!K328))</f>
        <v>30.5</v>
      </c>
      <c r="L28" s="45">
        <f>IF(COUNT('2. Collected Data'!L28,'2. Collected Data'!L128,'2. Collected Data'!L228,'2. Collected Data'!L328)&lt;=1,"",AVERAGE('2. Collected Data'!L28,'2. Collected Data'!L128,'2. Collected Data'!L228,'2. Collected Data'!L328))</f>
        <v>20.75</v>
      </c>
      <c r="M28" s="45">
        <f>IF(COUNT('2. Collected Data'!M28,'2. Collected Data'!M128,'2. Collected Data'!M228,'2. Collected Data'!M328)&lt;=1,"",AVERAGE('2. Collected Data'!M28,'2. Collected Data'!M128,'2. Collected Data'!M228,'2. Collected Data'!M328))</f>
        <v>897</v>
      </c>
      <c r="N28" s="45">
        <f>IF(COUNT('2. Collected Data'!N28,'2. Collected Data'!N128,'2. Collected Data'!N228,'2. Collected Data'!N328)&lt;=1,"",AVERAGE('2. Collected Data'!N28,'2. Collected Data'!N128,'2. Collected Data'!N228,'2. Collected Data'!N328))</f>
        <v>897</v>
      </c>
      <c r="O28" s="45">
        <f>IF(COUNT('2. Collected Data'!O28,'2. Collected Data'!O128,'2. Collected Data'!O228,'2. Collected Data'!O328)&lt;=1,"",AVERAGE('2. Collected Data'!O28,'2. Collected Data'!O128,'2. Collected Data'!O228,'2. Collected Data'!O328))</f>
        <v>897</v>
      </c>
      <c r="P28" s="45">
        <f>IF(COUNT('2. Collected Data'!P28,'2. Collected Data'!P128,'2. Collected Data'!P228,'2. Collected Data'!P328)&lt;=1,"",AVERAGE('2. Collected Data'!P28,'2. Collected Data'!P128,'2. Collected Data'!P228,'2. Collected Data'!P328))</f>
        <v>297.33333333333331</v>
      </c>
      <c r="Q28" s="45">
        <f>IF(COUNT('2. Collected Data'!Q28,'2. Collected Data'!Q128,'2. Collected Data'!Q228,'2. Collected Data'!Q328)&lt;=1,"",AVERAGE('2. Collected Data'!Q28,'2. Collected Data'!Q128,'2. Collected Data'!Q228,'2. Collected Data'!Q328))</f>
        <v>0</v>
      </c>
      <c r="R28" s="45">
        <f>IF(COUNT('2. Collected Data'!R28,'2. Collected Data'!R128,'2. Collected Data'!R228,'2. Collected Data'!R328)&lt;=1,"",AVERAGE('2. Collected Data'!R28,'2. Collected Data'!R128,'2. Collected Data'!R228,'2. Collected Data'!R328))</f>
        <v>0</v>
      </c>
      <c r="S28" s="45">
        <f>IF(COUNT('2. Collected Data'!S28,'2. Collected Data'!S128,'2. Collected Data'!S228,'2. Collected Data'!S328)&lt;=1,"",AVERAGE('2. Collected Data'!S28,'2. Collected Data'!S128,'2. Collected Data'!S228,'2. Collected Data'!S328))</f>
        <v>0</v>
      </c>
      <c r="T28" s="45">
        <f>IF(COUNT('2. Collected Data'!T28,'2. Collected Data'!T128,'2. Collected Data'!T228,'2. Collected Data'!T328)&lt;=1,"",AVERAGE('2. Collected Data'!T28,'2. Collected Data'!T128,'2. Collected Data'!T228,'2. Collected Data'!T328))</f>
        <v>0</v>
      </c>
      <c r="U28" s="45">
        <f>IF(COUNT('2. Collected Data'!U28,'2. Collected Data'!U128,'2. Collected Data'!U228,'2. Collected Data'!U328)&lt;=1,"",AVERAGE('2. Collected Data'!U28,'2. Collected Data'!U128,'2. Collected Data'!U228,'2. Collected Data'!U328))</f>
        <v>0</v>
      </c>
      <c r="V28" s="45">
        <f>IF(COUNT('2. Collected Data'!V28,'2. Collected Data'!V128,'2. Collected Data'!V228,'2. Collected Data'!V328)&lt;=1,"",AVERAGE('2. Collected Data'!V28,'2. Collected Data'!V128,'2. Collected Data'!V228,'2. Collected Data'!V328))</f>
        <v>0</v>
      </c>
      <c r="W28" s="45">
        <f>IF(COUNT('2. Collected Data'!W28,'2. Collected Data'!W128,'2. Collected Data'!W228,'2. Collected Data'!W328)&lt;=1,"",AVERAGE('2. Collected Data'!W28,'2. Collected Data'!W128,'2. Collected Data'!W228,'2. Collected Data'!W328))</f>
        <v>0</v>
      </c>
      <c r="X28" s="45">
        <f>IF(COUNT('2. Collected Data'!X28,'2. Collected Data'!X128,'2. Collected Data'!X228,'2. Collected Data'!X328)&lt;=1,"",AVERAGE('2. Collected Data'!X28,'2. Collected Data'!X128,'2. Collected Data'!X228,'2. Collected Data'!X328))</f>
        <v>0</v>
      </c>
      <c r="Y28" s="45">
        <f>IF(COUNT('2. Collected Data'!Y28,'2. Collected Data'!Y128,'2. Collected Data'!Y228,'2. Collected Data'!Y328)&lt;=1,"",AVERAGE('2. Collected Data'!Y28,'2. Collected Data'!Y128,'2. Collected Data'!Y228,'2. Collected Data'!Y328))</f>
        <v>1028</v>
      </c>
      <c r="Z28" s="45">
        <f>IF(COUNT('2. Collected Data'!Z28,'2. Collected Data'!Z128,'2. Collected Data'!Z228,'2. Collected Data'!Z328)&lt;=1,"",AVERAGE('2. Collected Data'!Z28,'2. Collected Data'!Z128,'2. Collected Data'!Z228,'2. Collected Data'!Z328))</f>
        <v>511</v>
      </c>
      <c r="AA28" s="185">
        <f>IF(COUNT('2. Collected Data'!AA28,'2. Collected Data'!AA128,'2. Collected Data'!AA228,'2. Collected Data'!AA328)&lt;=1,"",AVERAGE('2. Collected Data'!AA28,'2. Collected Data'!AA128,'2. Collected Data'!AA228,'2. Collected Data'!AA328))</f>
        <v>0.98249999999999993</v>
      </c>
      <c r="AB28" s="185">
        <f>IF(COUNT('2. Collected Data'!AB28,'2. Collected Data'!AB128,'2. Collected Data'!AB228,'2. Collected Data'!AB328)&lt;=1,"",AVERAGE('2. Collected Data'!AB28,'2. Collected Data'!AB128,'2. Collected Data'!AB228,'2. Collected Data'!AB328))</f>
        <v>0</v>
      </c>
      <c r="AC28" s="185">
        <f>IF(COUNT('2. Collected Data'!AC28,'2. Collected Data'!AC128,'2. Collected Data'!AC228,'2. Collected Data'!AC328)&lt;=1,"",AVERAGE('2. Collected Data'!AC28,'2. Collected Data'!AC128,'2. Collected Data'!AC228,'2. Collected Data'!AC328))</f>
        <v>1.7500000000000002E-2</v>
      </c>
      <c r="AD28" s="45">
        <f>IF(COUNT('2. Collected Data'!AD28,'2. Collected Data'!AD128,'2. Collected Data'!AD228,'2. Collected Data'!AD328)&lt;=1,"",AVERAGE('2. Collected Data'!AD28,'2. Collected Data'!AD128,'2. Collected Data'!AD228,'2. Collected Data'!AD328))</f>
        <v>115.5</v>
      </c>
      <c r="AE28" s="45">
        <f>IF(COUNT('2. Collected Data'!AE28,'2. Collected Data'!AE128,'2. Collected Data'!AE228,'2. Collected Data'!AE328)&lt;=1,"",AVERAGE('2. Collected Data'!AE28,'2. Collected Data'!AE128,'2. Collected Data'!AE228,'2. Collected Data'!AE328))</f>
        <v>222162.5</v>
      </c>
      <c r="AF28" s="45">
        <f>IF(COUNT('2. Collected Data'!AF28,'2. Collected Data'!AF128,'2. Collected Data'!AF228,'2. Collected Data'!AF328)&lt;=1,"",AVERAGE('2. Collected Data'!AF28,'2. Collected Data'!AF128,'2. Collected Data'!AF228,'2. Collected Data'!AF328))</f>
        <v>105.25</v>
      </c>
      <c r="AG28" s="45">
        <f>IF(COUNT('2. Collected Data'!AG28,'2. Collected Data'!AG128,'2. Collected Data'!AG228,'2. Collected Data'!AG328)&lt;=1,"",AVERAGE('2. Collected Data'!AG28,'2. Collected Data'!AG128,'2. Collected Data'!AG228,'2. Collected Data'!AG328))</f>
        <v>2211250</v>
      </c>
      <c r="AH28" s="88"/>
      <c r="AI28" s="45">
        <f>IF(COUNT('2. Collected Data'!AI28,'2. Collected Data'!AI128,'2. Collected Data'!AI228,'2. Collected Data'!AI328)&lt;=1,"",AVERAGE('2. Collected Data'!AI28,'2. Collected Data'!AI128,'2. Collected Data'!AI228,'2. Collected Data'!AI328))</f>
        <v>141860.5</v>
      </c>
      <c r="AJ28" s="45">
        <f>IF(COUNT('2. Collected Data'!AJ28,'2. Collected Data'!AJ128,'2. Collected Data'!AJ228,'2. Collected Data'!AJ328)&lt;=1,"",AVERAGE('2. Collected Data'!AJ28,'2. Collected Data'!AJ128,'2. Collected Data'!AJ228,'2. Collected Data'!AJ328))</f>
        <v>1649.5</v>
      </c>
      <c r="AK28" s="45">
        <f>IF(COUNT('2. Collected Data'!AK28,'2. Collected Data'!AK128,'2. Collected Data'!AK228,'2. Collected Data'!AK328)&lt;=1,"",AVERAGE('2. Collected Data'!AK28,'2. Collected Data'!AK128,'2. Collected Data'!AK228,'2. Collected Data'!AK328))</f>
        <v>0</v>
      </c>
      <c r="AL28" s="45">
        <f>IF(COUNT('2. Collected Data'!AL28,'2. Collected Data'!AL128,'2. Collected Data'!AL228,'2. Collected Data'!AL328)&lt;=1,"",AVERAGE('2. Collected Data'!AL28,'2. Collected Data'!AL128,'2. Collected Data'!AL228,'2. Collected Data'!AL328))</f>
        <v>22681.5</v>
      </c>
      <c r="AM28" s="45">
        <f>IF(COUNT('2. Collected Data'!AM28,'2. Collected Data'!AM128,'2. Collected Data'!AM228,'2. Collected Data'!AM328)&lt;=1,"",AVERAGE('2. Collected Data'!AM28,'2. Collected Data'!AM128,'2. Collected Data'!AM228,'2. Collected Data'!AM328))</f>
        <v>0</v>
      </c>
      <c r="AN28" s="122"/>
      <c r="AO28" s="45">
        <f>IF(COUNT('2. Collected Data'!AO28,'2. Collected Data'!AO128,'2. Collected Data'!AO228,'2. Collected Data'!AO328)&lt;=1,"",AVERAGE('2. Collected Data'!AO28,'2. Collected Data'!AO128,'2. Collected Data'!AO228,'2. Collected Data'!AO328))</f>
        <v>23253327.75</v>
      </c>
      <c r="AP28" s="45">
        <f>IF(COUNT('2. Collected Data'!AP28,'2. Collected Data'!AP128,'2. Collected Data'!AP228,'2. Collected Data'!AP328)&lt;=1,"",AVERAGE('2. Collected Data'!AP28,'2. Collected Data'!AP128,'2. Collected Data'!AP228,'2. Collected Data'!AP328))</f>
        <v>38234.5</v>
      </c>
      <c r="AQ28" s="45">
        <f>IF(COUNT('2. Collected Data'!AQ28,'2. Collected Data'!AQ128,'2. Collected Data'!AQ228,'2. Collected Data'!AQ328)&lt;=1,"",AVERAGE('2. Collected Data'!AQ28,'2. Collected Data'!AQ128,'2. Collected Data'!AQ228,'2. Collected Data'!AQ328))</f>
        <v>0</v>
      </c>
      <c r="AR28" s="45">
        <f>IF(COUNT('2. Collected Data'!AR28,'2. Collected Data'!AR128,'2. Collected Data'!AR228,'2. Collected Data'!AR328)&lt;=1,"",AVERAGE('2. Collected Data'!AR28,'2. Collected Data'!AR128,'2. Collected Data'!AR228,'2. Collected Data'!AR328))</f>
        <v>0</v>
      </c>
      <c r="AS28" s="45">
        <f>IF(COUNT('2. Collected Data'!AS28,'2. Collected Data'!AS128,'2. Collected Data'!AS228,'2. Collected Data'!AS328)&lt;=1,"",AVERAGE('2. Collected Data'!AS28,'2. Collected Data'!AS128,'2. Collected Data'!AS228,'2. Collected Data'!AS328))</f>
        <v>0</v>
      </c>
      <c r="AT28" s="45">
        <f>IF(COUNT('2. Collected Data'!AT28,'2. Collected Data'!AT128,'2. Collected Data'!AT228,'2. Collected Data'!AT328)&lt;=1,"",AVERAGE('2. Collected Data'!AT28,'2. Collected Data'!AT128,'2. Collected Data'!AT228,'2. Collected Data'!AT328))</f>
        <v>0</v>
      </c>
      <c r="AU28" s="45">
        <f>IF(COUNT('2. Collected Data'!AU28,'2. Collected Data'!AU128,'2. Collected Data'!AU228,'2. Collected Data'!AU328)&lt;=1,"",AVERAGE('2. Collected Data'!AU28,'2. Collected Data'!AU128,'2. Collected Data'!AU228,'2. Collected Data'!AU328))</f>
        <v>0</v>
      </c>
      <c r="AV28" s="88"/>
      <c r="AW28" s="185">
        <f>IF(COUNT('2. Collected Data'!AW28,'2. Collected Data'!AW128,'2. Collected Data'!AW228,'2. Collected Data'!AW328)&lt;=1,"",AVERAGE('2. Collected Data'!AW28,'2. Collected Data'!AW128,'2. Collected Data'!AW228,'2. Collected Data'!AW328))</f>
        <v>1</v>
      </c>
      <c r="AX28" s="185">
        <f>IF(COUNT('2. Collected Data'!AX28,'2. Collected Data'!AX128,'2. Collected Data'!AX228,'2. Collected Data'!AX328)&lt;=1,"",AVERAGE('2. Collected Data'!AX28,'2. Collected Data'!AX128,'2. Collected Data'!AX228,'2. Collected Data'!AX328))</f>
        <v>0</v>
      </c>
      <c r="AY28" s="50"/>
      <c r="AZ28" s="91"/>
      <c r="BA28" s="88"/>
      <c r="BB28" s="78">
        <f>IF(COUNT('2. Collected Data'!BB28,'2. Collected Data'!BB128,'2. Collected Data'!BB228,'2. Collected Data'!BB328)&lt;=1,"",AVERAGE('2. Collected Data'!BB28,'2. Collected Data'!BB128,'2. Collected Data'!BB228,'2. Collected Data'!BB328))</f>
        <v>69.864999999999995</v>
      </c>
      <c r="BC28" s="75">
        <f>IF(COUNT('2. Collected Data'!BC28,'2. Collected Data'!BC128,'2. Collected Data'!BC228,'2. Collected Data'!BC328)&lt;=1,"",AVERAGE('2. Collected Data'!BC28,'2. Collected Data'!BC128,'2. Collected Data'!BC228,'2. Collected Data'!BC328))</f>
        <v>12010906.25</v>
      </c>
      <c r="BD28" s="75">
        <f>IF(COUNT('2. Collected Data'!BD28,'2. Collected Data'!BD128,'2. Collected Data'!BD228,'2. Collected Data'!BD328)&lt;=1,"",AVERAGE('2. Collected Data'!BD28,'2. Collected Data'!BD128,'2. Collected Data'!BD228,'2. Collected Data'!BD328))</f>
        <v>5594575.25</v>
      </c>
      <c r="BE28" s="75">
        <f>IF(COUNT('2. Collected Data'!BE28,'2. Collected Data'!BE128,'2. Collected Data'!BE228,'2. Collected Data'!BE328)&lt;=1,"",AVERAGE('2. Collected Data'!BE28,'2. Collected Data'!BE128,'2. Collected Data'!BE228,'2. Collected Data'!BE328))</f>
        <v>11637252</v>
      </c>
      <c r="BF28" s="75">
        <f>IF(COUNT('2. Collected Data'!BF28,'2. Collected Data'!BF128,'2. Collected Data'!BF228,'2. Collected Data'!BF328)&lt;=1,"",AVERAGE('2. Collected Data'!BF28,'2. Collected Data'!BF128,'2. Collected Data'!BF228,'2. Collected Data'!BF328))</f>
        <v>29442733.5</v>
      </c>
      <c r="BG28" s="50"/>
      <c r="BH28" s="78">
        <f>IF(COUNT('2. Collected Data'!BH28,'2. Collected Data'!BH128,'2. Collected Data'!BH228,'2. Collected Data'!BH328)&lt;=1,"",AVERAGE('2. Collected Data'!BH28,'2. Collected Data'!BH128,'2. Collected Data'!BH228,'2. Collected Data'!BH328))</f>
        <v>68.063333333333333</v>
      </c>
      <c r="BI28" s="130"/>
      <c r="BJ28" s="136"/>
    </row>
    <row r="29" spans="1:62" s="177" customFormat="1" ht="11.25" customHeight="1" x14ac:dyDescent="0.15">
      <c r="A29" s="89" t="s">
        <v>109</v>
      </c>
      <c r="B29" s="172"/>
      <c r="C29" s="348"/>
      <c r="D29" s="348"/>
      <c r="E29" s="348"/>
      <c r="F29" s="348"/>
      <c r="G29" s="45">
        <f>IF(COUNT('2. Collected Data'!G29,'2. Collected Data'!G129,'2. Collected Data'!G229,'2. Collected Data'!G329)&lt;=1,"",AVERAGE('2. Collected Data'!G29,'2. Collected Data'!G129,'2. Collected Data'!G229,'2. Collected Data'!G329))</f>
        <v>25300</v>
      </c>
      <c r="H29" s="45">
        <f>IF(COUNT('2. Collected Data'!H29,'2. Collected Data'!H129,'2. Collected Data'!H229,'2. Collected Data'!H329)&lt;=1,"",AVERAGE('2. Collected Data'!H29,'2. Collected Data'!H129,'2. Collected Data'!H229,'2. Collected Data'!H329))</f>
        <v>10000</v>
      </c>
      <c r="I29" s="45">
        <f>IF(COUNT('2. Collected Data'!I29,'2. Collected Data'!I129,'2. Collected Data'!I229,'2. Collected Data'!I329)&lt;=1,"",AVERAGE('2. Collected Data'!I29,'2. Collected Data'!I129,'2. Collected Data'!I229,'2. Collected Data'!I329))</f>
        <v>591</v>
      </c>
      <c r="J29" s="45">
        <f>IF(COUNT('2. Collected Data'!J29,'2. Collected Data'!J129,'2. Collected Data'!J229,'2. Collected Data'!J329)&lt;=1,"",AVERAGE('2. Collected Data'!J29,'2. Collected Data'!J129,'2. Collected Data'!J229,'2. Collected Data'!J329))</f>
        <v>112.25</v>
      </c>
      <c r="K29" s="45">
        <f>IF(COUNT('2. Collected Data'!K29,'2. Collected Data'!K129,'2. Collected Data'!K229,'2. Collected Data'!K329)&lt;=1,"",AVERAGE('2. Collected Data'!K29,'2. Collected Data'!K129,'2. Collected Data'!K229,'2. Collected Data'!K329))</f>
        <v>4</v>
      </c>
      <c r="L29" s="45">
        <f>IF(COUNT('2. Collected Data'!L29,'2. Collected Data'!L129,'2. Collected Data'!L229,'2. Collected Data'!L329)&lt;=1,"",AVERAGE('2. Collected Data'!L29,'2. Collected Data'!L129,'2. Collected Data'!L229,'2. Collected Data'!L329))</f>
        <v>4.25</v>
      </c>
      <c r="M29" s="45">
        <f>IF(COUNT('2. Collected Data'!M29,'2. Collected Data'!M129,'2. Collected Data'!M229,'2. Collected Data'!M329)&lt;=1,"",AVERAGE('2. Collected Data'!M29,'2. Collected Data'!M129,'2. Collected Data'!M229,'2. Collected Data'!M329))</f>
        <v>300</v>
      </c>
      <c r="N29" s="45">
        <f>IF(COUNT('2. Collected Data'!N29,'2. Collected Data'!N129,'2. Collected Data'!N229,'2. Collected Data'!N329)&lt;=1,"",AVERAGE('2. Collected Data'!N29,'2. Collected Data'!N129,'2. Collected Data'!N229,'2. Collected Data'!N329))</f>
        <v>0</v>
      </c>
      <c r="O29" s="45">
        <f>IF(COUNT('2. Collected Data'!O29,'2. Collected Data'!O129,'2. Collected Data'!O229,'2. Collected Data'!O329)&lt;=1,"",AVERAGE('2. Collected Data'!O29,'2. Collected Data'!O129,'2. Collected Data'!O229,'2. Collected Data'!O329))</f>
        <v>591</v>
      </c>
      <c r="P29" s="45">
        <f>IF(COUNT('2. Collected Data'!P29,'2. Collected Data'!P129,'2. Collected Data'!P229,'2. Collected Data'!P329)&lt;=1,"",AVERAGE('2. Collected Data'!P29,'2. Collected Data'!P129,'2. Collected Data'!P229,'2. Collected Data'!P329))</f>
        <v>0</v>
      </c>
      <c r="Q29" s="45">
        <f>IF(COUNT('2. Collected Data'!Q29,'2. Collected Data'!Q129,'2. Collected Data'!Q229,'2. Collected Data'!Q329)&lt;=1,"",AVERAGE('2. Collected Data'!Q29,'2. Collected Data'!Q129,'2. Collected Data'!Q229,'2. Collected Data'!Q329))</f>
        <v>0</v>
      </c>
      <c r="R29" s="45">
        <f>IF(COUNT('2. Collected Data'!R29,'2. Collected Data'!R129,'2. Collected Data'!R229,'2. Collected Data'!R329)&lt;=1,"",AVERAGE('2. Collected Data'!R29,'2. Collected Data'!R129,'2. Collected Data'!R229,'2. Collected Data'!R329))</f>
        <v>0</v>
      </c>
      <c r="S29" s="45">
        <f>IF(COUNT('2. Collected Data'!S29,'2. Collected Data'!S129,'2. Collected Data'!S229,'2. Collected Data'!S329)&lt;=1,"",AVERAGE('2. Collected Data'!S29,'2. Collected Data'!S129,'2. Collected Data'!S229,'2. Collected Data'!S329))</f>
        <v>0</v>
      </c>
      <c r="T29" s="45">
        <f>IF(COUNT('2. Collected Data'!T29,'2. Collected Data'!T129,'2. Collected Data'!T229,'2. Collected Data'!T329)&lt;=1,"",AVERAGE('2. Collected Data'!T29,'2. Collected Data'!T129,'2. Collected Data'!T229,'2. Collected Data'!T329))</f>
        <v>0</v>
      </c>
      <c r="U29" s="45">
        <f>IF(COUNT('2. Collected Data'!U29,'2. Collected Data'!U129,'2. Collected Data'!U229,'2. Collected Data'!U329)&lt;=1,"",AVERAGE('2. Collected Data'!U29,'2. Collected Data'!U129,'2. Collected Data'!U229,'2. Collected Data'!U329))</f>
        <v>0</v>
      </c>
      <c r="V29" s="45">
        <f>IF(COUNT('2. Collected Data'!V29,'2. Collected Data'!V129,'2. Collected Data'!V229,'2. Collected Data'!V329)&lt;=1,"",AVERAGE('2. Collected Data'!V29,'2. Collected Data'!V129,'2. Collected Data'!V229,'2. Collected Data'!V329))</f>
        <v>0</v>
      </c>
      <c r="W29" s="45">
        <f>IF(COUNT('2. Collected Data'!W29,'2. Collected Data'!W129,'2. Collected Data'!W229,'2. Collected Data'!W329)&lt;=1,"",AVERAGE('2. Collected Data'!W29,'2. Collected Data'!W129,'2. Collected Data'!W229,'2. Collected Data'!W329))</f>
        <v>0</v>
      </c>
      <c r="X29" s="45">
        <f>IF(COUNT('2. Collected Data'!X29,'2. Collected Data'!X129,'2. Collected Data'!X229,'2. Collected Data'!X329)&lt;=1,"",AVERAGE('2. Collected Data'!X29,'2. Collected Data'!X129,'2. Collected Data'!X229,'2. Collected Data'!X329))</f>
        <v>0</v>
      </c>
      <c r="Y29" s="45">
        <f>IF(COUNT('2. Collected Data'!Y29,'2. Collected Data'!Y129,'2. Collected Data'!Y229,'2. Collected Data'!Y329)&lt;=1,"",AVERAGE('2. Collected Data'!Y29,'2. Collected Data'!Y129,'2. Collected Data'!Y229,'2. Collected Data'!Y329))</f>
        <v>1225</v>
      </c>
      <c r="Z29" s="45">
        <f>IF(COUNT('2. Collected Data'!Z29,'2. Collected Data'!Z129,'2. Collected Data'!Z229,'2. Collected Data'!Z329)&lt;=1,"",AVERAGE('2. Collected Data'!Z29,'2. Collected Data'!Z129,'2. Collected Data'!Z229,'2. Collected Data'!Z329))</f>
        <v>11.25</v>
      </c>
      <c r="AA29" s="185">
        <f>IF(COUNT('2. Collected Data'!AA29,'2. Collected Data'!AA129,'2. Collected Data'!AA229,'2. Collected Data'!AA329)&lt;=1,"",AVERAGE('2. Collected Data'!AA29,'2. Collected Data'!AA129,'2. Collected Data'!AA229,'2. Collected Data'!AA329))</f>
        <v>1</v>
      </c>
      <c r="AB29" s="185">
        <f>IF(COUNT('2. Collected Data'!AB29,'2. Collected Data'!AB129,'2. Collected Data'!AB229,'2. Collected Data'!AB329)&lt;=1,"",AVERAGE('2. Collected Data'!AB29,'2. Collected Data'!AB129,'2. Collected Data'!AB229,'2. Collected Data'!AB329))</f>
        <v>0</v>
      </c>
      <c r="AC29" s="185">
        <f>IF(COUNT('2. Collected Data'!AC29,'2. Collected Data'!AC129,'2. Collected Data'!AC229,'2. Collected Data'!AC329)&lt;=1,"",AVERAGE('2. Collected Data'!AC29,'2. Collected Data'!AC129,'2. Collected Data'!AC229,'2. Collected Data'!AC329))</f>
        <v>0</v>
      </c>
      <c r="AD29" s="45">
        <f>IF(COUNT('2. Collected Data'!AD29,'2. Collected Data'!AD129,'2. Collected Data'!AD229,'2. Collected Data'!AD329)&lt;=1,"",AVERAGE('2. Collected Data'!AD29,'2. Collected Data'!AD129,'2. Collected Data'!AD229,'2. Collected Data'!AD329))</f>
        <v>201.5</v>
      </c>
      <c r="AE29" s="45">
        <f>IF(COUNT('2. Collected Data'!AE29,'2. Collected Data'!AE129,'2. Collected Data'!AE229,'2. Collected Data'!AE329)&lt;=1,"",AVERAGE('2. Collected Data'!AE29,'2. Collected Data'!AE129,'2. Collected Data'!AE229,'2. Collected Data'!AE329))</f>
        <v>155000</v>
      </c>
      <c r="AF29" s="45">
        <f>IF(COUNT('2. Collected Data'!AF29,'2. Collected Data'!AF129,'2. Collected Data'!AF229,'2. Collected Data'!AF329)&lt;=1,"",AVERAGE('2. Collected Data'!AF29,'2. Collected Data'!AF129,'2. Collected Data'!AF229,'2. Collected Data'!AF329))</f>
        <v>121.25</v>
      </c>
      <c r="AG29" s="45">
        <f>IF(COUNT('2. Collected Data'!AG29,'2. Collected Data'!AG129,'2. Collected Data'!AG229,'2. Collected Data'!AG329)&lt;=1,"",AVERAGE('2. Collected Data'!AG29,'2. Collected Data'!AG129,'2. Collected Data'!AG229,'2. Collected Data'!AG329))</f>
        <v>1725000</v>
      </c>
      <c r="AH29" s="88"/>
      <c r="AI29" s="45">
        <f>IF(COUNT('2. Collected Data'!AI29,'2. Collected Data'!AI129,'2. Collected Data'!AI229,'2. Collected Data'!AI329)&lt;=1,"",AVERAGE('2. Collected Data'!AI29,'2. Collected Data'!AI129,'2. Collected Data'!AI229,'2. Collected Data'!AI329))</f>
        <v>78250</v>
      </c>
      <c r="AJ29" s="45">
        <f>IF(COUNT('2. Collected Data'!AJ29,'2. Collected Data'!AJ129,'2. Collected Data'!AJ229,'2. Collected Data'!AJ329)&lt;=1,"",AVERAGE('2. Collected Data'!AJ29,'2. Collected Data'!AJ129,'2. Collected Data'!AJ229,'2. Collected Data'!AJ329))</f>
        <v>0</v>
      </c>
      <c r="AK29" s="45">
        <f>IF(COUNT('2. Collected Data'!AK29,'2. Collected Data'!AK129,'2. Collected Data'!AK229,'2. Collected Data'!AK329)&lt;=1,"",AVERAGE('2. Collected Data'!AK29,'2. Collected Data'!AK129,'2. Collected Data'!AK229,'2. Collected Data'!AK329))</f>
        <v>0</v>
      </c>
      <c r="AL29" s="45">
        <f>IF(COUNT('2. Collected Data'!AL29,'2. Collected Data'!AL129,'2. Collected Data'!AL229,'2. Collected Data'!AL329)&lt;=1,"",AVERAGE('2. Collected Data'!AL29,'2. Collected Data'!AL129,'2. Collected Data'!AL229,'2. Collected Data'!AL329))</f>
        <v>27500</v>
      </c>
      <c r="AM29" s="45">
        <f>IF(COUNT('2. Collected Data'!AM29,'2. Collected Data'!AM129,'2. Collected Data'!AM229,'2. Collected Data'!AM329)&lt;=1,"",AVERAGE('2. Collected Data'!AM29,'2. Collected Data'!AM129,'2. Collected Data'!AM229,'2. Collected Data'!AM329))</f>
        <v>0</v>
      </c>
      <c r="AN29" s="122"/>
      <c r="AO29" s="45">
        <f>IF(COUNT('2. Collected Data'!AO29,'2. Collected Data'!AO129,'2. Collected Data'!AO229,'2. Collected Data'!AO329)&lt;=1,"",AVERAGE('2. Collected Data'!AO29,'2. Collected Data'!AO129,'2. Collected Data'!AO229,'2. Collected Data'!AO329))</f>
        <v>3737500</v>
      </c>
      <c r="AP29" s="45">
        <f>IF(COUNT('2. Collected Data'!AP29,'2. Collected Data'!AP129,'2. Collected Data'!AP229,'2. Collected Data'!AP329)&lt;=1,"",AVERAGE('2. Collected Data'!AP29,'2. Collected Data'!AP129,'2. Collected Data'!AP229,'2. Collected Data'!AP329))</f>
        <v>0</v>
      </c>
      <c r="AQ29" s="45">
        <f>IF(COUNT('2. Collected Data'!AQ29,'2. Collected Data'!AQ129,'2. Collected Data'!AQ229,'2. Collected Data'!AQ329)&lt;=1,"",AVERAGE('2. Collected Data'!AQ29,'2. Collected Data'!AQ129,'2. Collected Data'!AQ229,'2. Collected Data'!AQ329))</f>
        <v>21250</v>
      </c>
      <c r="AR29" s="45">
        <f>IF(COUNT('2. Collected Data'!AR29,'2. Collected Data'!AR129,'2. Collected Data'!AR229,'2. Collected Data'!AR329)&lt;=1,"",AVERAGE('2. Collected Data'!AR29,'2. Collected Data'!AR129,'2. Collected Data'!AR229,'2. Collected Data'!AR329))</f>
        <v>0</v>
      </c>
      <c r="AS29" s="45">
        <f>IF(COUNT('2. Collected Data'!AS29,'2. Collected Data'!AS129,'2. Collected Data'!AS229,'2. Collected Data'!AS329)&lt;=1,"",AVERAGE('2. Collected Data'!AS29,'2. Collected Data'!AS129,'2. Collected Data'!AS229,'2. Collected Data'!AS329))</f>
        <v>0</v>
      </c>
      <c r="AT29" s="45">
        <f>IF(COUNT('2. Collected Data'!AT29,'2. Collected Data'!AT129,'2. Collected Data'!AT229,'2. Collected Data'!AT329)&lt;=1,"",AVERAGE('2. Collected Data'!AT29,'2. Collected Data'!AT129,'2. Collected Data'!AT229,'2. Collected Data'!AT329))</f>
        <v>15250</v>
      </c>
      <c r="AU29" s="45">
        <f>IF(COUNT('2. Collected Data'!AU29,'2. Collected Data'!AU129,'2. Collected Data'!AU229,'2. Collected Data'!AU329)&lt;=1,"",AVERAGE('2. Collected Data'!AU29,'2. Collected Data'!AU129,'2. Collected Data'!AU229,'2. Collected Data'!AU329))</f>
        <v>0</v>
      </c>
      <c r="AV29" s="88"/>
      <c r="AW29" s="185">
        <f>IF(COUNT('2. Collected Data'!AW29,'2. Collected Data'!AW129,'2. Collected Data'!AW229,'2. Collected Data'!AW329)&lt;=1,"",AVERAGE('2. Collected Data'!AW29,'2. Collected Data'!AW129,'2. Collected Data'!AW229,'2. Collected Data'!AW329))</f>
        <v>0.99750000000000005</v>
      </c>
      <c r="AX29" s="185">
        <f>IF(COUNT('2. Collected Data'!AX29,'2. Collected Data'!AX129,'2. Collected Data'!AX229,'2. Collected Data'!AX329)&lt;=1,"",AVERAGE('2. Collected Data'!AX29,'2. Collected Data'!AX129,'2. Collected Data'!AX229,'2. Collected Data'!AX329))</f>
        <v>2.5000000000000001E-3</v>
      </c>
      <c r="AY29" s="50"/>
      <c r="AZ29" s="91"/>
      <c r="BA29" s="88"/>
      <c r="BB29" s="78">
        <f>IF(COUNT('2. Collected Data'!BB29,'2. Collected Data'!BB129,'2. Collected Data'!BB229,'2. Collected Data'!BB329)&lt;=1,"",AVERAGE('2. Collected Data'!BB29,'2. Collected Data'!BB129,'2. Collected Data'!BB229,'2. Collected Data'!BB329))</f>
        <v>48.234999999999999</v>
      </c>
      <c r="BC29" s="75">
        <f>IF(COUNT('2. Collected Data'!BC29,'2. Collected Data'!BC129,'2. Collected Data'!BC229,'2. Collected Data'!BC329)&lt;=1,"",AVERAGE('2. Collected Data'!BC29,'2. Collected Data'!BC129,'2. Collected Data'!BC229,'2. Collected Data'!BC329))</f>
        <v>5392074.5</v>
      </c>
      <c r="BD29" s="75">
        <f>IF(COUNT('2. Collected Data'!BD29,'2. Collected Data'!BD129,'2. Collected Data'!BD229,'2. Collected Data'!BD329)&lt;=1,"",AVERAGE('2. Collected Data'!BD29,'2. Collected Data'!BD129,'2. Collected Data'!BD229,'2. Collected Data'!BD329))</f>
        <v>4332004.5</v>
      </c>
      <c r="BE29" s="75">
        <f>IF(COUNT('2. Collected Data'!BE29,'2. Collected Data'!BE129,'2. Collected Data'!BE229,'2. Collected Data'!BE329)&lt;=1,"",AVERAGE('2. Collected Data'!BE29,'2. Collected Data'!BE129,'2. Collected Data'!BE229,'2. Collected Data'!BE329))</f>
        <v>3908225.25</v>
      </c>
      <c r="BF29" s="75">
        <f>IF(COUNT('2. Collected Data'!BF29,'2. Collected Data'!BF129,'2. Collected Data'!BF229,'2. Collected Data'!BF329)&lt;=1,"",AVERAGE('2. Collected Data'!BF29,'2. Collected Data'!BF129,'2. Collected Data'!BF229,'2. Collected Data'!BF329))</f>
        <v>13617828.25</v>
      </c>
      <c r="BG29" s="50"/>
      <c r="BH29" s="78">
        <f>IF(COUNT('2. Collected Data'!BH29,'2. Collected Data'!BH129,'2. Collected Data'!BH229,'2. Collected Data'!BH329)&lt;=1,"",AVERAGE('2. Collected Data'!BH29,'2. Collected Data'!BH129,'2. Collected Data'!BH229,'2. Collected Data'!BH329))</f>
        <v>46.625</v>
      </c>
      <c r="BI29" s="130"/>
      <c r="BJ29" s="50"/>
    </row>
    <row r="30" spans="1:62" s="177" customFormat="1" ht="11.25" customHeight="1" x14ac:dyDescent="0.15">
      <c r="A30" s="89" t="s">
        <v>352</v>
      </c>
      <c r="B30" s="172"/>
      <c r="C30" s="348"/>
      <c r="D30" s="348"/>
      <c r="E30" s="348"/>
      <c r="F30" s="348"/>
      <c r="G30" s="45">
        <f>IF(COUNT('2. Collected Data'!G30,'2. Collected Data'!G130,'2. Collected Data'!G230,'2. Collected Data'!G330)&lt;=1,"",AVERAGE('2. Collected Data'!G30,'2. Collected Data'!G130,'2. Collected Data'!G230,'2. Collected Data'!G330))</f>
        <v>62166.666666666664</v>
      </c>
      <c r="H30" s="45">
        <f>IF(COUNT('2. Collected Data'!H30,'2. Collected Data'!H130,'2. Collected Data'!H230,'2. Collected Data'!H330)&lt;=1,"",AVERAGE('2. Collected Data'!H30,'2. Collected Data'!H130,'2. Collected Data'!H230,'2. Collected Data'!H330))</f>
        <v>30833.333333333332</v>
      </c>
      <c r="I30" s="45">
        <f>IF(COUNT('2. Collected Data'!I30,'2. Collected Data'!I130,'2. Collected Data'!I230,'2. Collected Data'!I330)&lt;=1,"",AVERAGE('2. Collected Data'!I30,'2. Collected Data'!I130,'2. Collected Data'!I230,'2. Collected Data'!I330))</f>
        <v>981.66666666666663</v>
      </c>
      <c r="J30" s="45">
        <f>IF(COUNT('2. Collected Data'!J30,'2. Collected Data'!J130,'2. Collected Data'!J230,'2. Collected Data'!J330)&lt;=1,"",AVERAGE('2. Collected Data'!J30,'2. Collected Data'!J130,'2. Collected Data'!J230,'2. Collected Data'!J330))</f>
        <v>21.666666666666668</v>
      </c>
      <c r="K30" s="45">
        <f>IF(COUNT('2. Collected Data'!K30,'2. Collected Data'!K130,'2. Collected Data'!K230,'2. Collected Data'!K330)&lt;=1,"",AVERAGE('2. Collected Data'!K30,'2. Collected Data'!K130,'2. Collected Data'!K230,'2. Collected Data'!K330))</f>
        <v>0</v>
      </c>
      <c r="L30" s="45">
        <f>IF(COUNT('2. Collected Data'!L30,'2. Collected Data'!L130,'2. Collected Data'!L230,'2. Collected Data'!L330)&lt;=1,"",AVERAGE('2. Collected Data'!L30,'2. Collected Data'!L130,'2. Collected Data'!L230,'2. Collected Data'!L330))</f>
        <v>2</v>
      </c>
      <c r="M30" s="45">
        <f>IF(COUNT('2. Collected Data'!M30,'2. Collected Data'!M130,'2. Collected Data'!M230,'2. Collected Data'!M330)&lt;=1,"",AVERAGE('2. Collected Data'!M30,'2. Collected Data'!M130,'2. Collected Data'!M230,'2. Collected Data'!M330))</f>
        <v>0</v>
      </c>
      <c r="N30" s="45">
        <f>IF(COUNT('2. Collected Data'!N30,'2. Collected Data'!N130,'2. Collected Data'!N230,'2. Collected Data'!N330)&lt;=1,"",AVERAGE('2. Collected Data'!N30,'2. Collected Data'!N130,'2. Collected Data'!N230,'2. Collected Data'!N330))</f>
        <v>2</v>
      </c>
      <c r="O30" s="45">
        <f>IF(COUNT('2. Collected Data'!O30,'2. Collected Data'!O130,'2. Collected Data'!O230,'2. Collected Data'!O330)&lt;=1,"",AVERAGE('2. Collected Data'!O30,'2. Collected Data'!O130,'2. Collected Data'!O230,'2. Collected Data'!O330))</f>
        <v>982.33333333333337</v>
      </c>
      <c r="P30" s="45">
        <f>IF(COUNT('2. Collected Data'!P30,'2. Collected Data'!P130,'2. Collected Data'!P230,'2. Collected Data'!P330)&lt;=1,"",AVERAGE('2. Collected Data'!P30,'2. Collected Data'!P130,'2. Collected Data'!P230,'2. Collected Data'!P330))</f>
        <v>0</v>
      </c>
      <c r="Q30" s="45">
        <f>IF(COUNT('2. Collected Data'!Q30,'2. Collected Data'!Q130,'2. Collected Data'!Q230,'2. Collected Data'!Q330)&lt;=1,"",AVERAGE('2. Collected Data'!Q30,'2. Collected Data'!Q130,'2. Collected Data'!Q230,'2. Collected Data'!Q330))</f>
        <v>436.66666666666669</v>
      </c>
      <c r="R30" s="45">
        <f>IF(COUNT('2. Collected Data'!R30,'2. Collected Data'!R130,'2. Collected Data'!R230,'2. Collected Data'!R330)&lt;=1,"",AVERAGE('2. Collected Data'!R30,'2. Collected Data'!R130,'2. Collected Data'!R230,'2. Collected Data'!R330))</f>
        <v>12</v>
      </c>
      <c r="S30" s="45">
        <f>IF(COUNT('2. Collected Data'!S30,'2. Collected Data'!S130,'2. Collected Data'!S230,'2. Collected Data'!S330)&lt;=1,"",AVERAGE('2. Collected Data'!S30,'2. Collected Data'!S130,'2. Collected Data'!S230,'2. Collected Data'!S330))</f>
        <v>0</v>
      </c>
      <c r="T30" s="45">
        <f>IF(COUNT('2. Collected Data'!T30,'2. Collected Data'!T130,'2. Collected Data'!T230,'2. Collected Data'!T330)&lt;=1,"",AVERAGE('2. Collected Data'!T30,'2. Collected Data'!T130,'2. Collected Data'!T230,'2. Collected Data'!T330))</f>
        <v>0</v>
      </c>
      <c r="U30" s="45">
        <f>IF(COUNT('2. Collected Data'!U30,'2. Collected Data'!U130,'2. Collected Data'!U230,'2. Collected Data'!U330)&lt;=1,"",AVERAGE('2. Collected Data'!U30,'2. Collected Data'!U130,'2. Collected Data'!U230,'2. Collected Data'!U330))</f>
        <v>0</v>
      </c>
      <c r="V30" s="45">
        <f>IF(COUNT('2. Collected Data'!V30,'2. Collected Data'!V130,'2. Collected Data'!V230,'2. Collected Data'!V330)&lt;=1,"",AVERAGE('2. Collected Data'!V30,'2. Collected Data'!V130,'2. Collected Data'!V230,'2. Collected Data'!V330))</f>
        <v>0</v>
      </c>
      <c r="W30" s="45">
        <f>IF(COUNT('2. Collected Data'!W30,'2. Collected Data'!W130,'2. Collected Data'!W230,'2. Collected Data'!W330)&lt;=1,"",AVERAGE('2. Collected Data'!W30,'2. Collected Data'!W130,'2. Collected Data'!W230,'2. Collected Data'!W330))</f>
        <v>436.66666666666669</v>
      </c>
      <c r="X30" s="45">
        <f>IF(COUNT('2. Collected Data'!X30,'2. Collected Data'!X130,'2. Collected Data'!X230,'2. Collected Data'!X330)&lt;=1,"",AVERAGE('2. Collected Data'!X30,'2. Collected Data'!X130,'2. Collected Data'!X230,'2. Collected Data'!X330))</f>
        <v>0</v>
      </c>
      <c r="Y30" s="45">
        <f>IF(COUNT('2. Collected Data'!Y30,'2. Collected Data'!Y130,'2. Collected Data'!Y230,'2. Collected Data'!Y330)&lt;=1,"",AVERAGE('2. Collected Data'!Y30,'2. Collected Data'!Y130,'2. Collected Data'!Y230,'2. Collected Data'!Y330))</f>
        <v>2008.3333333333333</v>
      </c>
      <c r="Z30" s="45">
        <f>IF(COUNT('2. Collected Data'!Z30,'2. Collected Data'!Z130,'2. Collected Data'!Z230,'2. Collected Data'!Z330)&lt;=1,"",AVERAGE('2. Collected Data'!Z30,'2. Collected Data'!Z130,'2. Collected Data'!Z230,'2. Collected Data'!Z330))</f>
        <v>386.66666666666669</v>
      </c>
      <c r="AA30" s="185">
        <f>IF(COUNT('2. Collected Data'!AA30,'2. Collected Data'!AA130,'2. Collected Data'!AA230,'2. Collected Data'!AA330)&lt;=1,"",AVERAGE('2. Collected Data'!AA30,'2. Collected Data'!AA130,'2. Collected Data'!AA230,'2. Collected Data'!AA330))</f>
        <v>0.95333333333333348</v>
      </c>
      <c r="AB30" s="185">
        <f>IF(COUNT('2. Collected Data'!AB30,'2. Collected Data'!AB130,'2. Collected Data'!AB230,'2. Collected Data'!AB330)&lt;=1,"",AVERAGE('2. Collected Data'!AB30,'2. Collected Data'!AB130,'2. Collected Data'!AB230,'2. Collected Data'!AB330))</f>
        <v>3.3333333333333333E-2</v>
      </c>
      <c r="AC30" s="185">
        <f>IF(COUNT('2. Collected Data'!AC30,'2. Collected Data'!AC130,'2. Collected Data'!AC230,'2. Collected Data'!AC330)&lt;=1,"",AVERAGE('2. Collected Data'!AC30,'2. Collected Data'!AC130,'2. Collected Data'!AC230,'2. Collected Data'!AC330))</f>
        <v>1.3333333333333334E-2</v>
      </c>
      <c r="AD30" s="45">
        <f>IF(COUNT('2. Collected Data'!AD30,'2. Collected Data'!AD130,'2. Collected Data'!AD230,'2. Collected Data'!AD330)&lt;=1,"",AVERAGE('2. Collected Data'!AD30,'2. Collected Data'!AD130,'2. Collected Data'!AD230,'2. Collected Data'!AD330))</f>
        <v>130</v>
      </c>
      <c r="AE30" s="45">
        <f>IF(COUNT('2. Collected Data'!AE30,'2. Collected Data'!AE130,'2. Collected Data'!AE230,'2. Collected Data'!AE330)&lt;=1,"",AVERAGE('2. Collected Data'!AE30,'2. Collected Data'!AE130,'2. Collected Data'!AE230,'2. Collected Data'!AE330))</f>
        <v>333000</v>
      </c>
      <c r="AF30" s="45">
        <f>IF(COUNT('2. Collected Data'!AF30,'2. Collected Data'!AF130,'2. Collected Data'!AF230,'2. Collected Data'!AF330)&lt;=1,"",AVERAGE('2. Collected Data'!AF30,'2. Collected Data'!AF130,'2. Collected Data'!AF230,'2. Collected Data'!AF330))</f>
        <v>124.33333333333333</v>
      </c>
      <c r="AG30" s="45">
        <f>IF(COUNT('2. Collected Data'!AG30,'2. Collected Data'!AG130,'2. Collected Data'!AG230,'2. Collected Data'!AG330)&lt;=1,"",AVERAGE('2. Collected Data'!AG30,'2. Collected Data'!AG130,'2. Collected Data'!AG230,'2. Collected Data'!AG330))</f>
        <v>2000000</v>
      </c>
      <c r="AH30" s="88"/>
      <c r="AI30" s="45">
        <f>IF(COUNT('2. Collected Data'!AI30,'2. Collected Data'!AI130,'2. Collected Data'!AI230,'2. Collected Data'!AI330)&lt;=1,"",AVERAGE('2. Collected Data'!AI30,'2. Collected Data'!AI130,'2. Collected Data'!AI230,'2. Collected Data'!AI330))</f>
        <v>186046.66666666666</v>
      </c>
      <c r="AJ30" s="45">
        <f>IF(COUNT('2. Collected Data'!AJ30,'2. Collected Data'!AJ130,'2. Collected Data'!AJ230,'2. Collected Data'!AJ330)&lt;=1,"",AVERAGE('2. Collected Data'!AJ30,'2. Collected Data'!AJ130,'2. Collected Data'!AJ230,'2. Collected Data'!AJ330))</f>
        <v>0</v>
      </c>
      <c r="AK30" s="45">
        <f>IF(COUNT('2. Collected Data'!AK30,'2. Collected Data'!AK130,'2. Collected Data'!AK230,'2. Collected Data'!AK330)&lt;=1,"",AVERAGE('2. Collected Data'!AK30,'2. Collected Data'!AK130,'2. Collected Data'!AK230,'2. Collected Data'!AK330))</f>
        <v>0</v>
      </c>
      <c r="AL30" s="45">
        <f>IF(COUNT('2. Collected Data'!AL30,'2. Collected Data'!AL130,'2. Collected Data'!AL230,'2. Collected Data'!AL330)&lt;=1,"",AVERAGE('2. Collected Data'!AL30,'2. Collected Data'!AL130,'2. Collected Data'!AL230,'2. Collected Data'!AL330))</f>
        <v>0</v>
      </c>
      <c r="AM30" s="45">
        <f>IF(COUNT('2. Collected Data'!AM30,'2. Collected Data'!AM130,'2. Collected Data'!AM230,'2. Collected Data'!AM330)&lt;=1,"",AVERAGE('2. Collected Data'!AM30,'2. Collected Data'!AM130,'2. Collected Data'!AM230,'2. Collected Data'!AM330))</f>
        <v>0</v>
      </c>
      <c r="AN30" s="122"/>
      <c r="AO30" s="45">
        <f>IF(COUNT('2. Collected Data'!AO30,'2. Collected Data'!AO130,'2. Collected Data'!AO230,'2. Collected Data'!AO330)&lt;=1,"",AVERAGE('2. Collected Data'!AO30,'2. Collected Data'!AO130,'2. Collected Data'!AO230,'2. Collected Data'!AO330))</f>
        <v>881251.66666666663</v>
      </c>
      <c r="AP30" s="45">
        <f>IF(COUNT('2. Collected Data'!AP30,'2. Collected Data'!AP130,'2. Collected Data'!AP230,'2. Collected Data'!AP330)&lt;=1,"",AVERAGE('2. Collected Data'!AP30,'2. Collected Data'!AP130,'2. Collected Data'!AP230,'2. Collected Data'!AP330))</f>
        <v>647946.66666666663</v>
      </c>
      <c r="AQ30" s="45">
        <f>IF(COUNT('2. Collected Data'!AQ30,'2. Collected Data'!AQ130,'2. Collected Data'!AQ230,'2. Collected Data'!AQ330)&lt;=1,"",AVERAGE('2. Collected Data'!AQ30,'2. Collected Data'!AQ130,'2. Collected Data'!AQ230,'2. Collected Data'!AQ330))</f>
        <v>166.66666666666666</v>
      </c>
      <c r="AR30" s="45">
        <f>IF(COUNT('2. Collected Data'!AR30,'2. Collected Data'!AR130,'2. Collected Data'!AR230,'2. Collected Data'!AR330)&lt;=1,"",AVERAGE('2. Collected Data'!AR30,'2. Collected Data'!AR130,'2. Collected Data'!AR230,'2. Collected Data'!AR330))</f>
        <v>0</v>
      </c>
      <c r="AS30" s="45">
        <f>IF(COUNT('2. Collected Data'!AS30,'2. Collected Data'!AS130,'2. Collected Data'!AS230,'2. Collected Data'!AS330)&lt;=1,"",AVERAGE('2. Collected Data'!AS30,'2. Collected Data'!AS130,'2. Collected Data'!AS230,'2. Collected Data'!AS330))</f>
        <v>166.66666666666666</v>
      </c>
      <c r="AT30" s="45">
        <f>IF(COUNT('2. Collected Data'!AT30,'2. Collected Data'!AT130,'2. Collected Data'!AT230,'2. Collected Data'!AT330)&lt;=1,"",AVERAGE('2. Collected Data'!AT30,'2. Collected Data'!AT130,'2. Collected Data'!AT230,'2. Collected Data'!AT330))</f>
        <v>0</v>
      </c>
      <c r="AU30" s="45">
        <f>IF(COUNT('2. Collected Data'!AU30,'2. Collected Data'!AU130,'2. Collected Data'!AU230,'2. Collected Data'!AU330)&lt;=1,"",AVERAGE('2. Collected Data'!AU30,'2. Collected Data'!AU130,'2. Collected Data'!AU230,'2. Collected Data'!AU330))</f>
        <v>0</v>
      </c>
      <c r="AV30" s="88"/>
      <c r="AW30" s="185">
        <f>IF(COUNT('2. Collected Data'!AW30,'2. Collected Data'!AW130,'2. Collected Data'!AW230,'2. Collected Data'!AW330)&lt;=1,"",AVERAGE('2. Collected Data'!AW30,'2. Collected Data'!AW130,'2. Collected Data'!AW230,'2. Collected Data'!AW330))</f>
        <v>0.46666666666666662</v>
      </c>
      <c r="AX30" s="185">
        <f>IF(COUNT('2. Collected Data'!AX30,'2. Collected Data'!AX130,'2. Collected Data'!AX230,'2. Collected Data'!AX330)&lt;=1,"",AVERAGE('2. Collected Data'!AX30,'2. Collected Data'!AX130,'2. Collected Data'!AX230,'2. Collected Data'!AX330))</f>
        <v>0.53333333333333333</v>
      </c>
      <c r="AY30" s="50"/>
      <c r="AZ30" s="91"/>
      <c r="BA30" s="88"/>
      <c r="BB30" s="78">
        <f>IF(COUNT('2. Collected Data'!BB30,'2. Collected Data'!BB130,'2. Collected Data'!BB230,'2. Collected Data'!BB330)&lt;=1,"",AVERAGE('2. Collected Data'!BB30,'2. Collected Data'!BB130,'2. Collected Data'!BB230,'2. Collected Data'!BB330))</f>
        <v>75.666666666666671</v>
      </c>
      <c r="BC30" s="75">
        <f>IF(COUNT('2. Collected Data'!BC30,'2. Collected Data'!BC130,'2. Collected Data'!BC230,'2. Collected Data'!BC330)&lt;=1,"",AVERAGE('2. Collected Data'!BC30,'2. Collected Data'!BC130,'2. Collected Data'!BC230,'2. Collected Data'!BC330))</f>
        <v>11864753.333333334</v>
      </c>
      <c r="BD30" s="75">
        <f>IF(COUNT('2. Collected Data'!BD30,'2. Collected Data'!BD130,'2. Collected Data'!BD230,'2. Collected Data'!BD330)&lt;=1,"",AVERAGE('2. Collected Data'!BD30,'2. Collected Data'!BD130,'2. Collected Data'!BD230,'2. Collected Data'!BD330))</f>
        <v>18610510</v>
      </c>
      <c r="BE30" s="75">
        <f>IF(COUNT('2. Collected Data'!BE30,'2. Collected Data'!BE130,'2. Collected Data'!BE230,'2. Collected Data'!BE330)&lt;=1,"",AVERAGE('2. Collected Data'!BE30,'2. Collected Data'!BE130,'2. Collected Data'!BE230,'2. Collected Data'!BE330))</f>
        <v>15720630</v>
      </c>
      <c r="BF30" s="75">
        <f>IF(COUNT('2. Collected Data'!BF30,'2. Collected Data'!BF130,'2. Collected Data'!BF230,'2. Collected Data'!BF330)&lt;=1,"",AVERAGE('2. Collected Data'!BF30,'2. Collected Data'!BF130,'2. Collected Data'!BF230,'2. Collected Data'!BF330))</f>
        <v>46566153.333333336</v>
      </c>
      <c r="BG30" s="50"/>
      <c r="BH30" s="78">
        <f>IF(COUNT('2. Collected Data'!BH30,'2. Collected Data'!BH130,'2. Collected Data'!BH230,'2. Collected Data'!BH330)&lt;=1,"",AVERAGE('2. Collected Data'!BH30,'2. Collected Data'!BH130,'2. Collected Data'!BH230,'2. Collected Data'!BH330))</f>
        <v>76</v>
      </c>
      <c r="BI30" s="130"/>
      <c r="BJ30" s="50"/>
    </row>
    <row r="31" spans="1:62" s="51" customFormat="1" ht="11.25" customHeight="1" x14ac:dyDescent="0.15">
      <c r="A31" s="89" t="s">
        <v>53</v>
      </c>
      <c r="B31" s="172"/>
      <c r="C31" s="348"/>
      <c r="D31" s="348"/>
      <c r="E31" s="348"/>
      <c r="F31" s="348"/>
      <c r="G31" s="45" t="str">
        <f>IF(COUNT('2. Collected Data'!G31,'2. Collected Data'!G131,'2. Collected Data'!G231,'2. Collected Data'!G331)&lt;=1,"",AVERAGE('2. Collected Data'!G31,'2. Collected Data'!G131,'2. Collected Data'!G231,'2. Collected Data'!G331))</f>
        <v/>
      </c>
      <c r="H31" s="45" t="str">
        <f>IF(COUNT('2. Collected Data'!H31,'2. Collected Data'!H131,'2. Collected Data'!H231,'2. Collected Data'!H331)&lt;=1,"",AVERAGE('2. Collected Data'!H31,'2. Collected Data'!H131,'2. Collected Data'!H231,'2. Collected Data'!H331))</f>
        <v/>
      </c>
      <c r="I31" s="45" t="str">
        <f>IF(COUNT('2. Collected Data'!I31,'2. Collected Data'!I131,'2. Collected Data'!I231,'2. Collected Data'!I331)&lt;=1,"",AVERAGE('2. Collected Data'!I31,'2. Collected Data'!I131,'2. Collected Data'!I231,'2. Collected Data'!I331))</f>
        <v/>
      </c>
      <c r="J31" s="45" t="str">
        <f>IF(COUNT('2. Collected Data'!J31,'2. Collected Data'!J131,'2. Collected Data'!J231,'2. Collected Data'!J331)&lt;=1,"",AVERAGE('2. Collected Data'!J31,'2. Collected Data'!J131,'2. Collected Data'!J231,'2. Collected Data'!J331))</f>
        <v/>
      </c>
      <c r="K31" s="45" t="str">
        <f>IF(COUNT('2. Collected Data'!K31,'2. Collected Data'!K131,'2. Collected Data'!K231,'2. Collected Data'!K331)&lt;=1,"",AVERAGE('2. Collected Data'!K31,'2. Collected Data'!K131,'2. Collected Data'!K231,'2. Collected Data'!K331))</f>
        <v/>
      </c>
      <c r="L31" s="45" t="str">
        <f>IF(COUNT('2. Collected Data'!L31,'2. Collected Data'!L131,'2. Collected Data'!L231,'2. Collected Data'!L331)&lt;=1,"",AVERAGE('2. Collected Data'!L31,'2. Collected Data'!L131,'2. Collected Data'!L231,'2. Collected Data'!L331))</f>
        <v/>
      </c>
      <c r="M31" s="45" t="str">
        <f>IF(COUNT('2. Collected Data'!M31,'2. Collected Data'!M131,'2. Collected Data'!M231,'2. Collected Data'!M331)&lt;=1,"",AVERAGE('2. Collected Data'!M31,'2. Collected Data'!M131,'2. Collected Data'!M231,'2. Collected Data'!M331))</f>
        <v/>
      </c>
      <c r="N31" s="45" t="str">
        <f>IF(COUNT('2. Collected Data'!N31,'2. Collected Data'!N131,'2. Collected Data'!N231,'2. Collected Data'!N331)&lt;=1,"",AVERAGE('2. Collected Data'!N31,'2. Collected Data'!N131,'2. Collected Data'!N231,'2. Collected Data'!N331))</f>
        <v/>
      </c>
      <c r="O31" s="45" t="str">
        <f>IF(COUNT('2. Collected Data'!O31,'2. Collected Data'!O131,'2. Collected Data'!O231,'2. Collected Data'!O331)&lt;=1,"",AVERAGE('2. Collected Data'!O31,'2. Collected Data'!O131,'2. Collected Data'!O231,'2. Collected Data'!O331))</f>
        <v/>
      </c>
      <c r="P31" s="45" t="str">
        <f>IF(COUNT('2. Collected Data'!P31,'2. Collected Data'!P131,'2. Collected Data'!P231,'2. Collected Data'!P331)&lt;=1,"",AVERAGE('2. Collected Data'!P31,'2. Collected Data'!P131,'2. Collected Data'!P231,'2. Collected Data'!P331))</f>
        <v/>
      </c>
      <c r="Q31" s="45" t="str">
        <f>IF(COUNT('2. Collected Data'!Q31,'2. Collected Data'!Q131,'2. Collected Data'!Q231,'2. Collected Data'!Q331)&lt;=1,"",AVERAGE('2. Collected Data'!Q31,'2. Collected Data'!Q131,'2. Collected Data'!Q231,'2. Collected Data'!Q331))</f>
        <v/>
      </c>
      <c r="R31" s="45" t="str">
        <f>IF(COUNT('2. Collected Data'!R31,'2. Collected Data'!R131,'2. Collected Data'!R231,'2. Collected Data'!R331)&lt;=1,"",AVERAGE('2. Collected Data'!R31,'2. Collected Data'!R131,'2. Collected Data'!R231,'2. Collected Data'!R331))</f>
        <v/>
      </c>
      <c r="S31" s="45" t="str">
        <f>IF(COUNT('2. Collected Data'!S31,'2. Collected Data'!S131,'2. Collected Data'!S231,'2. Collected Data'!S331)&lt;=1,"",AVERAGE('2. Collected Data'!S31,'2. Collected Data'!S131,'2. Collected Data'!S231,'2. Collected Data'!S331))</f>
        <v/>
      </c>
      <c r="T31" s="45" t="str">
        <f>IF(COUNT('2. Collected Data'!T31,'2. Collected Data'!T131,'2. Collected Data'!T231,'2. Collected Data'!T331)&lt;=1,"",AVERAGE('2. Collected Data'!T31,'2. Collected Data'!T131,'2. Collected Data'!T231,'2. Collected Data'!T331))</f>
        <v/>
      </c>
      <c r="U31" s="45" t="str">
        <f>IF(COUNT('2. Collected Data'!U31,'2. Collected Data'!U131,'2. Collected Data'!U231,'2. Collected Data'!U331)&lt;=1,"",AVERAGE('2. Collected Data'!U31,'2. Collected Data'!U131,'2. Collected Data'!U231,'2. Collected Data'!U331))</f>
        <v/>
      </c>
      <c r="V31" s="45" t="str">
        <f>IF(COUNT('2. Collected Data'!V31,'2. Collected Data'!V131,'2. Collected Data'!V231,'2. Collected Data'!V331)&lt;=1,"",AVERAGE('2. Collected Data'!V31,'2. Collected Data'!V131,'2. Collected Data'!V231,'2. Collected Data'!V331))</f>
        <v/>
      </c>
      <c r="W31" s="45" t="str">
        <f>IF(COUNT('2. Collected Data'!W31,'2. Collected Data'!W131,'2. Collected Data'!W231,'2. Collected Data'!W331)&lt;=1,"",AVERAGE('2. Collected Data'!W31,'2. Collected Data'!W131,'2. Collected Data'!W231,'2. Collected Data'!W331))</f>
        <v/>
      </c>
      <c r="X31" s="45" t="str">
        <f>IF(COUNT('2. Collected Data'!X31,'2. Collected Data'!X131,'2. Collected Data'!X231,'2. Collected Data'!X331)&lt;=1,"",AVERAGE('2. Collected Data'!X31,'2. Collected Data'!X131,'2. Collected Data'!X231,'2. Collected Data'!X331))</f>
        <v/>
      </c>
      <c r="Y31" s="45" t="str">
        <f>IF(COUNT('2. Collected Data'!Y31,'2. Collected Data'!Y131,'2. Collected Data'!Y231,'2. Collected Data'!Y331)&lt;=1,"",AVERAGE('2. Collected Data'!Y31,'2. Collected Data'!Y131,'2. Collected Data'!Y231,'2. Collected Data'!Y331))</f>
        <v/>
      </c>
      <c r="Z31" s="45" t="str">
        <f>IF(COUNT('2. Collected Data'!Z31,'2. Collected Data'!Z131,'2. Collected Data'!Z231,'2. Collected Data'!Z331)&lt;=1,"",AVERAGE('2. Collected Data'!Z31,'2. Collected Data'!Z131,'2. Collected Data'!Z231,'2. Collected Data'!Z331))</f>
        <v/>
      </c>
      <c r="AA31" s="185" t="str">
        <f>IF(COUNT('2. Collected Data'!AA31,'2. Collected Data'!AA131,'2. Collected Data'!AA231,'2. Collected Data'!AA331)&lt;=1,"",AVERAGE('2. Collected Data'!AA31,'2. Collected Data'!AA131,'2. Collected Data'!AA231,'2. Collected Data'!AA331))</f>
        <v/>
      </c>
      <c r="AB31" s="185" t="str">
        <f>IF(COUNT('2. Collected Data'!AB31,'2. Collected Data'!AB131,'2. Collected Data'!AB231,'2. Collected Data'!AB331)&lt;=1,"",AVERAGE('2. Collected Data'!AB31,'2. Collected Data'!AB131,'2. Collected Data'!AB231,'2. Collected Data'!AB331))</f>
        <v/>
      </c>
      <c r="AC31" s="185" t="str">
        <f>IF(COUNT('2. Collected Data'!AC31,'2. Collected Data'!AC131,'2. Collected Data'!AC231,'2. Collected Data'!AC331)&lt;=1,"",AVERAGE('2. Collected Data'!AC31,'2. Collected Data'!AC131,'2. Collected Data'!AC231,'2. Collected Data'!AC331))</f>
        <v/>
      </c>
      <c r="AD31" s="45" t="str">
        <f>IF(COUNT('2. Collected Data'!AD31,'2. Collected Data'!AD131,'2. Collected Data'!AD231,'2. Collected Data'!AD331)&lt;=1,"",AVERAGE('2. Collected Data'!AD31,'2. Collected Data'!AD131,'2. Collected Data'!AD231,'2. Collected Data'!AD331))</f>
        <v/>
      </c>
      <c r="AE31" s="45" t="str">
        <f>IF(COUNT('2. Collected Data'!AE31,'2. Collected Data'!AE131,'2. Collected Data'!AE231,'2. Collected Data'!AE331)&lt;=1,"",AVERAGE('2. Collected Data'!AE31,'2. Collected Data'!AE131,'2. Collected Data'!AE231,'2. Collected Data'!AE331))</f>
        <v/>
      </c>
      <c r="AF31" s="45" t="str">
        <f>IF(COUNT('2. Collected Data'!AF31,'2. Collected Data'!AF131,'2. Collected Data'!AF231,'2. Collected Data'!AF331)&lt;=1,"",AVERAGE('2. Collected Data'!AF31,'2. Collected Data'!AF131,'2. Collected Data'!AF231,'2. Collected Data'!AF331))</f>
        <v/>
      </c>
      <c r="AG31" s="45" t="str">
        <f>IF(COUNT('2. Collected Data'!AG31,'2. Collected Data'!AG131,'2. Collected Data'!AG231,'2. Collected Data'!AG331)&lt;=1,"",AVERAGE('2. Collected Data'!AG31,'2. Collected Data'!AG131,'2. Collected Data'!AG231,'2. Collected Data'!AG331))</f>
        <v/>
      </c>
      <c r="AH31" s="88"/>
      <c r="AI31" s="45" t="str">
        <f>IF(COUNT('2. Collected Data'!AI31,'2. Collected Data'!AI131,'2. Collected Data'!AI231,'2. Collected Data'!AI331)&lt;=1,"",AVERAGE('2. Collected Data'!AI31,'2. Collected Data'!AI131,'2. Collected Data'!AI231,'2. Collected Data'!AI331))</f>
        <v/>
      </c>
      <c r="AJ31" s="45" t="str">
        <f>IF(COUNT('2. Collected Data'!AJ31,'2. Collected Data'!AJ131,'2. Collected Data'!AJ231,'2. Collected Data'!AJ331)&lt;=1,"",AVERAGE('2. Collected Data'!AJ31,'2. Collected Data'!AJ131,'2. Collected Data'!AJ231,'2. Collected Data'!AJ331))</f>
        <v/>
      </c>
      <c r="AK31" s="45" t="str">
        <f>IF(COUNT('2. Collected Data'!AK31,'2. Collected Data'!AK131,'2. Collected Data'!AK231,'2. Collected Data'!AK331)&lt;=1,"",AVERAGE('2. Collected Data'!AK31,'2. Collected Data'!AK131,'2. Collected Data'!AK231,'2. Collected Data'!AK331))</f>
        <v/>
      </c>
      <c r="AL31" s="45" t="str">
        <f>IF(COUNT('2. Collected Data'!AL31,'2. Collected Data'!AL131,'2. Collected Data'!AL231,'2. Collected Data'!AL331)&lt;=1,"",AVERAGE('2. Collected Data'!AL31,'2. Collected Data'!AL131,'2. Collected Data'!AL231,'2. Collected Data'!AL331))</f>
        <v/>
      </c>
      <c r="AM31" s="45" t="str">
        <f>IF(COUNT('2. Collected Data'!AM31,'2. Collected Data'!AM131,'2. Collected Data'!AM231,'2. Collected Data'!AM331)&lt;=1,"",AVERAGE('2. Collected Data'!AM31,'2. Collected Data'!AM131,'2. Collected Data'!AM231,'2. Collected Data'!AM331))</f>
        <v/>
      </c>
      <c r="AN31" s="122"/>
      <c r="AO31" s="45" t="str">
        <f>IF(COUNT('2. Collected Data'!AO31,'2. Collected Data'!AO131,'2. Collected Data'!AO231,'2. Collected Data'!AO331)&lt;=1,"",AVERAGE('2. Collected Data'!AO31,'2. Collected Data'!AO131,'2. Collected Data'!AO231,'2. Collected Data'!AO331))</f>
        <v/>
      </c>
      <c r="AP31" s="45" t="str">
        <f>IF(COUNT('2. Collected Data'!AP31,'2. Collected Data'!AP131,'2. Collected Data'!AP231,'2. Collected Data'!AP331)&lt;=1,"",AVERAGE('2. Collected Data'!AP31,'2. Collected Data'!AP131,'2. Collected Data'!AP231,'2. Collected Data'!AP331))</f>
        <v/>
      </c>
      <c r="AQ31" s="45" t="str">
        <f>IF(COUNT('2. Collected Data'!AQ31,'2. Collected Data'!AQ131,'2. Collected Data'!AQ231,'2. Collected Data'!AQ331)&lt;=1,"",AVERAGE('2. Collected Data'!AQ31,'2. Collected Data'!AQ131,'2. Collected Data'!AQ231,'2. Collected Data'!AQ331))</f>
        <v/>
      </c>
      <c r="AR31" s="45" t="str">
        <f>IF(COUNT('2. Collected Data'!AR31,'2. Collected Data'!AR131,'2. Collected Data'!AR231,'2. Collected Data'!AR331)&lt;=1,"",AVERAGE('2. Collected Data'!AR31,'2. Collected Data'!AR131,'2. Collected Data'!AR231,'2. Collected Data'!AR331))</f>
        <v/>
      </c>
      <c r="AS31" s="45" t="str">
        <f>IF(COUNT('2. Collected Data'!AS31,'2. Collected Data'!AS131,'2. Collected Data'!AS231,'2. Collected Data'!AS331)&lt;=1,"",AVERAGE('2. Collected Data'!AS31,'2. Collected Data'!AS131,'2. Collected Data'!AS231,'2. Collected Data'!AS331))</f>
        <v/>
      </c>
      <c r="AT31" s="45" t="str">
        <f>IF(COUNT('2. Collected Data'!AT31,'2. Collected Data'!AT131,'2. Collected Data'!AT231,'2. Collected Data'!AT331)&lt;=1,"",AVERAGE('2. Collected Data'!AT31,'2. Collected Data'!AT131,'2. Collected Data'!AT231,'2. Collected Data'!AT331))</f>
        <v/>
      </c>
      <c r="AU31" s="45" t="str">
        <f>IF(COUNT('2. Collected Data'!AU31,'2. Collected Data'!AU131,'2. Collected Data'!AU231,'2. Collected Data'!AU331)&lt;=1,"",AVERAGE('2. Collected Data'!AU31,'2. Collected Data'!AU131,'2. Collected Data'!AU231,'2. Collected Data'!AU331))</f>
        <v/>
      </c>
      <c r="AV31" s="88"/>
      <c r="AW31" s="185" t="str">
        <f>IF(COUNT('2. Collected Data'!AW31,'2. Collected Data'!AW131,'2. Collected Data'!AW231,'2. Collected Data'!AW331)&lt;=1,"",AVERAGE('2. Collected Data'!AW31,'2. Collected Data'!AW131,'2. Collected Data'!AW231,'2. Collected Data'!AW331))</f>
        <v/>
      </c>
      <c r="AX31" s="185" t="str">
        <f>IF(COUNT('2. Collected Data'!AX31,'2. Collected Data'!AX131,'2. Collected Data'!AX231,'2. Collected Data'!AX331)&lt;=1,"",AVERAGE('2. Collected Data'!AX31,'2. Collected Data'!AX131,'2. Collected Data'!AX231,'2. Collected Data'!AX331))</f>
        <v/>
      </c>
      <c r="AY31" s="50"/>
      <c r="AZ31" s="91"/>
      <c r="BA31" s="88"/>
      <c r="BB31" s="78" t="str">
        <f>IF(COUNT('2. Collected Data'!BB31,'2. Collected Data'!BB131,'2. Collected Data'!BB231,'2. Collected Data'!BB331)&lt;=1,"",AVERAGE('2. Collected Data'!BB31,'2. Collected Data'!BB131,'2. Collected Data'!BB231,'2. Collected Data'!BB331))</f>
        <v/>
      </c>
      <c r="BC31" s="75" t="str">
        <f>IF(COUNT('2. Collected Data'!BC31,'2. Collected Data'!BC131,'2. Collected Data'!BC231,'2. Collected Data'!BC331)&lt;=1,"",AVERAGE('2. Collected Data'!BC31,'2. Collected Data'!BC131,'2. Collected Data'!BC231,'2. Collected Data'!BC331))</f>
        <v/>
      </c>
      <c r="BD31" s="75" t="str">
        <f>IF(COUNT('2. Collected Data'!BD31,'2. Collected Data'!BD131,'2. Collected Data'!BD231,'2. Collected Data'!BD331)&lt;=1,"",AVERAGE('2. Collected Data'!BD31,'2. Collected Data'!BD131,'2. Collected Data'!BD231,'2. Collected Data'!BD331))</f>
        <v/>
      </c>
      <c r="BE31" s="75" t="str">
        <f>IF(COUNT('2. Collected Data'!BE31,'2. Collected Data'!BE131,'2. Collected Data'!BE231,'2. Collected Data'!BE331)&lt;=1,"",AVERAGE('2. Collected Data'!BE31,'2. Collected Data'!BE131,'2. Collected Data'!BE231,'2. Collected Data'!BE331))</f>
        <v/>
      </c>
      <c r="BF31" s="75" t="str">
        <f>IF(COUNT('2. Collected Data'!BF31,'2. Collected Data'!BF131,'2. Collected Data'!BF231,'2. Collected Data'!BF331)&lt;=1,"",AVERAGE('2. Collected Data'!BF31,'2. Collected Data'!BF131,'2. Collected Data'!BF231,'2. Collected Data'!BF331))</f>
        <v/>
      </c>
      <c r="BG31" s="50"/>
      <c r="BH31" s="78" t="str">
        <f>IF(COUNT('2. Collected Data'!BH31,'2. Collected Data'!BH131,'2. Collected Data'!BH231,'2. Collected Data'!BH331)&lt;=1,"",AVERAGE('2. Collected Data'!BH31,'2. Collected Data'!BH131,'2. Collected Data'!BH231,'2. Collected Data'!BH331))</f>
        <v/>
      </c>
      <c r="BI31" s="130"/>
      <c r="BJ31" s="50"/>
    </row>
    <row r="32" spans="1:62" s="177" customFormat="1" ht="11.25" customHeight="1" x14ac:dyDescent="0.15">
      <c r="A32" s="89" t="s">
        <v>137</v>
      </c>
      <c r="B32" s="172"/>
      <c r="C32" s="348"/>
      <c r="D32" s="348"/>
      <c r="E32" s="348"/>
      <c r="F32" s="348"/>
      <c r="G32" s="45">
        <f>IF(COUNT('2. Collected Data'!G32,'2. Collected Data'!G132,'2. Collected Data'!G232,'2. Collected Data'!G332)&lt;=1,"",AVERAGE('2. Collected Data'!G32,'2. Collected Data'!G132,'2. Collected Data'!G232,'2. Collected Data'!G332))</f>
        <v>8300</v>
      </c>
      <c r="H32" s="45">
        <f>IF(COUNT('2. Collected Data'!H32,'2. Collected Data'!H132,'2. Collected Data'!H232,'2. Collected Data'!H332)&lt;=1,"",AVERAGE('2. Collected Data'!H32,'2. Collected Data'!H132,'2. Collected Data'!H232,'2. Collected Data'!H332))</f>
        <v>4100</v>
      </c>
      <c r="I32" s="45">
        <f>IF(COUNT('2. Collected Data'!I32,'2. Collected Data'!I132,'2. Collected Data'!I232,'2. Collected Data'!I332)&lt;=1,"",AVERAGE('2. Collected Data'!I32,'2. Collected Data'!I132,'2. Collected Data'!I232,'2. Collected Data'!I332))</f>
        <v>400.5</v>
      </c>
      <c r="J32" s="45">
        <f>IF(COUNT('2. Collected Data'!J32,'2. Collected Data'!J132,'2. Collected Data'!J232,'2. Collected Data'!J332)&lt;=1,"",AVERAGE('2. Collected Data'!J32,'2. Collected Data'!J132,'2. Collected Data'!J232,'2. Collected Data'!J332))</f>
        <v>22</v>
      </c>
      <c r="K32" s="45">
        <f>IF(COUNT('2. Collected Data'!K32,'2. Collected Data'!K132,'2. Collected Data'!K232,'2. Collected Data'!K332)&lt;=1,"",AVERAGE('2. Collected Data'!K32,'2. Collected Data'!K132,'2. Collected Data'!K232,'2. Collected Data'!K332))</f>
        <v>12</v>
      </c>
      <c r="L32" s="45">
        <f>IF(COUNT('2. Collected Data'!L32,'2. Collected Data'!L132,'2. Collected Data'!L232,'2. Collected Data'!L332)&lt;=1,"",AVERAGE('2. Collected Data'!L32,'2. Collected Data'!L132,'2. Collected Data'!L232,'2. Collected Data'!L332))</f>
        <v>2.5</v>
      </c>
      <c r="M32" s="45">
        <f>IF(COUNT('2. Collected Data'!M32,'2. Collected Data'!M132,'2. Collected Data'!M232,'2. Collected Data'!M332)&lt;=1,"",AVERAGE('2. Collected Data'!M32,'2. Collected Data'!M132,'2. Collected Data'!M232,'2. Collected Data'!M332))</f>
        <v>430</v>
      </c>
      <c r="N32" s="45">
        <f>IF(COUNT('2. Collected Data'!N32,'2. Collected Data'!N132,'2. Collected Data'!N232,'2. Collected Data'!N332)&lt;=1,"",AVERAGE('2. Collected Data'!N32,'2. Collected Data'!N132,'2. Collected Data'!N232,'2. Collected Data'!N332))</f>
        <v>135</v>
      </c>
      <c r="O32" s="45">
        <f>IF(COUNT('2. Collected Data'!O32,'2. Collected Data'!O132,'2. Collected Data'!O232,'2. Collected Data'!O332)&lt;=1,"",AVERAGE('2. Collected Data'!O32,'2. Collected Data'!O132,'2. Collected Data'!O232,'2. Collected Data'!O332))</f>
        <v>300.25</v>
      </c>
      <c r="P32" s="45">
        <f>IF(COUNT('2. Collected Data'!P32,'2. Collected Data'!P132,'2. Collected Data'!P232,'2. Collected Data'!P332)&lt;=1,"",AVERAGE('2. Collected Data'!P32,'2. Collected Data'!P132,'2. Collected Data'!P232,'2. Collected Data'!P332))</f>
        <v>7.5</v>
      </c>
      <c r="Q32" s="45">
        <f>IF(COUNT('2. Collected Data'!Q32,'2. Collected Data'!Q132,'2. Collected Data'!Q232,'2. Collected Data'!Q332)&lt;=1,"",AVERAGE('2. Collected Data'!Q32,'2. Collected Data'!Q132,'2. Collected Data'!Q232,'2. Collected Data'!Q332))</f>
        <v>22</v>
      </c>
      <c r="R32" s="45" t="str">
        <f>IF(COUNT('2. Collected Data'!R32,'2. Collected Data'!R132,'2. Collected Data'!R232,'2. Collected Data'!R332)&lt;=1,"",AVERAGE('2. Collected Data'!R32,'2. Collected Data'!R132,'2. Collected Data'!R232,'2. Collected Data'!R332))</f>
        <v/>
      </c>
      <c r="S32" s="45" t="str">
        <f>IF(COUNT('2. Collected Data'!S32,'2. Collected Data'!S132,'2. Collected Data'!S232,'2. Collected Data'!S332)&lt;=1,"",AVERAGE('2. Collected Data'!S32,'2. Collected Data'!S132,'2. Collected Data'!S232,'2. Collected Data'!S332))</f>
        <v/>
      </c>
      <c r="T32" s="45" t="str">
        <f>IF(COUNT('2. Collected Data'!T32,'2. Collected Data'!T132,'2. Collected Data'!T232,'2. Collected Data'!T332)&lt;=1,"",AVERAGE('2. Collected Data'!T32,'2. Collected Data'!T132,'2. Collected Data'!T232,'2. Collected Data'!T332))</f>
        <v/>
      </c>
      <c r="U32" s="45">
        <f>IF(COUNT('2. Collected Data'!U32,'2. Collected Data'!U132,'2. Collected Data'!U232,'2. Collected Data'!U332)&lt;=1,"",AVERAGE('2. Collected Data'!U32,'2. Collected Data'!U132,'2. Collected Data'!U232,'2. Collected Data'!U332))</f>
        <v>15</v>
      </c>
      <c r="V32" s="45" t="str">
        <f>IF(COUNT('2. Collected Data'!V32,'2. Collected Data'!V132,'2. Collected Data'!V232,'2. Collected Data'!V332)&lt;=1,"",AVERAGE('2. Collected Data'!V32,'2. Collected Data'!V132,'2. Collected Data'!V232,'2. Collected Data'!V332))</f>
        <v/>
      </c>
      <c r="W32" s="45">
        <f>IF(COUNT('2. Collected Data'!W32,'2. Collected Data'!W132,'2. Collected Data'!W232,'2. Collected Data'!W332)&lt;=1,"",AVERAGE('2. Collected Data'!W32,'2. Collected Data'!W132,'2. Collected Data'!W232,'2. Collected Data'!W332))</f>
        <v>2.5</v>
      </c>
      <c r="X32" s="45" t="str">
        <f>IF(COUNT('2. Collected Data'!X32,'2. Collected Data'!X132,'2. Collected Data'!X232,'2. Collected Data'!X332)&lt;=1,"",AVERAGE('2. Collected Data'!X32,'2. Collected Data'!X132,'2. Collected Data'!X232,'2. Collected Data'!X332))</f>
        <v/>
      </c>
      <c r="Y32" s="45">
        <f>IF(COUNT('2. Collected Data'!Y32,'2. Collected Data'!Y132,'2. Collected Data'!Y232,'2. Collected Data'!Y332)&lt;=1,"",AVERAGE('2. Collected Data'!Y32,'2. Collected Data'!Y132,'2. Collected Data'!Y232,'2. Collected Data'!Y332))</f>
        <v>975</v>
      </c>
      <c r="Z32" s="45">
        <f>IF(COUNT('2. Collected Data'!Z32,'2. Collected Data'!Z132,'2. Collected Data'!Z232,'2. Collected Data'!Z332)&lt;=1,"",AVERAGE('2. Collected Data'!Z32,'2. Collected Data'!Z132,'2. Collected Data'!Z232,'2. Collected Data'!Z332))</f>
        <v>1</v>
      </c>
      <c r="AA32" s="185">
        <f>IF(COUNT('2. Collected Data'!AA32,'2. Collected Data'!AA132,'2. Collected Data'!AA232,'2. Collected Data'!AA332)&lt;=1,"",AVERAGE('2. Collected Data'!AA32,'2. Collected Data'!AA132,'2. Collected Data'!AA232,'2. Collected Data'!AA332))</f>
        <v>0.9375</v>
      </c>
      <c r="AB32" s="185">
        <f>IF(COUNT('2. Collected Data'!AB32,'2. Collected Data'!AB132,'2. Collected Data'!AB232,'2. Collected Data'!AB332)&lt;=1,"",AVERAGE('2. Collected Data'!AB32,'2. Collected Data'!AB132,'2. Collected Data'!AB232,'2. Collected Data'!AB332))</f>
        <v>4.2500000000000003E-2</v>
      </c>
      <c r="AC32" s="185">
        <f>IF(COUNT('2. Collected Data'!AC32,'2. Collected Data'!AC132,'2. Collected Data'!AC232,'2. Collected Data'!AC332)&lt;=1,"",AVERAGE('2. Collected Data'!AC32,'2. Collected Data'!AC132,'2. Collected Data'!AC232,'2. Collected Data'!AC332))</f>
        <v>0.02</v>
      </c>
      <c r="AD32" s="45">
        <f>IF(COUNT('2. Collected Data'!AD32,'2. Collected Data'!AD132,'2. Collected Data'!AD232,'2. Collected Data'!AD332)&lt;=1,"",AVERAGE('2. Collected Data'!AD32,'2. Collected Data'!AD132,'2. Collected Data'!AD232,'2. Collected Data'!AD332))</f>
        <v>100</v>
      </c>
      <c r="AE32" s="45">
        <f>IF(COUNT('2. Collected Data'!AE32,'2. Collected Data'!AE132,'2. Collected Data'!AE232,'2. Collected Data'!AE332)&lt;=1,"",AVERAGE('2. Collected Data'!AE32,'2. Collected Data'!AE132,'2. Collected Data'!AE232,'2. Collected Data'!AE332))</f>
        <v>87500</v>
      </c>
      <c r="AF32" s="45">
        <f>IF(COUNT('2. Collected Data'!AF32,'2. Collected Data'!AF132,'2. Collected Data'!AF232,'2. Collected Data'!AF332)&lt;=1,"",AVERAGE('2. Collected Data'!AF32,'2. Collected Data'!AF132,'2. Collected Data'!AF232,'2. Collected Data'!AF332))</f>
        <v>100</v>
      </c>
      <c r="AG32" s="45">
        <f>IF(COUNT('2. Collected Data'!AG32,'2. Collected Data'!AG132,'2. Collected Data'!AG232,'2. Collected Data'!AG332)&lt;=1,"",AVERAGE('2. Collected Data'!AG32,'2. Collected Data'!AG132,'2. Collected Data'!AG232,'2. Collected Data'!AG332))</f>
        <v>825000</v>
      </c>
      <c r="AH32" s="88"/>
      <c r="AI32" s="45">
        <f>IF(COUNT('2. Collected Data'!AI32,'2. Collected Data'!AI132,'2. Collected Data'!AI232,'2. Collected Data'!AI332)&lt;=1,"",AVERAGE('2. Collected Data'!AI32,'2. Collected Data'!AI132,'2. Collected Data'!AI232,'2. Collected Data'!AI332))</f>
        <v>133663.75</v>
      </c>
      <c r="AJ32" s="45">
        <f>IF(COUNT('2. Collected Data'!AJ32,'2. Collected Data'!AJ132,'2. Collected Data'!AJ232,'2. Collected Data'!AJ332)&lt;=1,"",AVERAGE('2. Collected Data'!AJ32,'2. Collected Data'!AJ132,'2. Collected Data'!AJ232,'2. Collected Data'!AJ332))</f>
        <v>10</v>
      </c>
      <c r="AK32" s="45">
        <f>IF(COUNT('2. Collected Data'!AK32,'2. Collected Data'!AK132,'2. Collected Data'!AK232,'2. Collected Data'!AK332)&lt;=1,"",AVERAGE('2. Collected Data'!AK32,'2. Collected Data'!AK132,'2. Collected Data'!AK232,'2. Collected Data'!AK332))</f>
        <v>0</v>
      </c>
      <c r="AL32" s="45">
        <f>IF(COUNT('2. Collected Data'!AL32,'2. Collected Data'!AL132,'2. Collected Data'!AL232,'2. Collected Data'!AL332)&lt;=1,"",AVERAGE('2. Collected Data'!AL32,'2. Collected Data'!AL132,'2. Collected Data'!AL232,'2. Collected Data'!AL332))</f>
        <v>16690.25</v>
      </c>
      <c r="AM32" s="45" t="str">
        <f>IF(COUNT('2. Collected Data'!AM32,'2. Collected Data'!AM132,'2. Collected Data'!AM232,'2. Collected Data'!AM332)&lt;=1,"",AVERAGE('2. Collected Data'!AM32,'2. Collected Data'!AM132,'2. Collected Data'!AM232,'2. Collected Data'!AM332))</f>
        <v/>
      </c>
      <c r="AN32" s="122"/>
      <c r="AO32" s="45">
        <f>IF(COUNT('2. Collected Data'!AO32,'2. Collected Data'!AO132,'2. Collected Data'!AO232,'2. Collected Data'!AO332)&lt;=1,"",AVERAGE('2. Collected Data'!AO32,'2. Collected Data'!AO132,'2. Collected Data'!AO232,'2. Collected Data'!AO332))</f>
        <v>562670.5</v>
      </c>
      <c r="AP32" s="45" t="str">
        <f>IF(COUNT('2. Collected Data'!AP32,'2. Collected Data'!AP132,'2. Collected Data'!AP232,'2. Collected Data'!AP332)&lt;=1,"",AVERAGE('2. Collected Data'!AP32,'2. Collected Data'!AP132,'2. Collected Data'!AP232,'2. Collected Data'!AP332))</f>
        <v/>
      </c>
      <c r="AQ32" s="45">
        <f>IF(COUNT('2. Collected Data'!AQ32,'2. Collected Data'!AQ132,'2. Collected Data'!AQ232,'2. Collected Data'!AQ332)&lt;=1,"",AVERAGE('2. Collected Data'!AQ32,'2. Collected Data'!AQ132,'2. Collected Data'!AQ232,'2. Collected Data'!AQ332))</f>
        <v>588679.25</v>
      </c>
      <c r="AR32" s="45" t="str">
        <f>IF(COUNT('2. Collected Data'!AR32,'2. Collected Data'!AR132,'2. Collected Data'!AR232,'2. Collected Data'!AR332)&lt;=1,"",AVERAGE('2. Collected Data'!AR32,'2. Collected Data'!AR132,'2. Collected Data'!AR232,'2. Collected Data'!AR332))</f>
        <v/>
      </c>
      <c r="AS32" s="45" t="str">
        <f>IF(COUNT('2. Collected Data'!AS32,'2. Collected Data'!AS132,'2. Collected Data'!AS232,'2. Collected Data'!AS332)&lt;=1,"",AVERAGE('2. Collected Data'!AS32,'2. Collected Data'!AS132,'2. Collected Data'!AS232,'2. Collected Data'!AS332))</f>
        <v/>
      </c>
      <c r="AT32" s="45" t="str">
        <f>IF(COUNT('2. Collected Data'!AT32,'2. Collected Data'!AT132,'2. Collected Data'!AT232,'2. Collected Data'!AT332)&lt;=1,"",AVERAGE('2. Collected Data'!AT32,'2. Collected Data'!AT132,'2. Collected Data'!AT232,'2. Collected Data'!AT332))</f>
        <v/>
      </c>
      <c r="AU32" s="45" t="str">
        <f>IF(COUNT('2. Collected Data'!AU32,'2. Collected Data'!AU132,'2. Collected Data'!AU232,'2. Collected Data'!AU332)&lt;=1,"",AVERAGE('2. Collected Data'!AU32,'2. Collected Data'!AU132,'2. Collected Data'!AU232,'2. Collected Data'!AU332))</f>
        <v/>
      </c>
      <c r="AV32" s="88"/>
      <c r="AW32" s="185">
        <f>IF(COUNT('2. Collected Data'!AW32,'2. Collected Data'!AW132,'2. Collected Data'!AW232,'2. Collected Data'!AW332)&lt;=1,"",AVERAGE('2. Collected Data'!AW32,'2. Collected Data'!AW132,'2. Collected Data'!AW232,'2. Collected Data'!AW332))</f>
        <v>0.78</v>
      </c>
      <c r="AX32" s="185">
        <f>IF(COUNT('2. Collected Data'!AX32,'2. Collected Data'!AX132,'2. Collected Data'!AX232,'2. Collected Data'!AX332)&lt;=1,"",AVERAGE('2. Collected Data'!AX32,'2. Collected Data'!AX132,'2. Collected Data'!AX232,'2. Collected Data'!AX332))</f>
        <v>0.22</v>
      </c>
      <c r="AY32" s="50"/>
      <c r="AZ32" s="91"/>
      <c r="BA32" s="88"/>
      <c r="BB32" s="78">
        <f>IF(COUNT('2. Collected Data'!BB32,'2. Collected Data'!BB132,'2. Collected Data'!BB232,'2. Collected Data'!BB332)&lt;=1,"",AVERAGE('2. Collected Data'!BB32,'2. Collected Data'!BB132,'2. Collected Data'!BB232,'2. Collected Data'!BB332))</f>
        <v>67.349999999999994</v>
      </c>
      <c r="BC32" s="75">
        <f>IF(COUNT('2. Collected Data'!BC32,'2. Collected Data'!BC132,'2. Collected Data'!BC232,'2. Collected Data'!BC332)&lt;=1,"",AVERAGE('2. Collected Data'!BC32,'2. Collected Data'!BC132,'2. Collected Data'!BC232,'2. Collected Data'!BC332))</f>
        <v>10523678.5</v>
      </c>
      <c r="BD32" s="75">
        <f>IF(COUNT('2. Collected Data'!BD32,'2. Collected Data'!BD132,'2. Collected Data'!BD232,'2. Collected Data'!BD332)&lt;=1,"",AVERAGE('2. Collected Data'!BD32,'2. Collected Data'!BD132,'2. Collected Data'!BD232,'2. Collected Data'!BD332))</f>
        <v>11255454.25</v>
      </c>
      <c r="BE32" s="75">
        <f>IF(COUNT('2. Collected Data'!BE32,'2. Collected Data'!BE132,'2. Collected Data'!BE232,'2. Collected Data'!BE332)&lt;=1,"",AVERAGE('2. Collected Data'!BE32,'2. Collected Data'!BE132,'2. Collected Data'!BE232,'2. Collected Data'!BE332))</f>
        <v>10513974.5</v>
      </c>
      <c r="BF32" s="75">
        <f>IF(COUNT('2. Collected Data'!BF32,'2. Collected Data'!BF132,'2. Collected Data'!BF232,'2. Collected Data'!BF332)&lt;=1,"",AVERAGE('2. Collected Data'!BF32,'2. Collected Data'!BF132,'2. Collected Data'!BF232,'2. Collected Data'!BF332))</f>
        <v>34431926.75</v>
      </c>
      <c r="BG32" s="50"/>
      <c r="BH32" s="78">
        <f>IF(COUNT('2. Collected Data'!BH32,'2. Collected Data'!BH132,'2. Collected Data'!BH232,'2. Collected Data'!BH332)&lt;=1,"",AVERAGE('2. Collected Data'!BH32,'2. Collected Data'!BH132,'2. Collected Data'!BH232,'2. Collected Data'!BH332))</f>
        <v>66.702500000000001</v>
      </c>
      <c r="BI32" s="130"/>
      <c r="BJ32" s="50"/>
    </row>
    <row r="33" spans="1:62" s="51" customFormat="1" ht="11.25" customHeight="1" x14ac:dyDescent="0.15">
      <c r="A33" s="89" t="s">
        <v>353</v>
      </c>
      <c r="B33" s="172"/>
      <c r="C33" s="348"/>
      <c r="D33" s="348"/>
      <c r="E33" s="348"/>
      <c r="F33" s="348"/>
      <c r="G33" s="45">
        <f>IF(COUNT('2. Collected Data'!G33,'2. Collected Data'!G133,'2. Collected Data'!G233,'2. Collected Data'!G333)&lt;=1,"",AVERAGE('2. Collected Data'!G33,'2. Collected Data'!G133,'2. Collected Data'!G233,'2. Collected Data'!G333))</f>
        <v>17137.5</v>
      </c>
      <c r="H33" s="45">
        <f>IF(COUNT('2. Collected Data'!H33,'2. Collected Data'!H133,'2. Collected Data'!H233,'2. Collected Data'!H333)&lt;=1,"",AVERAGE('2. Collected Data'!H33,'2. Collected Data'!H133,'2. Collected Data'!H233,'2. Collected Data'!H333))</f>
        <v>5270</v>
      </c>
      <c r="I33" s="45">
        <f>IF(COUNT('2. Collected Data'!I33,'2. Collected Data'!I133,'2. Collected Data'!I233,'2. Collected Data'!I333)&lt;=1,"",AVERAGE('2. Collected Data'!I33,'2. Collected Data'!I133,'2. Collected Data'!I233,'2. Collected Data'!I333))</f>
        <v>678</v>
      </c>
      <c r="J33" s="45">
        <f>IF(COUNT('2. Collected Data'!J33,'2. Collected Data'!J133,'2. Collected Data'!J233,'2. Collected Data'!J333)&lt;=1,"",AVERAGE('2. Collected Data'!J33,'2. Collected Data'!J133,'2. Collected Data'!J233,'2. Collected Data'!J333))</f>
        <v>17</v>
      </c>
      <c r="K33" s="45">
        <f>IF(COUNT('2. Collected Data'!K33,'2. Collected Data'!K133,'2. Collected Data'!K233,'2. Collected Data'!K333)&lt;=1,"",AVERAGE('2. Collected Data'!K33,'2. Collected Data'!K133,'2. Collected Data'!K233,'2. Collected Data'!K333))</f>
        <v>2</v>
      </c>
      <c r="L33" s="45">
        <f>IF(COUNT('2. Collected Data'!L33,'2. Collected Data'!L133,'2. Collected Data'!L233,'2. Collected Data'!L333)&lt;=1,"",AVERAGE('2. Collected Data'!L33,'2. Collected Data'!L133,'2. Collected Data'!L233,'2. Collected Data'!L333))</f>
        <v>2</v>
      </c>
      <c r="M33" s="45">
        <f>IF(COUNT('2. Collected Data'!M33,'2. Collected Data'!M133,'2. Collected Data'!M233,'2. Collected Data'!M333)&lt;=1,"",AVERAGE('2. Collected Data'!M33,'2. Collected Data'!M133,'2. Collected Data'!M233,'2. Collected Data'!M333))</f>
        <v>320</v>
      </c>
      <c r="N33" s="45">
        <f>IF(COUNT('2. Collected Data'!N33,'2. Collected Data'!N133,'2. Collected Data'!N233,'2. Collected Data'!N333)&lt;=1,"",AVERAGE('2. Collected Data'!N33,'2. Collected Data'!N133,'2. Collected Data'!N233,'2. Collected Data'!N333))</f>
        <v>0</v>
      </c>
      <c r="O33" s="45">
        <f>IF(COUNT('2. Collected Data'!O33,'2. Collected Data'!O133,'2. Collected Data'!O233,'2. Collected Data'!O333)&lt;=1,"",AVERAGE('2. Collected Data'!O33,'2. Collected Data'!O133,'2. Collected Data'!O233,'2. Collected Data'!O333))</f>
        <v>650</v>
      </c>
      <c r="P33" s="45">
        <f>IF(COUNT('2. Collected Data'!P33,'2. Collected Data'!P133,'2. Collected Data'!P233,'2. Collected Data'!P333)&lt;=1,"",AVERAGE('2. Collected Data'!P33,'2. Collected Data'!P133,'2. Collected Data'!P233,'2. Collected Data'!P333))</f>
        <v>0</v>
      </c>
      <c r="Q33" s="45">
        <f>IF(COUNT('2. Collected Data'!Q33,'2. Collected Data'!Q133,'2. Collected Data'!Q233,'2. Collected Data'!Q333)&lt;=1,"",AVERAGE('2. Collected Data'!Q33,'2. Collected Data'!Q133,'2. Collected Data'!Q233,'2. Collected Data'!Q333))</f>
        <v>2000</v>
      </c>
      <c r="R33" s="45">
        <f>IF(COUNT('2. Collected Data'!R33,'2. Collected Data'!R133,'2. Collected Data'!R233,'2. Collected Data'!R333)&lt;=1,"",AVERAGE('2. Collected Data'!R33,'2. Collected Data'!R133,'2. Collected Data'!R233,'2. Collected Data'!R333))</f>
        <v>70</v>
      </c>
      <c r="S33" s="45">
        <f>IF(COUNT('2. Collected Data'!S33,'2. Collected Data'!S133,'2. Collected Data'!S233,'2. Collected Data'!S333)&lt;=1,"",AVERAGE('2. Collected Data'!S33,'2. Collected Data'!S133,'2. Collected Data'!S233,'2. Collected Data'!S333))</f>
        <v>30</v>
      </c>
      <c r="T33" s="45">
        <f>IF(COUNT('2. Collected Data'!T33,'2. Collected Data'!T133,'2. Collected Data'!T233,'2. Collected Data'!T333)&lt;=1,"",AVERAGE('2. Collected Data'!T33,'2. Collected Data'!T133,'2. Collected Data'!T233,'2. Collected Data'!T333))</f>
        <v>0</v>
      </c>
      <c r="U33" s="45">
        <f>IF(COUNT('2. Collected Data'!U33,'2. Collected Data'!U133,'2. Collected Data'!U233,'2. Collected Data'!U333)&lt;=1,"",AVERAGE('2. Collected Data'!U33,'2. Collected Data'!U133,'2. Collected Data'!U233,'2. Collected Data'!U333))</f>
        <v>0</v>
      </c>
      <c r="V33" s="45">
        <f>IF(COUNT('2. Collected Data'!V33,'2. Collected Data'!V133,'2. Collected Data'!V233,'2. Collected Data'!V333)&lt;=1,"",AVERAGE('2. Collected Data'!V33,'2. Collected Data'!V133,'2. Collected Data'!V233,'2. Collected Data'!V333))</f>
        <v>0</v>
      </c>
      <c r="W33" s="45">
        <f>IF(COUNT('2. Collected Data'!W33,'2. Collected Data'!W133,'2. Collected Data'!W233,'2. Collected Data'!W333)&lt;=1,"",AVERAGE('2. Collected Data'!W33,'2. Collected Data'!W133,'2. Collected Data'!W233,'2. Collected Data'!W333))</f>
        <v>0</v>
      </c>
      <c r="X33" s="45">
        <f>IF(COUNT('2. Collected Data'!X33,'2. Collected Data'!X133,'2. Collected Data'!X233,'2. Collected Data'!X333)&lt;=1,"",AVERAGE('2. Collected Data'!X33,'2. Collected Data'!X133,'2. Collected Data'!X233,'2. Collected Data'!X333))</f>
        <v>0</v>
      </c>
      <c r="Y33" s="45">
        <f>IF(COUNT('2. Collected Data'!Y33,'2. Collected Data'!Y133,'2. Collected Data'!Y233,'2. Collected Data'!Y333)&lt;=1,"",AVERAGE('2. Collected Data'!Y33,'2. Collected Data'!Y133,'2. Collected Data'!Y233,'2. Collected Data'!Y333))</f>
        <v>771.5</v>
      </c>
      <c r="Z33" s="45">
        <f>IF(COUNT('2. Collected Data'!Z33,'2. Collected Data'!Z133,'2. Collected Data'!Z233,'2. Collected Data'!Z333)&lt;=1,"",AVERAGE('2. Collected Data'!Z33,'2. Collected Data'!Z133,'2. Collected Data'!Z233,'2. Collected Data'!Z333))</f>
        <v>30</v>
      </c>
      <c r="AA33" s="185">
        <f>IF(COUNT('2. Collected Data'!AA33,'2. Collected Data'!AA133,'2. Collected Data'!AA233,'2. Collected Data'!AA333)&lt;=1,"",AVERAGE('2. Collected Data'!AA33,'2. Collected Data'!AA133,'2. Collected Data'!AA233,'2. Collected Data'!AA333))</f>
        <v>0.25</v>
      </c>
      <c r="AB33" s="185">
        <f>IF(COUNT('2. Collected Data'!AB33,'2. Collected Data'!AB133,'2. Collected Data'!AB233,'2. Collected Data'!AB333)&lt;=1,"",AVERAGE('2. Collected Data'!AB33,'2. Collected Data'!AB133,'2. Collected Data'!AB233,'2. Collected Data'!AB333))</f>
        <v>0.75</v>
      </c>
      <c r="AC33" s="185">
        <f>IF(COUNT('2. Collected Data'!AC33,'2. Collected Data'!AC133,'2. Collected Data'!AC233,'2. Collected Data'!AC333)&lt;=1,"",AVERAGE('2. Collected Data'!AC33,'2. Collected Data'!AC133,'2. Collected Data'!AC233,'2. Collected Data'!AC333))</f>
        <v>0</v>
      </c>
      <c r="AD33" s="45">
        <f>IF(COUNT('2. Collected Data'!AD33,'2. Collected Data'!AD133,'2. Collected Data'!AD233,'2. Collected Data'!AD333)&lt;=1,"",AVERAGE('2. Collected Data'!AD33,'2. Collected Data'!AD133,'2. Collected Data'!AD233,'2. Collected Data'!AD333))</f>
        <v>94.5</v>
      </c>
      <c r="AE33" s="45">
        <f>IF(COUNT('2. Collected Data'!AE33,'2. Collected Data'!AE133,'2. Collected Data'!AE233,'2. Collected Data'!AE333)&lt;=1,"",AVERAGE('2. Collected Data'!AE33,'2. Collected Data'!AE133,'2. Collected Data'!AE233,'2. Collected Data'!AE333))</f>
        <v>390000</v>
      </c>
      <c r="AF33" s="45">
        <f>IF(COUNT('2. Collected Data'!AF33,'2. Collected Data'!AF133,'2. Collected Data'!AF233,'2. Collected Data'!AF333)&lt;=1,"",AVERAGE('2. Collected Data'!AF33,'2. Collected Data'!AF133,'2. Collected Data'!AF233,'2. Collected Data'!AF333))</f>
        <v>80</v>
      </c>
      <c r="AG33" s="45">
        <f>IF(COUNT('2. Collected Data'!AG33,'2. Collected Data'!AG133,'2. Collected Data'!AG233,'2. Collected Data'!AG333)&lt;=1,"",AVERAGE('2. Collected Data'!AG33,'2. Collected Data'!AG133,'2. Collected Data'!AG233,'2. Collected Data'!AG333))</f>
        <v>1430000</v>
      </c>
      <c r="AH33" s="88"/>
      <c r="AI33" s="45">
        <f>IF(COUNT('2. Collected Data'!AI33,'2. Collected Data'!AI133,'2. Collected Data'!AI233,'2. Collected Data'!AI333)&lt;=1,"",AVERAGE('2. Collected Data'!AI33,'2. Collected Data'!AI133,'2. Collected Data'!AI233,'2. Collected Data'!AI333))</f>
        <v>138185.5</v>
      </c>
      <c r="AJ33" s="45" t="str">
        <f>IF(COUNT('2. Collected Data'!AJ33,'2. Collected Data'!AJ133,'2. Collected Data'!AJ233,'2. Collected Data'!AJ333)&lt;=1,"",AVERAGE('2. Collected Data'!AJ33,'2. Collected Data'!AJ133,'2. Collected Data'!AJ233,'2. Collected Data'!AJ333))</f>
        <v/>
      </c>
      <c r="AK33" s="45" t="str">
        <f>IF(COUNT('2. Collected Data'!AK33,'2. Collected Data'!AK133,'2. Collected Data'!AK233,'2. Collected Data'!AK333)&lt;=1,"",AVERAGE('2. Collected Data'!AK33,'2. Collected Data'!AK133,'2. Collected Data'!AK233,'2. Collected Data'!AK333))</f>
        <v/>
      </c>
      <c r="AL33" s="45">
        <f>IF(COUNT('2. Collected Data'!AL33,'2. Collected Data'!AL133,'2. Collected Data'!AL233,'2. Collected Data'!AL333)&lt;=1,"",AVERAGE('2. Collected Data'!AL33,'2. Collected Data'!AL133,'2. Collected Data'!AL233,'2. Collected Data'!AL333))</f>
        <v>17375.5</v>
      </c>
      <c r="AM33" s="45" t="str">
        <f>IF(COUNT('2. Collected Data'!AM33,'2. Collected Data'!AM133,'2. Collected Data'!AM233,'2. Collected Data'!AM333)&lt;=1,"",AVERAGE('2. Collected Data'!AM33,'2. Collected Data'!AM133,'2. Collected Data'!AM233,'2. Collected Data'!AM333))</f>
        <v/>
      </c>
      <c r="AN33" s="122"/>
      <c r="AO33" s="45">
        <f>IF(COUNT('2. Collected Data'!AO33,'2. Collected Data'!AO133,'2. Collected Data'!AO233,'2. Collected Data'!AO333)&lt;=1,"",AVERAGE('2. Collected Data'!AO33,'2. Collected Data'!AO133,'2. Collected Data'!AO233,'2. Collected Data'!AO333))</f>
        <v>2088919.5</v>
      </c>
      <c r="AP33" s="45" t="str">
        <f>IF(COUNT('2. Collected Data'!AP33,'2. Collected Data'!AP133,'2. Collected Data'!AP233,'2. Collected Data'!AP333)&lt;=1,"",AVERAGE('2. Collected Data'!AP33,'2. Collected Data'!AP133,'2. Collected Data'!AP233,'2. Collected Data'!AP333))</f>
        <v/>
      </c>
      <c r="AQ33" s="45">
        <f>IF(COUNT('2. Collected Data'!AQ33,'2. Collected Data'!AQ133,'2. Collected Data'!AQ233,'2. Collected Data'!AQ333)&lt;=1,"",AVERAGE('2. Collected Data'!AQ33,'2. Collected Data'!AQ133,'2. Collected Data'!AQ233,'2. Collected Data'!AQ333))</f>
        <v>4935</v>
      </c>
      <c r="AR33" s="45" t="str">
        <f>IF(COUNT('2. Collected Data'!AR33,'2. Collected Data'!AR133,'2. Collected Data'!AR233,'2. Collected Data'!AR333)&lt;=1,"",AVERAGE('2. Collected Data'!AR33,'2. Collected Data'!AR133,'2. Collected Data'!AR233,'2. Collected Data'!AR333))</f>
        <v/>
      </c>
      <c r="AS33" s="45" t="str">
        <f>IF(COUNT('2. Collected Data'!AS33,'2. Collected Data'!AS133,'2. Collected Data'!AS233,'2. Collected Data'!AS333)&lt;=1,"",AVERAGE('2. Collected Data'!AS33,'2. Collected Data'!AS133,'2. Collected Data'!AS233,'2. Collected Data'!AS333))</f>
        <v/>
      </c>
      <c r="AT33" s="45" t="str">
        <f>IF(COUNT('2. Collected Data'!AT33,'2. Collected Data'!AT133,'2. Collected Data'!AT233,'2. Collected Data'!AT333)&lt;=1,"",AVERAGE('2. Collected Data'!AT33,'2. Collected Data'!AT133,'2. Collected Data'!AT233,'2. Collected Data'!AT333))</f>
        <v/>
      </c>
      <c r="AU33" s="45" t="str">
        <f>IF(COUNT('2. Collected Data'!AU33,'2. Collected Data'!AU133,'2. Collected Data'!AU233,'2. Collected Data'!AU333)&lt;=1,"",AVERAGE('2. Collected Data'!AU33,'2. Collected Data'!AU133,'2. Collected Data'!AU233,'2. Collected Data'!AU333))</f>
        <v/>
      </c>
      <c r="AV33" s="88"/>
      <c r="AW33" s="185">
        <f>IF(COUNT('2. Collected Data'!AW33,'2. Collected Data'!AW133,'2. Collected Data'!AW233,'2. Collected Data'!AW333)&lt;=1,"",AVERAGE('2. Collected Data'!AW33,'2. Collected Data'!AW133,'2. Collected Data'!AW233,'2. Collected Data'!AW333))</f>
        <v>0.98499999999999999</v>
      </c>
      <c r="AX33" s="185">
        <f>IF(COUNT('2. Collected Data'!AX33,'2. Collected Data'!AX133,'2. Collected Data'!AX233,'2. Collected Data'!AX333)&lt;=1,"",AVERAGE('2. Collected Data'!AX33,'2. Collected Data'!AX133,'2. Collected Data'!AX233,'2. Collected Data'!AX333))</f>
        <v>1.4999999999999999E-2</v>
      </c>
      <c r="AY33" s="50"/>
      <c r="AZ33" s="91"/>
      <c r="BA33" s="88"/>
      <c r="BB33" s="78">
        <f>IF(COUNT('2. Collected Data'!BB33,'2. Collected Data'!BB133,'2. Collected Data'!BB233,'2. Collected Data'!BB333)&lt;=1,"",AVERAGE('2. Collected Data'!BB33,'2. Collected Data'!BB133,'2. Collected Data'!BB233,'2. Collected Data'!BB333))</f>
        <v>78.685000000000002</v>
      </c>
      <c r="BC33" s="75">
        <f>IF(COUNT('2. Collected Data'!BC33,'2. Collected Data'!BC133,'2. Collected Data'!BC233,'2. Collected Data'!BC333)&lt;=1,"",AVERAGE('2. Collected Data'!BC33,'2. Collected Data'!BC133,'2. Collected Data'!BC233,'2. Collected Data'!BC333))</f>
        <v>22219073</v>
      </c>
      <c r="BD33" s="75">
        <f>IF(COUNT('2. Collected Data'!BD33,'2. Collected Data'!BD133,'2. Collected Data'!BD233,'2. Collected Data'!BD333)&lt;=1,"",AVERAGE('2. Collected Data'!BD33,'2. Collected Data'!BD133,'2. Collected Data'!BD233,'2. Collected Data'!BD333))</f>
        <v>25536759</v>
      </c>
      <c r="BE33" s="75">
        <f>IF(COUNT('2. Collected Data'!BE33,'2. Collected Data'!BE133,'2. Collected Data'!BE233,'2. Collected Data'!BE333)&lt;=1,"",AVERAGE('2. Collected Data'!BE33,'2. Collected Data'!BE133,'2. Collected Data'!BE233,'2. Collected Data'!BE333))</f>
        <v>10871970.5</v>
      </c>
      <c r="BF33" s="75">
        <f>IF(COUNT('2. Collected Data'!BF33,'2. Collected Data'!BF133,'2. Collected Data'!BF233,'2. Collected Data'!BF333)&lt;=1,"",AVERAGE('2. Collected Data'!BF33,'2. Collected Data'!BF133,'2. Collected Data'!BF233,'2. Collected Data'!BF333))</f>
        <v>70211280</v>
      </c>
      <c r="BG33" s="50"/>
      <c r="BH33" s="78">
        <f>IF(COUNT('2. Collected Data'!BH33,'2. Collected Data'!BH133,'2. Collected Data'!BH233,'2. Collected Data'!BH333)&lt;=1,"",AVERAGE('2. Collected Data'!BH33,'2. Collected Data'!BH133,'2. Collected Data'!BH233,'2. Collected Data'!BH333))</f>
        <v>78.60499999999999</v>
      </c>
      <c r="BI33" s="130"/>
      <c r="BJ33" s="50"/>
    </row>
    <row r="34" spans="1:62" s="177" customFormat="1" ht="11.25" customHeight="1" x14ac:dyDescent="0.15">
      <c r="A34" s="89" t="s">
        <v>138</v>
      </c>
      <c r="B34" s="172"/>
      <c r="C34" s="348"/>
      <c r="D34" s="348"/>
      <c r="E34" s="348"/>
      <c r="F34" s="348"/>
      <c r="G34" s="45">
        <f>IF(COUNT('2. Collected Data'!G34,'2. Collected Data'!G134,'2. Collected Data'!G234,'2. Collected Data'!G334)&lt;=1,"",AVERAGE('2. Collected Data'!G34,'2. Collected Data'!G134,'2. Collected Data'!G234,'2. Collected Data'!G334))</f>
        <v>17109</v>
      </c>
      <c r="H34" s="45">
        <f>IF(COUNT('2. Collected Data'!H34,'2. Collected Data'!H134,'2. Collected Data'!H234,'2. Collected Data'!H334)&lt;=1,"",AVERAGE('2. Collected Data'!H34,'2. Collected Data'!H134,'2. Collected Data'!H234,'2. Collected Data'!H334))</f>
        <v>7356.5</v>
      </c>
      <c r="I34" s="45">
        <f>IF(COUNT('2. Collected Data'!I34,'2. Collected Data'!I134,'2. Collected Data'!I234,'2. Collected Data'!I334)&lt;=1,"",AVERAGE('2. Collected Data'!I34,'2. Collected Data'!I134,'2. Collected Data'!I234,'2. Collected Data'!I334))</f>
        <v>291.66666666666669</v>
      </c>
      <c r="J34" s="45">
        <f>IF(COUNT('2. Collected Data'!J34,'2. Collected Data'!J134,'2. Collected Data'!J234,'2. Collected Data'!J334)&lt;=1,"",AVERAGE('2. Collected Data'!J34,'2. Collected Data'!J134,'2. Collected Data'!J234,'2. Collected Data'!J334))</f>
        <v>4</v>
      </c>
      <c r="K34" s="45">
        <f>IF(COUNT('2. Collected Data'!K34,'2. Collected Data'!K134,'2. Collected Data'!K234,'2. Collected Data'!K334)&lt;=1,"",AVERAGE('2. Collected Data'!K34,'2. Collected Data'!K134,'2. Collected Data'!K234,'2. Collected Data'!K334))</f>
        <v>13.666666666666666</v>
      </c>
      <c r="L34" s="45">
        <f>IF(COUNT('2. Collected Data'!L34,'2. Collected Data'!L134,'2. Collected Data'!L234,'2. Collected Data'!L334)&lt;=1,"",AVERAGE('2. Collected Data'!L34,'2. Collected Data'!L134,'2. Collected Data'!L234,'2. Collected Data'!L334))</f>
        <v>17</v>
      </c>
      <c r="M34" s="45">
        <f>IF(COUNT('2. Collected Data'!M34,'2. Collected Data'!M134,'2. Collected Data'!M234,'2. Collected Data'!M334)&lt;=1,"",AVERAGE('2. Collected Data'!M34,'2. Collected Data'!M134,'2. Collected Data'!M234,'2. Collected Data'!M334))</f>
        <v>183.33333333333334</v>
      </c>
      <c r="N34" s="45">
        <f>IF(COUNT('2. Collected Data'!N34,'2. Collected Data'!N134,'2. Collected Data'!N234,'2. Collected Data'!N334)&lt;=1,"",AVERAGE('2. Collected Data'!N34,'2. Collected Data'!N134,'2. Collected Data'!N234,'2. Collected Data'!N334))</f>
        <v>2.6666666666666665</v>
      </c>
      <c r="O34" s="45">
        <f>IF(COUNT('2. Collected Data'!O34,'2. Collected Data'!O134,'2. Collected Data'!O234,'2. Collected Data'!O334)&lt;=1,"",AVERAGE('2. Collected Data'!O34,'2. Collected Data'!O134,'2. Collected Data'!O234,'2. Collected Data'!O334))</f>
        <v>241.66666666666666</v>
      </c>
      <c r="P34" s="45">
        <f>IF(COUNT('2. Collected Data'!P34,'2. Collected Data'!P134,'2. Collected Data'!P234,'2. Collected Data'!P334)&lt;=1,"",AVERAGE('2. Collected Data'!P34,'2. Collected Data'!P134,'2. Collected Data'!P234,'2. Collected Data'!P334))</f>
        <v>0</v>
      </c>
      <c r="Q34" s="45">
        <f>IF(COUNT('2. Collected Data'!Q34,'2. Collected Data'!Q134,'2. Collected Data'!Q234,'2. Collected Data'!Q334)&lt;=1,"",AVERAGE('2. Collected Data'!Q34,'2. Collected Data'!Q134,'2. Collected Data'!Q234,'2. Collected Data'!Q334))</f>
        <v>3333.3333333333335</v>
      </c>
      <c r="R34" s="45">
        <f>IF(COUNT('2. Collected Data'!R34,'2. Collected Data'!R134,'2. Collected Data'!R234,'2. Collected Data'!R334)&lt;=1,"",AVERAGE('2. Collected Data'!R34,'2. Collected Data'!R134,'2. Collected Data'!R234,'2. Collected Data'!R334))</f>
        <v>10</v>
      </c>
      <c r="S34" s="45">
        <f>IF(COUNT('2. Collected Data'!S34,'2. Collected Data'!S134,'2. Collected Data'!S234,'2. Collected Data'!S334)&lt;=1,"",AVERAGE('2. Collected Data'!S34,'2. Collected Data'!S134,'2. Collected Data'!S234,'2. Collected Data'!S334))</f>
        <v>30</v>
      </c>
      <c r="T34" s="45">
        <f>IF(COUNT('2. Collected Data'!T34,'2. Collected Data'!T134,'2. Collected Data'!T234,'2. Collected Data'!T334)&lt;=1,"",AVERAGE('2. Collected Data'!T34,'2. Collected Data'!T134,'2. Collected Data'!T234,'2. Collected Data'!T334))</f>
        <v>0</v>
      </c>
      <c r="U34" s="45">
        <f>IF(COUNT('2. Collected Data'!U34,'2. Collected Data'!U134,'2. Collected Data'!U234,'2. Collected Data'!U334)&lt;=1,"",AVERAGE('2. Collected Data'!U34,'2. Collected Data'!U134,'2. Collected Data'!U234,'2. Collected Data'!U334))</f>
        <v>1041.6666666666667</v>
      </c>
      <c r="V34" s="45">
        <f>IF(COUNT('2. Collected Data'!V34,'2. Collected Data'!V134,'2. Collected Data'!V234,'2. Collected Data'!V334)&lt;=1,"",AVERAGE('2. Collected Data'!V34,'2. Collected Data'!V134,'2. Collected Data'!V234,'2. Collected Data'!V334))</f>
        <v>31.666666666666668</v>
      </c>
      <c r="W34" s="45">
        <f>IF(COUNT('2. Collected Data'!W34,'2. Collected Data'!W134,'2. Collected Data'!W234,'2. Collected Data'!W334)&lt;=1,"",AVERAGE('2. Collected Data'!W34,'2. Collected Data'!W134,'2. Collected Data'!W234,'2. Collected Data'!W334))</f>
        <v>1008.3333333333334</v>
      </c>
      <c r="X34" s="45">
        <f>IF(COUNT('2. Collected Data'!X34,'2. Collected Data'!X134,'2. Collected Data'!X234,'2. Collected Data'!X334)&lt;=1,"",AVERAGE('2. Collected Data'!X34,'2. Collected Data'!X134,'2. Collected Data'!X234,'2. Collected Data'!X334))</f>
        <v>56.666666666666664</v>
      </c>
      <c r="Y34" s="45">
        <f>IF(COUNT('2. Collected Data'!Y34,'2. Collected Data'!Y134,'2. Collected Data'!Y234,'2. Collected Data'!Y334)&lt;=1,"",AVERAGE('2. Collected Data'!Y34,'2. Collected Data'!Y134,'2. Collected Data'!Y234,'2. Collected Data'!Y334))</f>
        <v>531.25</v>
      </c>
      <c r="Z34" s="45">
        <f>IF(COUNT('2. Collected Data'!Z34,'2. Collected Data'!Z134,'2. Collected Data'!Z234,'2. Collected Data'!Z334)&lt;=1,"",AVERAGE('2. Collected Data'!Z34,'2. Collected Data'!Z134,'2. Collected Data'!Z234,'2. Collected Data'!Z334))</f>
        <v>225</v>
      </c>
      <c r="AA34" s="185">
        <f>IF(COUNT('2. Collected Data'!AA34,'2. Collected Data'!AA134,'2. Collected Data'!AA234,'2. Collected Data'!AA334)&lt;=1,"",AVERAGE('2. Collected Data'!AA34,'2. Collected Data'!AA134,'2. Collected Data'!AA234,'2. Collected Data'!AA334))</f>
        <v>0.11499999999999999</v>
      </c>
      <c r="AB34" s="185">
        <f>IF(COUNT('2. Collected Data'!AB34,'2. Collected Data'!AB134,'2. Collected Data'!AB234,'2. Collected Data'!AB334)&lt;=1,"",AVERAGE('2. Collected Data'!AB34,'2. Collected Data'!AB134,'2. Collected Data'!AB234,'2. Collected Data'!AB334))</f>
        <v>0.88249999999999995</v>
      </c>
      <c r="AC34" s="185">
        <f>IF(COUNT('2. Collected Data'!AC34,'2. Collected Data'!AC134,'2. Collected Data'!AC234,'2. Collected Data'!AC334)&lt;=1,"",AVERAGE('2. Collected Data'!AC34,'2. Collected Data'!AC134,'2. Collected Data'!AC234,'2. Collected Data'!AC334))</f>
        <v>2.5000000000000001E-3</v>
      </c>
      <c r="AD34" s="45">
        <f>IF(COUNT('2. Collected Data'!AD34,'2. Collected Data'!AD134,'2. Collected Data'!AD234,'2. Collected Data'!AD334)&lt;=1,"",AVERAGE('2. Collected Data'!AD34,'2. Collected Data'!AD134,'2. Collected Data'!AD234,'2. Collected Data'!AD334))</f>
        <v>143.5</v>
      </c>
      <c r="AE34" s="45">
        <f>IF(COUNT('2. Collected Data'!AE34,'2. Collected Data'!AE134,'2. Collected Data'!AE234,'2. Collected Data'!AE334)&lt;=1,"",AVERAGE('2. Collected Data'!AE34,'2. Collected Data'!AE134,'2. Collected Data'!AE234,'2. Collected Data'!AE334))</f>
        <v>364750</v>
      </c>
      <c r="AF34" s="45">
        <f>IF(COUNT('2. Collected Data'!AF34,'2. Collected Data'!AF134,'2. Collected Data'!AF234,'2. Collected Data'!AF334)&lt;=1,"",AVERAGE('2. Collected Data'!AF34,'2. Collected Data'!AF134,'2. Collected Data'!AF234,'2. Collected Data'!AF334))</f>
        <v>132.75</v>
      </c>
      <c r="AG34" s="45">
        <f>IF(COUNT('2. Collected Data'!AG34,'2. Collected Data'!AG134,'2. Collected Data'!AG234,'2. Collected Data'!AG334)&lt;=1,"",AVERAGE('2. Collected Data'!AG34,'2. Collected Data'!AG134,'2. Collected Data'!AG234,'2. Collected Data'!AG334))</f>
        <v>745000</v>
      </c>
      <c r="AH34" s="88"/>
      <c r="AI34" s="45">
        <f>IF(COUNT('2. Collected Data'!AI34,'2. Collected Data'!AI134,'2. Collected Data'!AI234,'2. Collected Data'!AI334)&lt;=1,"",AVERAGE('2. Collected Data'!AI34,'2. Collected Data'!AI134,'2. Collected Data'!AI234,'2. Collected Data'!AI334))</f>
        <v>488417.75</v>
      </c>
      <c r="AJ34" s="45">
        <f>IF(COUNT('2. Collected Data'!AJ34,'2. Collected Data'!AJ134,'2. Collected Data'!AJ234,'2. Collected Data'!AJ334)&lt;=1,"",AVERAGE('2. Collected Data'!AJ34,'2. Collected Data'!AJ134,'2. Collected Data'!AJ234,'2. Collected Data'!AJ334))</f>
        <v>28.333333333333332</v>
      </c>
      <c r="AK34" s="45">
        <f>IF(COUNT('2. Collected Data'!AK34,'2. Collected Data'!AK134,'2. Collected Data'!AK234,'2. Collected Data'!AK334)&lt;=1,"",AVERAGE('2. Collected Data'!AK34,'2. Collected Data'!AK134,'2. Collected Data'!AK234,'2. Collected Data'!AK334))</f>
        <v>351.5</v>
      </c>
      <c r="AL34" s="45">
        <f>IF(COUNT('2. Collected Data'!AL34,'2. Collected Data'!AL134,'2. Collected Data'!AL234,'2. Collected Data'!AL334)&lt;=1,"",AVERAGE('2. Collected Data'!AL34,'2. Collected Data'!AL134,'2. Collected Data'!AL234,'2. Collected Data'!AL334))</f>
        <v>10784.5</v>
      </c>
      <c r="AM34" s="45">
        <f>IF(COUNT('2. Collected Data'!AM34,'2. Collected Data'!AM134,'2. Collected Data'!AM234,'2. Collected Data'!AM334)&lt;=1,"",AVERAGE('2. Collected Data'!AM34,'2. Collected Data'!AM134,'2. Collected Data'!AM234,'2. Collected Data'!AM334))</f>
        <v>7500</v>
      </c>
      <c r="AN34" s="122"/>
      <c r="AO34" s="45">
        <f>IF(COUNT('2. Collected Data'!AO34,'2. Collected Data'!AO134,'2. Collected Data'!AO234,'2. Collected Data'!AO334)&lt;=1,"",AVERAGE('2. Collected Data'!AO34,'2. Collected Data'!AO134,'2. Collected Data'!AO234,'2. Collected Data'!AO334))</f>
        <v>25000</v>
      </c>
      <c r="AP34" s="45">
        <f>IF(COUNT('2. Collected Data'!AP34,'2. Collected Data'!AP134,'2. Collected Data'!AP234,'2. Collected Data'!AP334)&lt;=1,"",AVERAGE('2. Collected Data'!AP34,'2. Collected Data'!AP134,'2. Collected Data'!AP234,'2. Collected Data'!AP334))</f>
        <v>0</v>
      </c>
      <c r="AQ34" s="45">
        <f>IF(COUNT('2. Collected Data'!AQ34,'2. Collected Data'!AQ134,'2. Collected Data'!AQ234,'2. Collected Data'!AQ334)&lt;=1,"",AVERAGE('2. Collected Data'!AQ34,'2. Collected Data'!AQ134,'2. Collected Data'!AQ234,'2. Collected Data'!AQ334))</f>
        <v>1436153.25</v>
      </c>
      <c r="AR34" s="45">
        <f>IF(COUNT('2. Collected Data'!AR34,'2. Collected Data'!AR134,'2. Collected Data'!AR234,'2. Collected Data'!AR334)&lt;=1,"",AVERAGE('2. Collected Data'!AR34,'2. Collected Data'!AR134,'2. Collected Data'!AR234,'2. Collected Data'!AR334))</f>
        <v>0</v>
      </c>
      <c r="AS34" s="45">
        <f>IF(COUNT('2. Collected Data'!AS34,'2. Collected Data'!AS134,'2. Collected Data'!AS234,'2. Collected Data'!AS334)&lt;=1,"",AVERAGE('2. Collected Data'!AS34,'2. Collected Data'!AS134,'2. Collected Data'!AS234,'2. Collected Data'!AS334))</f>
        <v>583333.33333333337</v>
      </c>
      <c r="AT34" s="45">
        <f>IF(COUNT('2. Collected Data'!AT34,'2. Collected Data'!AT134,'2. Collected Data'!AT234,'2. Collected Data'!AT334)&lt;=1,"",AVERAGE('2. Collected Data'!AT34,'2. Collected Data'!AT134,'2. Collected Data'!AT234,'2. Collected Data'!AT334))</f>
        <v>0</v>
      </c>
      <c r="AU34" s="45" t="str">
        <f>IF(COUNT('2. Collected Data'!AU34,'2. Collected Data'!AU134,'2. Collected Data'!AU234,'2. Collected Data'!AU334)&lt;=1,"",AVERAGE('2. Collected Data'!AU34,'2. Collected Data'!AU134,'2. Collected Data'!AU234,'2. Collected Data'!AU334))</f>
        <v/>
      </c>
      <c r="AV34" s="88"/>
      <c r="AW34" s="185">
        <f>IF(COUNT('2. Collected Data'!AW34,'2. Collected Data'!AW134,'2. Collected Data'!AW234,'2. Collected Data'!AW334)&lt;=1,"",AVERAGE('2. Collected Data'!AW34,'2. Collected Data'!AW134,'2. Collected Data'!AW234,'2. Collected Data'!AW334))</f>
        <v>0.39</v>
      </c>
      <c r="AX34" s="185">
        <f>IF(COUNT('2. Collected Data'!AX34,'2. Collected Data'!AX134,'2. Collected Data'!AX234,'2. Collected Data'!AX334)&lt;=1,"",AVERAGE('2. Collected Data'!AX34,'2. Collected Data'!AX134,'2. Collected Data'!AX234,'2. Collected Data'!AX334))</f>
        <v>0.61</v>
      </c>
      <c r="AY34" s="50"/>
      <c r="AZ34" s="91"/>
      <c r="BA34" s="88"/>
      <c r="BB34" s="78">
        <f>IF(COUNT('2. Collected Data'!BB34,'2. Collected Data'!BB134,'2. Collected Data'!BB234,'2. Collected Data'!BB334)&lt;=1,"",AVERAGE('2. Collected Data'!BB34,'2. Collected Data'!BB134,'2. Collected Data'!BB234,'2. Collected Data'!BB334))</f>
        <v>69.5</v>
      </c>
      <c r="BC34" s="75">
        <f>IF(COUNT('2. Collected Data'!BC34,'2. Collected Data'!BC134,'2. Collected Data'!BC234,'2. Collected Data'!BC334)&lt;=1,"",AVERAGE('2. Collected Data'!BC34,'2. Collected Data'!BC134,'2. Collected Data'!BC234,'2. Collected Data'!BC334))</f>
        <v>12943880.75</v>
      </c>
      <c r="BD34" s="75">
        <f>IF(COUNT('2. Collected Data'!BD34,'2. Collected Data'!BD134,'2. Collected Data'!BD234,'2. Collected Data'!BD334)&lt;=1,"",AVERAGE('2. Collected Data'!BD34,'2. Collected Data'!BD134,'2. Collected Data'!BD234,'2. Collected Data'!BD334))</f>
        <v>75458222.75</v>
      </c>
      <c r="BE34" s="75">
        <f>IF(COUNT('2. Collected Data'!BE34,'2. Collected Data'!BE134,'2. Collected Data'!BE234,'2. Collected Data'!BE334)&lt;=1,"",AVERAGE('2. Collected Data'!BE34,'2. Collected Data'!BE134,'2. Collected Data'!BE234,'2. Collected Data'!BE334))</f>
        <v>31726666.666666668</v>
      </c>
      <c r="BF34" s="75">
        <f>IF(COUNT('2. Collected Data'!BF34,'2. Collected Data'!BF134,'2. Collected Data'!BF234,'2. Collected Data'!BF334)&lt;=1,"",AVERAGE('2. Collected Data'!BF34,'2. Collected Data'!BF134,'2. Collected Data'!BF234,'2. Collected Data'!BF334))</f>
        <v>123571578.5</v>
      </c>
      <c r="BG34" s="50"/>
      <c r="BH34" s="78">
        <f>IF(COUNT('2. Collected Data'!BH34,'2. Collected Data'!BH134,'2. Collected Data'!BH234,'2. Collected Data'!BH334)&lt;=1,"",AVERAGE('2. Collected Data'!BH34,'2. Collected Data'!BH134,'2. Collected Data'!BH234,'2. Collected Data'!BH334))</f>
        <v>65.742500000000007</v>
      </c>
      <c r="BI34" s="130"/>
      <c r="BJ34" s="50"/>
    </row>
    <row r="35" spans="1:62" s="177" customFormat="1" ht="11.25" customHeight="1" x14ac:dyDescent="0.15">
      <c r="A35" s="89" t="s">
        <v>139</v>
      </c>
      <c r="B35" s="172"/>
      <c r="C35" s="348"/>
      <c r="D35" s="348"/>
      <c r="E35" s="348"/>
      <c r="F35" s="348"/>
      <c r="G35" s="45">
        <f>IF(COUNT('2. Collected Data'!G35,'2. Collected Data'!G135,'2. Collected Data'!G235,'2. Collected Data'!G335)&lt;=1,"",AVERAGE('2. Collected Data'!G35,'2. Collected Data'!G135,'2. Collected Data'!G235,'2. Collected Data'!G335))</f>
        <v>31604</v>
      </c>
      <c r="H35" s="45">
        <f>IF(COUNT('2. Collected Data'!H35,'2. Collected Data'!H135,'2. Collected Data'!H235,'2. Collected Data'!H335)&lt;=1,"",AVERAGE('2. Collected Data'!H35,'2. Collected Data'!H135,'2. Collected Data'!H235,'2. Collected Data'!H335))</f>
        <v>9668.5</v>
      </c>
      <c r="I35" s="45">
        <f>IF(COUNT('2. Collected Data'!I35,'2. Collected Data'!I135,'2. Collected Data'!I235,'2. Collected Data'!I335)&lt;=1,"",AVERAGE('2. Collected Data'!I35,'2. Collected Data'!I135,'2. Collected Data'!I235,'2. Collected Data'!I335))</f>
        <v>324</v>
      </c>
      <c r="J35" s="45">
        <f>IF(COUNT('2. Collected Data'!J35,'2. Collected Data'!J135,'2. Collected Data'!J235,'2. Collected Data'!J335)&lt;=1,"",AVERAGE('2. Collected Data'!J35,'2. Collected Data'!J135,'2. Collected Data'!J235,'2. Collected Data'!J335))</f>
        <v>22</v>
      </c>
      <c r="K35" s="45">
        <f>IF(COUNT('2. Collected Data'!K35,'2. Collected Data'!K135,'2. Collected Data'!K235,'2. Collected Data'!K335)&lt;=1,"",AVERAGE('2. Collected Data'!K35,'2. Collected Data'!K135,'2. Collected Data'!K235,'2. Collected Data'!K335))</f>
        <v>7.25</v>
      </c>
      <c r="L35" s="45">
        <f>IF(COUNT('2. Collected Data'!L35,'2. Collected Data'!L135,'2. Collected Data'!L235,'2. Collected Data'!L335)&lt;=1,"",AVERAGE('2. Collected Data'!L35,'2. Collected Data'!L135,'2. Collected Data'!L235,'2. Collected Data'!L335))</f>
        <v>13.5</v>
      </c>
      <c r="M35" s="45">
        <f>IF(COUNT('2. Collected Data'!M35,'2. Collected Data'!M135,'2. Collected Data'!M235,'2. Collected Data'!M335)&lt;=1,"",AVERAGE('2. Collected Data'!M35,'2. Collected Data'!M135,'2. Collected Data'!M235,'2. Collected Data'!M335))</f>
        <v>247.25</v>
      </c>
      <c r="N35" s="45">
        <f>IF(COUNT('2. Collected Data'!N35,'2. Collected Data'!N135,'2. Collected Data'!N235,'2. Collected Data'!N335)&lt;=1,"",AVERAGE('2. Collected Data'!N35,'2. Collected Data'!N135,'2. Collected Data'!N235,'2. Collected Data'!N335))</f>
        <v>324</v>
      </c>
      <c r="O35" s="45" t="str">
        <f>IF(COUNT('2. Collected Data'!O35,'2. Collected Data'!O135,'2. Collected Data'!O235,'2. Collected Data'!O335)&lt;=1,"",AVERAGE('2. Collected Data'!O35,'2. Collected Data'!O135,'2. Collected Data'!O235,'2. Collected Data'!O335))</f>
        <v/>
      </c>
      <c r="P35" s="45" t="str">
        <f>IF(COUNT('2. Collected Data'!P35,'2. Collected Data'!P135,'2. Collected Data'!P235,'2. Collected Data'!P335)&lt;=1,"",AVERAGE('2. Collected Data'!P35,'2. Collected Data'!P135,'2. Collected Data'!P235,'2. Collected Data'!P335))</f>
        <v/>
      </c>
      <c r="Q35" s="45" t="str">
        <f>IF(COUNT('2. Collected Data'!Q35,'2. Collected Data'!Q135,'2. Collected Data'!Q235,'2. Collected Data'!Q335)&lt;=1,"",AVERAGE('2. Collected Data'!Q35,'2. Collected Data'!Q135,'2. Collected Data'!Q235,'2. Collected Data'!Q335))</f>
        <v/>
      </c>
      <c r="R35" s="45" t="str">
        <f>IF(COUNT('2. Collected Data'!R35,'2. Collected Data'!R135,'2. Collected Data'!R235,'2. Collected Data'!R335)&lt;=1,"",AVERAGE('2. Collected Data'!R35,'2. Collected Data'!R135,'2. Collected Data'!R235,'2. Collected Data'!R335))</f>
        <v/>
      </c>
      <c r="S35" s="45" t="str">
        <f>IF(COUNT('2. Collected Data'!S35,'2. Collected Data'!S135,'2. Collected Data'!S235,'2. Collected Data'!S335)&lt;=1,"",AVERAGE('2. Collected Data'!S35,'2. Collected Data'!S135,'2. Collected Data'!S235,'2. Collected Data'!S335))</f>
        <v/>
      </c>
      <c r="T35" s="45" t="str">
        <f>IF(COUNT('2. Collected Data'!T35,'2. Collected Data'!T135,'2. Collected Data'!T235,'2. Collected Data'!T335)&lt;=1,"",AVERAGE('2. Collected Data'!T35,'2. Collected Data'!T135,'2. Collected Data'!T235,'2. Collected Data'!T335))</f>
        <v/>
      </c>
      <c r="U35" s="45" t="str">
        <f>IF(COUNT('2. Collected Data'!U35,'2. Collected Data'!U135,'2. Collected Data'!U235,'2. Collected Data'!U335)&lt;=1,"",AVERAGE('2. Collected Data'!U35,'2. Collected Data'!U135,'2. Collected Data'!U235,'2. Collected Data'!U335))</f>
        <v/>
      </c>
      <c r="V35" s="45" t="str">
        <f>IF(COUNT('2. Collected Data'!V35,'2. Collected Data'!V135,'2. Collected Data'!V235,'2. Collected Data'!V335)&lt;=1,"",AVERAGE('2. Collected Data'!V35,'2. Collected Data'!V135,'2. Collected Data'!V235,'2. Collected Data'!V335))</f>
        <v/>
      </c>
      <c r="W35" s="45" t="str">
        <f>IF(COUNT('2. Collected Data'!W35,'2. Collected Data'!W135,'2. Collected Data'!W235,'2. Collected Data'!W335)&lt;=1,"",AVERAGE('2. Collected Data'!W35,'2. Collected Data'!W135,'2. Collected Data'!W235,'2. Collected Data'!W335))</f>
        <v/>
      </c>
      <c r="X35" s="45" t="str">
        <f>IF(COUNT('2. Collected Data'!X35,'2. Collected Data'!X135,'2. Collected Data'!X235,'2. Collected Data'!X335)&lt;=1,"",AVERAGE('2. Collected Data'!X35,'2. Collected Data'!X135,'2. Collected Data'!X235,'2. Collected Data'!X335))</f>
        <v/>
      </c>
      <c r="Y35" s="45">
        <f>IF(COUNT('2. Collected Data'!Y35,'2. Collected Data'!Y135,'2. Collected Data'!Y235,'2. Collected Data'!Y335)&lt;=1,"",AVERAGE('2. Collected Data'!Y35,'2. Collected Data'!Y135,'2. Collected Data'!Y235,'2. Collected Data'!Y335))</f>
        <v>357.5</v>
      </c>
      <c r="Z35" s="45">
        <f>IF(COUNT('2. Collected Data'!Z35,'2. Collected Data'!Z135,'2. Collected Data'!Z235,'2. Collected Data'!Z335)&lt;=1,"",AVERAGE('2. Collected Data'!Z35,'2. Collected Data'!Z135,'2. Collected Data'!Z235,'2. Collected Data'!Z335))</f>
        <v>142.75</v>
      </c>
      <c r="AA35" s="185">
        <f>IF(COUNT('2. Collected Data'!AA35,'2. Collected Data'!AA135,'2. Collected Data'!AA235,'2. Collected Data'!AA335)&lt;=1,"",AVERAGE('2. Collected Data'!AA35,'2. Collected Data'!AA135,'2. Collected Data'!AA235,'2. Collected Data'!AA335))</f>
        <v>0.37</v>
      </c>
      <c r="AB35" s="185">
        <f>IF(COUNT('2. Collected Data'!AB35,'2. Collected Data'!AB135,'2. Collected Data'!AB235,'2. Collected Data'!AB335)&lt;=1,"",AVERAGE('2. Collected Data'!AB35,'2. Collected Data'!AB135,'2. Collected Data'!AB235,'2. Collected Data'!AB335))</f>
        <v>0.01</v>
      </c>
      <c r="AC35" s="185">
        <f>IF(COUNT('2. Collected Data'!AC35,'2. Collected Data'!AC135,'2. Collected Data'!AC235,'2. Collected Data'!AC335)&lt;=1,"",AVERAGE('2. Collected Data'!AC35,'2. Collected Data'!AC135,'2. Collected Data'!AC235,'2. Collected Data'!AC335))</f>
        <v>0.62</v>
      </c>
      <c r="AD35" s="45" t="str">
        <f>IF(COUNT('2. Collected Data'!AD35,'2. Collected Data'!AD135,'2. Collected Data'!AD235,'2. Collected Data'!AD335)&lt;=1,"",AVERAGE('2. Collected Data'!AD35,'2. Collected Data'!AD135,'2. Collected Data'!AD235,'2. Collected Data'!AD335))</f>
        <v/>
      </c>
      <c r="AE35" s="45" t="str">
        <f>IF(COUNT('2. Collected Data'!AE35,'2. Collected Data'!AE135,'2. Collected Data'!AE235,'2. Collected Data'!AE335)&lt;=1,"",AVERAGE('2. Collected Data'!AE35,'2. Collected Data'!AE135,'2. Collected Data'!AE235,'2. Collected Data'!AE335))</f>
        <v/>
      </c>
      <c r="AF35" s="45" t="str">
        <f>IF(COUNT('2. Collected Data'!AF35,'2. Collected Data'!AF135,'2. Collected Data'!AF235,'2. Collected Data'!AF335)&lt;=1,"",AVERAGE('2. Collected Data'!AF35,'2. Collected Data'!AF135,'2. Collected Data'!AF235,'2. Collected Data'!AF335))</f>
        <v/>
      </c>
      <c r="AG35" s="45" t="str">
        <f>IF(COUNT('2. Collected Data'!AG35,'2. Collected Data'!AG135,'2. Collected Data'!AG235,'2. Collected Data'!AG335)&lt;=1,"",AVERAGE('2. Collected Data'!AG35,'2. Collected Data'!AG135,'2. Collected Data'!AG235,'2. Collected Data'!AG335))</f>
        <v/>
      </c>
      <c r="AH35" s="88"/>
      <c r="AI35" s="45">
        <f>IF(COUNT('2. Collected Data'!AI35,'2. Collected Data'!AI135,'2. Collected Data'!AI235,'2. Collected Data'!AI335)&lt;=1,"",AVERAGE('2. Collected Data'!AI35,'2. Collected Data'!AI135,'2. Collected Data'!AI235,'2. Collected Data'!AI335))</f>
        <v>496224.5</v>
      </c>
      <c r="AJ35" s="45" t="str">
        <f>IF(COUNT('2. Collected Data'!AJ35,'2. Collected Data'!AJ135,'2. Collected Data'!AJ235,'2. Collected Data'!AJ335)&lt;=1,"",AVERAGE('2. Collected Data'!AJ35,'2. Collected Data'!AJ135,'2. Collected Data'!AJ235,'2. Collected Data'!AJ335))</f>
        <v/>
      </c>
      <c r="AK35" s="45" t="str">
        <f>IF(COUNT('2. Collected Data'!AK35,'2. Collected Data'!AK135,'2. Collected Data'!AK235,'2. Collected Data'!AK335)&lt;=1,"",AVERAGE('2. Collected Data'!AK35,'2. Collected Data'!AK135,'2. Collected Data'!AK235,'2. Collected Data'!AK335))</f>
        <v/>
      </c>
      <c r="AL35" s="45">
        <f>IF(COUNT('2. Collected Data'!AL35,'2. Collected Data'!AL135,'2. Collected Data'!AL235,'2. Collected Data'!AL335)&lt;=1,"",AVERAGE('2. Collected Data'!AL35,'2. Collected Data'!AL135,'2. Collected Data'!AL235,'2. Collected Data'!AL335))</f>
        <v>86505.5</v>
      </c>
      <c r="AM35" s="45">
        <f>IF(COUNT('2. Collected Data'!AM35,'2. Collected Data'!AM135,'2. Collected Data'!AM235,'2. Collected Data'!AM335)&lt;=1,"",AVERAGE('2. Collected Data'!AM35,'2. Collected Data'!AM135,'2. Collected Data'!AM235,'2. Collected Data'!AM335))</f>
        <v>59</v>
      </c>
      <c r="AN35" s="122"/>
      <c r="AO35" s="45">
        <f>IF(COUNT('2. Collected Data'!AO35,'2. Collected Data'!AO135,'2. Collected Data'!AO235,'2. Collected Data'!AO335)&lt;=1,"",AVERAGE('2. Collected Data'!AO35,'2. Collected Data'!AO135,'2. Collected Data'!AO235,'2. Collected Data'!AO335))</f>
        <v>1538136.5</v>
      </c>
      <c r="AP35" s="45">
        <f>IF(COUNT('2. Collected Data'!AP35,'2. Collected Data'!AP135,'2. Collected Data'!AP235,'2. Collected Data'!AP335)&lt;=1,"",AVERAGE('2. Collected Data'!AP35,'2. Collected Data'!AP135,'2. Collected Data'!AP235,'2. Collected Data'!AP335))</f>
        <v>473341</v>
      </c>
      <c r="AQ35" s="45">
        <f>IF(COUNT('2. Collected Data'!AQ35,'2. Collected Data'!AQ135,'2. Collected Data'!AQ235,'2. Collected Data'!AQ335)&lt;=1,"",AVERAGE('2. Collected Data'!AQ35,'2. Collected Data'!AQ135,'2. Collected Data'!AQ235,'2. Collected Data'!AQ335))</f>
        <v>0</v>
      </c>
      <c r="AR35" s="45">
        <f>IF(COUNT('2. Collected Data'!AR35,'2. Collected Data'!AR135,'2. Collected Data'!AR235,'2. Collected Data'!AR335)&lt;=1,"",AVERAGE('2. Collected Data'!AR35,'2. Collected Data'!AR135,'2. Collected Data'!AR235,'2. Collected Data'!AR335))</f>
        <v>0</v>
      </c>
      <c r="AS35" s="45">
        <f>IF(COUNT('2. Collected Data'!AS35,'2. Collected Data'!AS135,'2. Collected Data'!AS235,'2. Collected Data'!AS335)&lt;=1,"",AVERAGE('2. Collected Data'!AS35,'2. Collected Data'!AS135,'2. Collected Data'!AS235,'2. Collected Data'!AS335))</f>
        <v>0</v>
      </c>
      <c r="AT35" s="45">
        <f>IF(COUNT('2. Collected Data'!AT35,'2. Collected Data'!AT135,'2. Collected Data'!AT235,'2. Collected Data'!AT335)&lt;=1,"",AVERAGE('2. Collected Data'!AT35,'2. Collected Data'!AT135,'2. Collected Data'!AT235,'2. Collected Data'!AT335))</f>
        <v>0</v>
      </c>
      <c r="AU35" s="45">
        <f>IF(COUNT('2. Collected Data'!AU35,'2. Collected Data'!AU135,'2. Collected Data'!AU235,'2. Collected Data'!AU335)&lt;=1,"",AVERAGE('2. Collected Data'!AU35,'2. Collected Data'!AU135,'2. Collected Data'!AU235,'2. Collected Data'!AU335))</f>
        <v>0</v>
      </c>
      <c r="AV35" s="88"/>
      <c r="AW35" s="185">
        <f>IF(COUNT('2. Collected Data'!AW35,'2. Collected Data'!AW135,'2. Collected Data'!AW235,'2. Collected Data'!AW335)&lt;=1,"",AVERAGE('2. Collected Data'!AW35,'2. Collected Data'!AW135,'2. Collected Data'!AW235,'2. Collected Data'!AW335))</f>
        <v>0.6</v>
      </c>
      <c r="AX35" s="185">
        <f>IF(COUNT('2. Collected Data'!AX35,'2. Collected Data'!AX135,'2. Collected Data'!AX235,'2. Collected Data'!AX335)&lt;=1,"",AVERAGE('2. Collected Data'!AX35,'2. Collected Data'!AX135,'2. Collected Data'!AX235,'2. Collected Data'!AX335))</f>
        <v>0.4</v>
      </c>
      <c r="AY35" s="50"/>
      <c r="AZ35" s="91"/>
      <c r="BA35" s="88"/>
      <c r="BB35" s="78">
        <f>IF(COUNT('2. Collected Data'!BB35,'2. Collected Data'!BB135,'2. Collected Data'!BB235,'2. Collected Data'!BB335)&lt;=1,"",AVERAGE('2. Collected Data'!BB35,'2. Collected Data'!BB135,'2. Collected Data'!BB235,'2. Collected Data'!BB335))</f>
        <v>53.717500000000001</v>
      </c>
      <c r="BC35" s="75" t="str">
        <f>IF(COUNT('2. Collected Data'!BC35,'2. Collected Data'!BC135,'2. Collected Data'!BC235,'2. Collected Data'!BC335)&lt;=1,"",AVERAGE('2. Collected Data'!BC35,'2. Collected Data'!BC135,'2. Collected Data'!BC235,'2. Collected Data'!BC335))</f>
        <v/>
      </c>
      <c r="BD35" s="75" t="str">
        <f>IF(COUNT('2. Collected Data'!BD35,'2. Collected Data'!BD135,'2. Collected Data'!BD235,'2. Collected Data'!BD335)&lt;=1,"",AVERAGE('2. Collected Data'!BD35,'2. Collected Data'!BD135,'2. Collected Data'!BD235,'2. Collected Data'!BD335))</f>
        <v/>
      </c>
      <c r="BE35" s="75" t="str">
        <f>IF(COUNT('2. Collected Data'!BE35,'2. Collected Data'!BE135,'2. Collected Data'!BE235,'2. Collected Data'!BE335)&lt;=1,"",AVERAGE('2. Collected Data'!BE35,'2. Collected Data'!BE135,'2. Collected Data'!BE235,'2. Collected Data'!BE335))</f>
        <v/>
      </c>
      <c r="BF35" s="75">
        <f>IF(COUNT('2. Collected Data'!BF35,'2. Collected Data'!BF135,'2. Collected Data'!BF235,'2. Collected Data'!BF335)&lt;=1,"",AVERAGE('2. Collected Data'!BF35,'2. Collected Data'!BF135,'2. Collected Data'!BF235,'2. Collected Data'!BF335))</f>
        <v>97666666.666666672</v>
      </c>
      <c r="BG35" s="50"/>
      <c r="BH35" s="78">
        <f>IF(COUNT('2. Collected Data'!BH35,'2. Collected Data'!BH135,'2. Collected Data'!BH235,'2. Collected Data'!BH335)&lt;=1,"",AVERAGE('2. Collected Data'!BH35,'2. Collected Data'!BH135,'2. Collected Data'!BH235,'2. Collected Data'!BH335))</f>
        <v>53.977499999999999</v>
      </c>
      <c r="BI35" s="130"/>
      <c r="BJ35" s="50"/>
    </row>
    <row r="36" spans="1:62" s="51" customFormat="1" ht="11.25" customHeight="1" x14ac:dyDescent="0.15">
      <c r="A36" s="89" t="s">
        <v>140</v>
      </c>
      <c r="B36" s="172"/>
      <c r="C36" s="348"/>
      <c r="D36" s="348"/>
      <c r="E36" s="348"/>
      <c r="F36" s="348"/>
      <c r="G36" s="45">
        <f>IF(COUNT('2. Collected Data'!G36,'2. Collected Data'!G136,'2. Collected Data'!G236,'2. Collected Data'!G336)&lt;=1,"",AVERAGE('2. Collected Data'!G36,'2. Collected Data'!G136,'2. Collected Data'!G236,'2. Collected Data'!G336))</f>
        <v>30570</v>
      </c>
      <c r="H36" s="45" t="str">
        <f>IF(COUNT('2. Collected Data'!H36,'2. Collected Data'!H136,'2. Collected Data'!H236,'2. Collected Data'!H336)&lt;=1,"",AVERAGE('2. Collected Data'!H36,'2. Collected Data'!H136,'2. Collected Data'!H236,'2. Collected Data'!H336))</f>
        <v/>
      </c>
      <c r="I36" s="45">
        <f>IF(COUNT('2. Collected Data'!I36,'2. Collected Data'!I136,'2. Collected Data'!I236,'2. Collected Data'!I336)&lt;=1,"",AVERAGE('2. Collected Data'!I36,'2. Collected Data'!I136,'2. Collected Data'!I236,'2. Collected Data'!I336))</f>
        <v>840.66666666666663</v>
      </c>
      <c r="J36" s="45" t="str">
        <f>IF(COUNT('2. Collected Data'!J36,'2. Collected Data'!J136,'2. Collected Data'!J236,'2. Collected Data'!J336)&lt;=1,"",AVERAGE('2. Collected Data'!J36,'2. Collected Data'!J136,'2. Collected Data'!J236,'2. Collected Data'!J336))</f>
        <v/>
      </c>
      <c r="K36" s="45" t="str">
        <f>IF(COUNT('2. Collected Data'!K36,'2. Collected Data'!K136,'2. Collected Data'!K236,'2. Collected Data'!K336)&lt;=1,"",AVERAGE('2. Collected Data'!K36,'2. Collected Data'!K136,'2. Collected Data'!K236,'2. Collected Data'!K336))</f>
        <v/>
      </c>
      <c r="L36" s="45">
        <f>IF(COUNT('2. Collected Data'!L36,'2. Collected Data'!L136,'2. Collected Data'!L236,'2. Collected Data'!L336)&lt;=1,"",AVERAGE('2. Collected Data'!L36,'2. Collected Data'!L136,'2. Collected Data'!L236,'2. Collected Data'!L336))</f>
        <v>13</v>
      </c>
      <c r="M36" s="45" t="str">
        <f>IF(COUNT('2. Collected Data'!M36,'2. Collected Data'!M136,'2. Collected Data'!M236,'2. Collected Data'!M336)&lt;=1,"",AVERAGE('2. Collected Data'!M36,'2. Collected Data'!M136,'2. Collected Data'!M236,'2. Collected Data'!M336))</f>
        <v/>
      </c>
      <c r="N36" s="45" t="str">
        <f>IF(COUNT('2. Collected Data'!N36,'2. Collected Data'!N136,'2. Collected Data'!N236,'2. Collected Data'!N336)&lt;=1,"",AVERAGE('2. Collected Data'!N36,'2. Collected Data'!N136,'2. Collected Data'!N236,'2. Collected Data'!N336))</f>
        <v/>
      </c>
      <c r="O36" s="45" t="str">
        <f>IF(COUNT('2. Collected Data'!O36,'2. Collected Data'!O136,'2. Collected Data'!O236,'2. Collected Data'!O336)&lt;=1,"",AVERAGE('2. Collected Data'!O36,'2. Collected Data'!O136,'2. Collected Data'!O236,'2. Collected Data'!O336))</f>
        <v/>
      </c>
      <c r="P36" s="45" t="str">
        <f>IF(COUNT('2. Collected Data'!P36,'2. Collected Data'!P136,'2. Collected Data'!P236,'2. Collected Data'!P336)&lt;=1,"",AVERAGE('2. Collected Data'!P36,'2. Collected Data'!P136,'2. Collected Data'!P236,'2. Collected Data'!P336))</f>
        <v/>
      </c>
      <c r="Q36" s="45" t="str">
        <f>IF(COUNT('2. Collected Data'!Q36,'2. Collected Data'!Q136,'2. Collected Data'!Q236,'2. Collected Data'!Q336)&lt;=1,"",AVERAGE('2. Collected Data'!Q36,'2. Collected Data'!Q136,'2. Collected Data'!Q236,'2. Collected Data'!Q336))</f>
        <v/>
      </c>
      <c r="R36" s="45" t="str">
        <f>IF(COUNT('2. Collected Data'!R36,'2. Collected Data'!R136,'2. Collected Data'!R236,'2. Collected Data'!R336)&lt;=1,"",AVERAGE('2. Collected Data'!R36,'2. Collected Data'!R136,'2. Collected Data'!R236,'2. Collected Data'!R336))</f>
        <v/>
      </c>
      <c r="S36" s="45" t="str">
        <f>IF(COUNT('2. Collected Data'!S36,'2. Collected Data'!S136,'2. Collected Data'!S236,'2. Collected Data'!S336)&lt;=1,"",AVERAGE('2. Collected Data'!S36,'2. Collected Data'!S136,'2. Collected Data'!S236,'2. Collected Data'!S336))</f>
        <v/>
      </c>
      <c r="T36" s="45" t="str">
        <f>IF(COUNT('2. Collected Data'!T36,'2. Collected Data'!T136,'2. Collected Data'!T236,'2. Collected Data'!T336)&lt;=1,"",AVERAGE('2. Collected Data'!T36,'2. Collected Data'!T136,'2. Collected Data'!T236,'2. Collected Data'!T336))</f>
        <v/>
      </c>
      <c r="U36" s="45" t="str">
        <f>IF(COUNT('2. Collected Data'!U36,'2. Collected Data'!U136,'2. Collected Data'!U236,'2. Collected Data'!U336)&lt;=1,"",AVERAGE('2. Collected Data'!U36,'2. Collected Data'!U136,'2. Collected Data'!U236,'2. Collected Data'!U336))</f>
        <v/>
      </c>
      <c r="V36" s="45" t="str">
        <f>IF(COUNT('2. Collected Data'!V36,'2. Collected Data'!V136,'2. Collected Data'!V236,'2. Collected Data'!V336)&lt;=1,"",AVERAGE('2. Collected Data'!V36,'2. Collected Data'!V136,'2. Collected Data'!V236,'2. Collected Data'!V336))</f>
        <v/>
      </c>
      <c r="W36" s="45" t="str">
        <f>IF(COUNT('2. Collected Data'!W36,'2. Collected Data'!W136,'2. Collected Data'!W236,'2. Collected Data'!W336)&lt;=1,"",AVERAGE('2. Collected Data'!W36,'2. Collected Data'!W136,'2. Collected Data'!W236,'2. Collected Data'!W336))</f>
        <v/>
      </c>
      <c r="X36" s="45" t="str">
        <f>IF(COUNT('2. Collected Data'!X36,'2. Collected Data'!X136,'2. Collected Data'!X236,'2. Collected Data'!X336)&lt;=1,"",AVERAGE('2. Collected Data'!X36,'2. Collected Data'!X136,'2. Collected Data'!X236,'2. Collected Data'!X336))</f>
        <v/>
      </c>
      <c r="Y36" s="45">
        <f>IF(COUNT('2. Collected Data'!Y36,'2. Collected Data'!Y136,'2. Collected Data'!Y236,'2. Collected Data'!Y336)&lt;=1,"",AVERAGE('2. Collected Data'!Y36,'2. Collected Data'!Y136,'2. Collected Data'!Y236,'2. Collected Data'!Y336))</f>
        <v>1663.5</v>
      </c>
      <c r="Z36" s="45" t="str">
        <f>IF(COUNT('2. Collected Data'!Z36,'2. Collected Data'!Z136,'2. Collected Data'!Z236,'2. Collected Data'!Z336)&lt;=1,"",AVERAGE('2. Collected Data'!Z36,'2. Collected Data'!Z136,'2. Collected Data'!Z236,'2. Collected Data'!Z336))</f>
        <v/>
      </c>
      <c r="AA36" s="185">
        <f>IF(COUNT('2. Collected Data'!AA36,'2. Collected Data'!AA136,'2. Collected Data'!AA236,'2. Collected Data'!AA336)&lt;=1,"",AVERAGE('2. Collected Data'!AA36,'2. Collected Data'!AA136,'2. Collected Data'!AA236,'2. Collected Data'!AA336))</f>
        <v>1</v>
      </c>
      <c r="AB36" s="185">
        <f>IF(COUNT('2. Collected Data'!AB36,'2. Collected Data'!AB136,'2. Collected Data'!AB236,'2. Collected Data'!AB336)&lt;=1,"",AVERAGE('2. Collected Data'!AB36,'2. Collected Data'!AB136,'2. Collected Data'!AB236,'2. Collected Data'!AB336))</f>
        <v>0</v>
      </c>
      <c r="AC36" s="185">
        <f>IF(COUNT('2. Collected Data'!AC36,'2. Collected Data'!AC136,'2. Collected Data'!AC236,'2. Collected Data'!AC336)&lt;=1,"",AVERAGE('2. Collected Data'!AC36,'2. Collected Data'!AC136,'2. Collected Data'!AC236,'2. Collected Data'!AC336))</f>
        <v>0</v>
      </c>
      <c r="AD36" s="45">
        <f>IF(COUNT('2. Collected Data'!AD36,'2. Collected Data'!AD136,'2. Collected Data'!AD236,'2. Collected Data'!AD336)&lt;=1,"",AVERAGE('2. Collected Data'!AD36,'2. Collected Data'!AD136,'2. Collected Data'!AD236,'2. Collected Data'!AD336))</f>
        <v>156</v>
      </c>
      <c r="AE36" s="45" t="str">
        <f>IF(COUNT('2. Collected Data'!AE36,'2. Collected Data'!AE136,'2. Collected Data'!AE236,'2. Collected Data'!AE336)&lt;=1,"",AVERAGE('2. Collected Data'!AE36,'2. Collected Data'!AE136,'2. Collected Data'!AE236,'2. Collected Data'!AE336))</f>
        <v/>
      </c>
      <c r="AF36" s="45" t="str">
        <f>IF(COUNT('2. Collected Data'!AF36,'2. Collected Data'!AF136,'2. Collected Data'!AF236,'2. Collected Data'!AF336)&lt;=1,"",AVERAGE('2. Collected Data'!AF36,'2. Collected Data'!AF136,'2. Collected Data'!AF236,'2. Collected Data'!AF336))</f>
        <v/>
      </c>
      <c r="AG36" s="45" t="str">
        <f>IF(COUNT('2. Collected Data'!AG36,'2. Collected Data'!AG136,'2. Collected Data'!AG236,'2. Collected Data'!AG336)&lt;=1,"",AVERAGE('2. Collected Data'!AG36,'2. Collected Data'!AG136,'2. Collected Data'!AG236,'2. Collected Data'!AG336))</f>
        <v/>
      </c>
      <c r="AH36" s="88"/>
      <c r="AI36" s="45">
        <f>IF(COUNT('2. Collected Data'!AI36,'2. Collected Data'!AI136,'2. Collected Data'!AI236,'2. Collected Data'!AI336)&lt;=1,"",AVERAGE('2. Collected Data'!AI36,'2. Collected Data'!AI136,'2. Collected Data'!AI236,'2. Collected Data'!AI336))</f>
        <v>195133.75</v>
      </c>
      <c r="AJ36" s="45">
        <f>IF(COUNT('2. Collected Data'!AJ36,'2. Collected Data'!AJ136,'2. Collected Data'!AJ236,'2. Collected Data'!AJ336)&lt;=1,"",AVERAGE('2. Collected Data'!AJ36,'2. Collected Data'!AJ136,'2. Collected Data'!AJ236,'2. Collected Data'!AJ336))</f>
        <v>180628.5</v>
      </c>
      <c r="AK36" s="45">
        <f>IF(COUNT('2. Collected Data'!AK36,'2. Collected Data'!AK136,'2. Collected Data'!AK236,'2. Collected Data'!AK336)&lt;=1,"",AVERAGE('2. Collected Data'!AK36,'2. Collected Data'!AK136,'2. Collected Data'!AK236,'2. Collected Data'!AK336))</f>
        <v>42563.5</v>
      </c>
      <c r="AL36" s="45">
        <f>IF(COUNT('2. Collected Data'!AL36,'2. Collected Data'!AL136,'2. Collected Data'!AL236,'2. Collected Data'!AL336)&lt;=1,"",AVERAGE('2. Collected Data'!AL36,'2. Collected Data'!AL136,'2. Collected Data'!AL236,'2. Collected Data'!AL336))</f>
        <v>39159.25</v>
      </c>
      <c r="AM36" s="45" t="str">
        <f>IF(COUNT('2. Collected Data'!AM36,'2. Collected Data'!AM136,'2. Collected Data'!AM236,'2. Collected Data'!AM336)&lt;=1,"",AVERAGE('2. Collected Data'!AM36,'2. Collected Data'!AM136,'2. Collected Data'!AM236,'2. Collected Data'!AM336))</f>
        <v/>
      </c>
      <c r="AN36" s="122"/>
      <c r="AO36" s="45">
        <f>IF(COUNT('2. Collected Data'!AO36,'2. Collected Data'!AO136,'2. Collected Data'!AO236,'2. Collected Data'!AO336)&lt;=1,"",AVERAGE('2. Collected Data'!AO36,'2. Collected Data'!AO136,'2. Collected Data'!AO236,'2. Collected Data'!AO336))</f>
        <v>2122837.75</v>
      </c>
      <c r="AP36" s="45">
        <f>IF(COUNT('2. Collected Data'!AP36,'2. Collected Data'!AP136,'2. Collected Data'!AP236,'2. Collected Data'!AP336)&lt;=1,"",AVERAGE('2. Collected Data'!AP36,'2. Collected Data'!AP136,'2. Collected Data'!AP236,'2. Collected Data'!AP336))</f>
        <v>83827.25</v>
      </c>
      <c r="AQ36" s="45">
        <f>IF(COUNT('2. Collected Data'!AQ36,'2. Collected Data'!AQ136,'2. Collected Data'!AQ236,'2. Collected Data'!AQ336)&lt;=1,"",AVERAGE('2. Collected Data'!AQ36,'2. Collected Data'!AQ136,'2. Collected Data'!AQ236,'2. Collected Data'!AQ336))</f>
        <v>60793.333333333336</v>
      </c>
      <c r="AR36" s="45">
        <f>IF(COUNT('2. Collected Data'!AR36,'2. Collected Data'!AR136,'2. Collected Data'!AR236,'2. Collected Data'!AR336)&lt;=1,"",AVERAGE('2. Collected Data'!AR36,'2. Collected Data'!AR136,'2. Collected Data'!AR236,'2. Collected Data'!AR336))</f>
        <v>22119.666666666668</v>
      </c>
      <c r="AS36" s="45" t="str">
        <f>IF(COUNT('2. Collected Data'!AS36,'2. Collected Data'!AS136,'2. Collected Data'!AS236,'2. Collected Data'!AS336)&lt;=1,"",AVERAGE('2. Collected Data'!AS36,'2. Collected Data'!AS136,'2. Collected Data'!AS236,'2. Collected Data'!AS336))</f>
        <v/>
      </c>
      <c r="AT36" s="45" t="str">
        <f>IF(COUNT('2. Collected Data'!AT36,'2. Collected Data'!AT136,'2. Collected Data'!AT236,'2. Collected Data'!AT336)&lt;=1,"",AVERAGE('2. Collected Data'!AT36,'2. Collected Data'!AT136,'2. Collected Data'!AT236,'2. Collected Data'!AT336))</f>
        <v/>
      </c>
      <c r="AU36" s="45" t="str">
        <f>IF(COUNT('2. Collected Data'!AU36,'2. Collected Data'!AU136,'2. Collected Data'!AU236,'2. Collected Data'!AU336)&lt;=1,"",AVERAGE('2. Collected Data'!AU36,'2. Collected Data'!AU136,'2. Collected Data'!AU236,'2. Collected Data'!AU336))</f>
        <v/>
      </c>
      <c r="AV36" s="88"/>
      <c r="AW36" s="185">
        <f>IF(COUNT('2. Collected Data'!AW36,'2. Collected Data'!AW136,'2. Collected Data'!AW236,'2. Collected Data'!AW336)&lt;=1,"",AVERAGE('2. Collected Data'!AW36,'2. Collected Data'!AW136,'2. Collected Data'!AW236,'2. Collected Data'!AW336))</f>
        <v>0.5</v>
      </c>
      <c r="AX36" s="185">
        <f>IF(COUNT('2. Collected Data'!AX36,'2. Collected Data'!AX136,'2. Collected Data'!AX236,'2. Collected Data'!AX336)&lt;=1,"",AVERAGE('2. Collected Data'!AX36,'2. Collected Data'!AX136,'2. Collected Data'!AX236,'2. Collected Data'!AX336))</f>
        <v>0.5</v>
      </c>
      <c r="AY36" s="50"/>
      <c r="AZ36" s="91"/>
      <c r="BA36" s="88"/>
      <c r="BB36" s="78">
        <f>IF(COUNT('2. Collected Data'!BB36,'2. Collected Data'!BB136,'2. Collected Data'!BB236,'2. Collected Data'!BB336)&lt;=1,"",AVERAGE('2. Collected Data'!BB36,'2. Collected Data'!BB136,'2. Collected Data'!BB236,'2. Collected Data'!BB336))</f>
        <v>71.667500000000004</v>
      </c>
      <c r="BC36" s="75">
        <f>IF(COUNT('2. Collected Data'!BC36,'2. Collected Data'!BC136,'2. Collected Data'!BC236,'2. Collected Data'!BC336)&lt;=1,"",AVERAGE('2. Collected Data'!BC36,'2. Collected Data'!BC136,'2. Collected Data'!BC236,'2. Collected Data'!BC336))</f>
        <v>22105299.5</v>
      </c>
      <c r="BD36" s="75">
        <f>IF(COUNT('2. Collected Data'!BD36,'2. Collected Data'!BD136,'2. Collected Data'!BD236,'2. Collected Data'!BD336)&lt;=1,"",AVERAGE('2. Collected Data'!BD36,'2. Collected Data'!BD136,'2. Collected Data'!BD236,'2. Collected Data'!BD336))</f>
        <v>40072720</v>
      </c>
      <c r="BE36" s="75">
        <f>IF(COUNT('2. Collected Data'!BE36,'2. Collected Data'!BE136,'2. Collected Data'!BE236,'2. Collected Data'!BE336)&lt;=1,"",AVERAGE('2. Collected Data'!BE36,'2. Collected Data'!BE136,'2. Collected Data'!BE236,'2. Collected Data'!BE336))</f>
        <v>28223445</v>
      </c>
      <c r="BF36" s="75">
        <f>IF(COUNT('2. Collected Data'!BF36,'2. Collected Data'!BF136,'2. Collected Data'!BF236,'2. Collected Data'!BF336)&lt;=1,"",AVERAGE('2. Collected Data'!BF36,'2. Collected Data'!BF136,'2. Collected Data'!BF236,'2. Collected Data'!BF336))</f>
        <v>102024666.66666667</v>
      </c>
      <c r="BG36" s="50"/>
      <c r="BH36" s="78">
        <f>IF(COUNT('2. Collected Data'!BH36,'2. Collected Data'!BH136,'2. Collected Data'!BH236,'2. Collected Data'!BH336)&lt;=1,"",AVERAGE('2. Collected Data'!BH36,'2. Collected Data'!BH136,'2. Collected Data'!BH236,'2. Collected Data'!BH336))</f>
        <v>70.372500000000002</v>
      </c>
      <c r="BI36" s="130"/>
      <c r="BJ36" s="50"/>
    </row>
    <row r="37" spans="1:62" s="51" customFormat="1" ht="11.25" customHeight="1" x14ac:dyDescent="0.15">
      <c r="A37" s="89" t="s">
        <v>354</v>
      </c>
      <c r="B37" s="172"/>
      <c r="C37" s="348"/>
      <c r="D37" s="348"/>
      <c r="E37" s="348"/>
      <c r="F37" s="348"/>
      <c r="G37" s="45" t="str">
        <f>IF(COUNT('2. Collected Data'!G37,'2. Collected Data'!G137,'2. Collected Data'!G237,'2. Collected Data'!G337)&lt;=1,"",AVERAGE('2. Collected Data'!G37,'2. Collected Data'!G137,'2. Collected Data'!G237,'2. Collected Data'!G337))</f>
        <v/>
      </c>
      <c r="H37" s="45" t="str">
        <f>IF(COUNT('2. Collected Data'!H37,'2. Collected Data'!H137,'2. Collected Data'!H237,'2. Collected Data'!H337)&lt;=1,"",AVERAGE('2. Collected Data'!H37,'2. Collected Data'!H137,'2. Collected Data'!H237,'2. Collected Data'!H337))</f>
        <v/>
      </c>
      <c r="I37" s="45" t="str">
        <f>IF(COUNT('2. Collected Data'!I37,'2. Collected Data'!I137,'2. Collected Data'!I237,'2. Collected Data'!I337)&lt;=1,"",AVERAGE('2. Collected Data'!I37,'2. Collected Data'!I137,'2. Collected Data'!I237,'2. Collected Data'!I337))</f>
        <v/>
      </c>
      <c r="J37" s="45" t="str">
        <f>IF(COUNT('2. Collected Data'!J37,'2. Collected Data'!J137,'2. Collected Data'!J237,'2. Collected Data'!J337)&lt;=1,"",AVERAGE('2. Collected Data'!J37,'2. Collected Data'!J137,'2. Collected Data'!J237,'2. Collected Data'!J337))</f>
        <v/>
      </c>
      <c r="K37" s="45" t="str">
        <f>IF(COUNT('2. Collected Data'!K37,'2. Collected Data'!K137,'2. Collected Data'!K237,'2. Collected Data'!K337)&lt;=1,"",AVERAGE('2. Collected Data'!K37,'2. Collected Data'!K137,'2. Collected Data'!K237,'2. Collected Data'!K337))</f>
        <v/>
      </c>
      <c r="L37" s="45" t="str">
        <f>IF(COUNT('2. Collected Data'!L37,'2. Collected Data'!L137,'2. Collected Data'!L237,'2. Collected Data'!L337)&lt;=1,"",AVERAGE('2. Collected Data'!L37,'2. Collected Data'!L137,'2. Collected Data'!L237,'2. Collected Data'!L337))</f>
        <v/>
      </c>
      <c r="M37" s="45" t="str">
        <f>IF(COUNT('2. Collected Data'!M37,'2. Collected Data'!M137,'2. Collected Data'!M237,'2. Collected Data'!M337)&lt;=1,"",AVERAGE('2. Collected Data'!M37,'2. Collected Data'!M137,'2. Collected Data'!M237,'2. Collected Data'!M337))</f>
        <v/>
      </c>
      <c r="N37" s="45" t="str">
        <f>IF(COUNT('2. Collected Data'!N37,'2. Collected Data'!N137,'2. Collected Data'!N237,'2. Collected Data'!N337)&lt;=1,"",AVERAGE('2. Collected Data'!N37,'2. Collected Data'!N137,'2. Collected Data'!N237,'2. Collected Data'!N337))</f>
        <v/>
      </c>
      <c r="O37" s="45" t="str">
        <f>IF(COUNT('2. Collected Data'!O37,'2. Collected Data'!O137,'2. Collected Data'!O237,'2. Collected Data'!O337)&lt;=1,"",AVERAGE('2. Collected Data'!O37,'2. Collected Data'!O137,'2. Collected Data'!O237,'2. Collected Data'!O337))</f>
        <v/>
      </c>
      <c r="P37" s="45" t="str">
        <f>IF(COUNT('2. Collected Data'!P37,'2. Collected Data'!P137,'2. Collected Data'!P237,'2. Collected Data'!P337)&lt;=1,"",AVERAGE('2. Collected Data'!P37,'2. Collected Data'!P137,'2. Collected Data'!P237,'2. Collected Data'!P337))</f>
        <v/>
      </c>
      <c r="Q37" s="45" t="str">
        <f>IF(COUNT('2. Collected Data'!Q37,'2. Collected Data'!Q137,'2. Collected Data'!Q237,'2. Collected Data'!Q337)&lt;=1,"",AVERAGE('2. Collected Data'!Q37,'2. Collected Data'!Q137,'2. Collected Data'!Q237,'2. Collected Data'!Q337))</f>
        <v/>
      </c>
      <c r="R37" s="45" t="str">
        <f>IF(COUNT('2. Collected Data'!R37,'2. Collected Data'!R137,'2. Collected Data'!R237,'2. Collected Data'!R337)&lt;=1,"",AVERAGE('2. Collected Data'!R37,'2. Collected Data'!R137,'2. Collected Data'!R237,'2. Collected Data'!R337))</f>
        <v/>
      </c>
      <c r="S37" s="45" t="str">
        <f>IF(COUNT('2. Collected Data'!S37,'2. Collected Data'!S137,'2. Collected Data'!S237,'2. Collected Data'!S337)&lt;=1,"",AVERAGE('2. Collected Data'!S37,'2. Collected Data'!S137,'2. Collected Data'!S237,'2. Collected Data'!S337))</f>
        <v/>
      </c>
      <c r="T37" s="45" t="str">
        <f>IF(COUNT('2. Collected Data'!T37,'2. Collected Data'!T137,'2. Collected Data'!T237,'2. Collected Data'!T337)&lt;=1,"",AVERAGE('2. Collected Data'!T37,'2. Collected Data'!T137,'2. Collected Data'!T237,'2. Collected Data'!T337))</f>
        <v/>
      </c>
      <c r="U37" s="45" t="str">
        <f>IF(COUNT('2. Collected Data'!U37,'2. Collected Data'!U137,'2. Collected Data'!U237,'2. Collected Data'!U337)&lt;=1,"",AVERAGE('2. Collected Data'!U37,'2. Collected Data'!U137,'2. Collected Data'!U237,'2. Collected Data'!U337))</f>
        <v/>
      </c>
      <c r="V37" s="45" t="str">
        <f>IF(COUNT('2. Collected Data'!V37,'2. Collected Data'!V137,'2. Collected Data'!V237,'2. Collected Data'!V337)&lt;=1,"",AVERAGE('2. Collected Data'!V37,'2. Collected Data'!V137,'2. Collected Data'!V237,'2. Collected Data'!V337))</f>
        <v/>
      </c>
      <c r="W37" s="45" t="str">
        <f>IF(COUNT('2. Collected Data'!W37,'2. Collected Data'!W137,'2. Collected Data'!W237,'2. Collected Data'!W337)&lt;=1,"",AVERAGE('2. Collected Data'!W37,'2. Collected Data'!W137,'2. Collected Data'!W237,'2. Collected Data'!W337))</f>
        <v/>
      </c>
      <c r="X37" s="45" t="str">
        <f>IF(COUNT('2. Collected Data'!X37,'2. Collected Data'!X137,'2. Collected Data'!X237,'2. Collected Data'!X337)&lt;=1,"",AVERAGE('2. Collected Data'!X37,'2. Collected Data'!X137,'2. Collected Data'!X237,'2. Collected Data'!X337))</f>
        <v/>
      </c>
      <c r="Y37" s="45" t="str">
        <f>IF(COUNT('2. Collected Data'!Y37,'2. Collected Data'!Y137,'2. Collected Data'!Y237,'2. Collected Data'!Y337)&lt;=1,"",AVERAGE('2. Collected Data'!Y37,'2. Collected Data'!Y137,'2. Collected Data'!Y237,'2. Collected Data'!Y337))</f>
        <v/>
      </c>
      <c r="Z37" s="45" t="str">
        <f>IF(COUNT('2. Collected Data'!Z37,'2. Collected Data'!Z137,'2. Collected Data'!Z237,'2. Collected Data'!Z337)&lt;=1,"",AVERAGE('2. Collected Data'!Z37,'2. Collected Data'!Z137,'2. Collected Data'!Z237,'2. Collected Data'!Z337))</f>
        <v/>
      </c>
      <c r="AA37" s="185" t="str">
        <f>IF(COUNT('2. Collected Data'!AA37,'2. Collected Data'!AA137,'2. Collected Data'!AA237,'2. Collected Data'!AA337)&lt;=1,"",AVERAGE('2. Collected Data'!AA37,'2. Collected Data'!AA137,'2. Collected Data'!AA237,'2. Collected Data'!AA337))</f>
        <v/>
      </c>
      <c r="AB37" s="185" t="str">
        <f>IF(COUNT('2. Collected Data'!AB37,'2. Collected Data'!AB137,'2. Collected Data'!AB237,'2. Collected Data'!AB337)&lt;=1,"",AVERAGE('2. Collected Data'!AB37,'2. Collected Data'!AB137,'2. Collected Data'!AB237,'2. Collected Data'!AB337))</f>
        <v/>
      </c>
      <c r="AC37" s="185" t="str">
        <f>IF(COUNT('2. Collected Data'!AC37,'2. Collected Data'!AC137,'2. Collected Data'!AC237,'2. Collected Data'!AC337)&lt;=1,"",AVERAGE('2. Collected Data'!AC37,'2. Collected Data'!AC137,'2. Collected Data'!AC237,'2. Collected Data'!AC337))</f>
        <v/>
      </c>
      <c r="AD37" s="45" t="str">
        <f>IF(COUNT('2. Collected Data'!AD37,'2. Collected Data'!AD137,'2. Collected Data'!AD237,'2. Collected Data'!AD337)&lt;=1,"",AVERAGE('2. Collected Data'!AD37,'2. Collected Data'!AD137,'2. Collected Data'!AD237,'2. Collected Data'!AD337))</f>
        <v/>
      </c>
      <c r="AE37" s="45" t="str">
        <f>IF(COUNT('2. Collected Data'!AE37,'2. Collected Data'!AE137,'2. Collected Data'!AE237,'2. Collected Data'!AE337)&lt;=1,"",AVERAGE('2. Collected Data'!AE37,'2. Collected Data'!AE137,'2. Collected Data'!AE237,'2. Collected Data'!AE337))</f>
        <v/>
      </c>
      <c r="AF37" s="45" t="str">
        <f>IF(COUNT('2. Collected Data'!AF37,'2. Collected Data'!AF137,'2. Collected Data'!AF237,'2. Collected Data'!AF337)&lt;=1,"",AVERAGE('2. Collected Data'!AF37,'2. Collected Data'!AF137,'2. Collected Data'!AF237,'2. Collected Data'!AF337))</f>
        <v/>
      </c>
      <c r="AG37" s="45" t="str">
        <f>IF(COUNT('2. Collected Data'!AG37,'2. Collected Data'!AG137,'2. Collected Data'!AG237,'2. Collected Data'!AG337)&lt;=1,"",AVERAGE('2. Collected Data'!AG37,'2. Collected Data'!AG137,'2. Collected Data'!AG237,'2. Collected Data'!AG337))</f>
        <v/>
      </c>
      <c r="AH37" s="88"/>
      <c r="AI37" s="45" t="str">
        <f>IF(COUNT('2. Collected Data'!AI37,'2. Collected Data'!AI137,'2. Collected Data'!AI237,'2. Collected Data'!AI337)&lt;=1,"",AVERAGE('2. Collected Data'!AI37,'2. Collected Data'!AI137,'2. Collected Data'!AI237,'2. Collected Data'!AI337))</f>
        <v/>
      </c>
      <c r="AJ37" s="45" t="str">
        <f>IF(COUNT('2. Collected Data'!AJ37,'2. Collected Data'!AJ137,'2. Collected Data'!AJ237,'2. Collected Data'!AJ337)&lt;=1,"",AVERAGE('2. Collected Data'!AJ37,'2. Collected Data'!AJ137,'2. Collected Data'!AJ237,'2. Collected Data'!AJ337))</f>
        <v/>
      </c>
      <c r="AK37" s="45" t="str">
        <f>IF(COUNT('2. Collected Data'!AK37,'2. Collected Data'!AK137,'2. Collected Data'!AK237,'2. Collected Data'!AK337)&lt;=1,"",AVERAGE('2. Collected Data'!AK37,'2. Collected Data'!AK137,'2. Collected Data'!AK237,'2. Collected Data'!AK337))</f>
        <v/>
      </c>
      <c r="AL37" s="45" t="str">
        <f>IF(COUNT('2. Collected Data'!AL37,'2. Collected Data'!AL137,'2. Collected Data'!AL237,'2. Collected Data'!AL337)&lt;=1,"",AVERAGE('2. Collected Data'!AL37,'2. Collected Data'!AL137,'2. Collected Data'!AL237,'2. Collected Data'!AL337))</f>
        <v/>
      </c>
      <c r="AM37" s="45" t="str">
        <f>IF(COUNT('2. Collected Data'!AM37,'2. Collected Data'!AM137,'2. Collected Data'!AM237,'2. Collected Data'!AM337)&lt;=1,"",AVERAGE('2. Collected Data'!AM37,'2. Collected Data'!AM137,'2. Collected Data'!AM237,'2. Collected Data'!AM337))</f>
        <v/>
      </c>
      <c r="AN37" s="122"/>
      <c r="AO37" s="45" t="str">
        <f>IF(COUNT('2. Collected Data'!AO37,'2. Collected Data'!AO137,'2. Collected Data'!AO237,'2. Collected Data'!AO337)&lt;=1,"",AVERAGE('2. Collected Data'!AO37,'2. Collected Data'!AO137,'2. Collected Data'!AO237,'2. Collected Data'!AO337))</f>
        <v/>
      </c>
      <c r="AP37" s="45" t="str">
        <f>IF(COUNT('2. Collected Data'!AP37,'2. Collected Data'!AP137,'2. Collected Data'!AP237,'2. Collected Data'!AP337)&lt;=1,"",AVERAGE('2. Collected Data'!AP37,'2. Collected Data'!AP137,'2. Collected Data'!AP237,'2. Collected Data'!AP337))</f>
        <v/>
      </c>
      <c r="AQ37" s="45" t="str">
        <f>IF(COUNT('2. Collected Data'!AQ37,'2. Collected Data'!AQ137,'2. Collected Data'!AQ237,'2. Collected Data'!AQ337)&lt;=1,"",AVERAGE('2. Collected Data'!AQ37,'2. Collected Data'!AQ137,'2. Collected Data'!AQ237,'2. Collected Data'!AQ337))</f>
        <v/>
      </c>
      <c r="AR37" s="45" t="str">
        <f>IF(COUNT('2. Collected Data'!AR37,'2. Collected Data'!AR137,'2. Collected Data'!AR237,'2. Collected Data'!AR337)&lt;=1,"",AVERAGE('2. Collected Data'!AR37,'2. Collected Data'!AR137,'2. Collected Data'!AR237,'2. Collected Data'!AR337))</f>
        <v/>
      </c>
      <c r="AS37" s="45" t="str">
        <f>IF(COUNT('2. Collected Data'!AS37,'2. Collected Data'!AS137,'2. Collected Data'!AS237,'2. Collected Data'!AS337)&lt;=1,"",AVERAGE('2. Collected Data'!AS37,'2. Collected Data'!AS137,'2. Collected Data'!AS237,'2. Collected Data'!AS337))</f>
        <v/>
      </c>
      <c r="AT37" s="45" t="str">
        <f>IF(COUNT('2. Collected Data'!AT37,'2. Collected Data'!AT137,'2. Collected Data'!AT237,'2. Collected Data'!AT337)&lt;=1,"",AVERAGE('2. Collected Data'!AT37,'2. Collected Data'!AT137,'2. Collected Data'!AT237,'2. Collected Data'!AT337))</f>
        <v/>
      </c>
      <c r="AU37" s="45" t="str">
        <f>IF(COUNT('2. Collected Data'!AU37,'2. Collected Data'!AU137,'2. Collected Data'!AU237,'2. Collected Data'!AU337)&lt;=1,"",AVERAGE('2. Collected Data'!AU37,'2. Collected Data'!AU137,'2. Collected Data'!AU237,'2. Collected Data'!AU337))</f>
        <v/>
      </c>
      <c r="AV37" s="88"/>
      <c r="AW37" s="185" t="str">
        <f>IF(COUNT('2. Collected Data'!AW37,'2. Collected Data'!AW137,'2. Collected Data'!AW237,'2. Collected Data'!AW337)&lt;=1,"",AVERAGE('2. Collected Data'!AW37,'2. Collected Data'!AW137,'2. Collected Data'!AW237,'2. Collected Data'!AW337))</f>
        <v/>
      </c>
      <c r="AX37" s="185" t="str">
        <f>IF(COUNT('2. Collected Data'!AX37,'2. Collected Data'!AX137,'2. Collected Data'!AX237,'2. Collected Data'!AX337)&lt;=1,"",AVERAGE('2. Collected Data'!AX37,'2. Collected Data'!AX137,'2. Collected Data'!AX237,'2. Collected Data'!AX337))</f>
        <v/>
      </c>
      <c r="AY37" s="50"/>
      <c r="AZ37" s="91"/>
      <c r="BA37" s="88"/>
      <c r="BB37" s="78" t="str">
        <f>IF(COUNT('2. Collected Data'!BB37,'2. Collected Data'!BB137,'2. Collected Data'!BB237,'2. Collected Data'!BB337)&lt;=1,"",AVERAGE('2. Collected Data'!BB37,'2. Collected Data'!BB137,'2. Collected Data'!BB237,'2. Collected Data'!BB337))</f>
        <v/>
      </c>
      <c r="BC37" s="75" t="str">
        <f>IF(COUNT('2. Collected Data'!BC37,'2. Collected Data'!BC137,'2. Collected Data'!BC237,'2. Collected Data'!BC337)&lt;=1,"",AVERAGE('2. Collected Data'!BC37,'2. Collected Data'!BC137,'2. Collected Data'!BC237,'2. Collected Data'!BC337))</f>
        <v/>
      </c>
      <c r="BD37" s="75" t="str">
        <f>IF(COUNT('2. Collected Data'!BD37,'2. Collected Data'!BD137,'2. Collected Data'!BD237,'2. Collected Data'!BD337)&lt;=1,"",AVERAGE('2. Collected Data'!BD37,'2. Collected Data'!BD137,'2. Collected Data'!BD237,'2. Collected Data'!BD337))</f>
        <v/>
      </c>
      <c r="BE37" s="75" t="str">
        <f>IF(COUNT('2. Collected Data'!BE37,'2. Collected Data'!BE137,'2. Collected Data'!BE237,'2. Collected Data'!BE337)&lt;=1,"",AVERAGE('2. Collected Data'!BE37,'2. Collected Data'!BE137,'2. Collected Data'!BE237,'2. Collected Data'!BE337))</f>
        <v/>
      </c>
      <c r="BF37" s="75" t="str">
        <f>IF(COUNT('2. Collected Data'!BF37,'2. Collected Data'!BF137,'2. Collected Data'!BF237,'2. Collected Data'!BF337)&lt;=1,"",AVERAGE('2. Collected Data'!BF37,'2. Collected Data'!BF137,'2. Collected Data'!BF237,'2. Collected Data'!BF337))</f>
        <v/>
      </c>
      <c r="BG37" s="50"/>
      <c r="BH37" s="78" t="str">
        <f>IF(COUNT('2. Collected Data'!BH37,'2. Collected Data'!BH137,'2. Collected Data'!BH237,'2. Collected Data'!BH337)&lt;=1,"",AVERAGE('2. Collected Data'!BH37,'2. Collected Data'!BH137,'2. Collected Data'!BH237,'2. Collected Data'!BH337))</f>
        <v/>
      </c>
      <c r="BI37" s="130"/>
      <c r="BJ37" s="50"/>
    </row>
    <row r="38" spans="1:62" s="177" customFormat="1" ht="11.25" customHeight="1" x14ac:dyDescent="0.15">
      <c r="A38" s="89" t="s">
        <v>141</v>
      </c>
      <c r="B38" s="172"/>
      <c r="C38" s="348"/>
      <c r="D38" s="348"/>
      <c r="E38" s="348"/>
      <c r="F38" s="348"/>
      <c r="G38" s="45">
        <f>IF(COUNT('2. Collected Data'!G38,'2. Collected Data'!G138,'2. Collected Data'!G238,'2. Collected Data'!G338)&lt;=1,"",AVERAGE('2. Collected Data'!G38,'2. Collected Data'!G138,'2. Collected Data'!G238,'2. Collected Data'!G338))</f>
        <v>77142.5</v>
      </c>
      <c r="H38" s="45">
        <f>IF(COUNT('2. Collected Data'!H38,'2. Collected Data'!H138,'2. Collected Data'!H238,'2. Collected Data'!H338)&lt;=1,"",AVERAGE('2. Collected Data'!H38,'2. Collected Data'!H138,'2. Collected Data'!H238,'2. Collected Data'!H338))</f>
        <v>33964.75</v>
      </c>
      <c r="I38" s="45">
        <f>IF(COUNT('2. Collected Data'!I38,'2. Collected Data'!I138,'2. Collected Data'!I238,'2. Collected Data'!I338)&lt;=1,"",AVERAGE('2. Collected Data'!I38,'2. Collected Data'!I138,'2. Collected Data'!I238,'2. Collected Data'!I338))</f>
        <v>1554.5</v>
      </c>
      <c r="J38" s="45">
        <f>IF(COUNT('2. Collected Data'!J38,'2. Collected Data'!J138,'2. Collected Data'!J238,'2. Collected Data'!J338)&lt;=1,"",AVERAGE('2. Collected Data'!J38,'2. Collected Data'!J138,'2. Collected Data'!J238,'2. Collected Data'!J338))</f>
        <v>87.75</v>
      </c>
      <c r="K38" s="45">
        <f>IF(COUNT('2. Collected Data'!K38,'2. Collected Data'!K138,'2. Collected Data'!K238,'2. Collected Data'!K338)&lt;=1,"",AVERAGE('2. Collected Data'!K38,'2. Collected Data'!K138,'2. Collected Data'!K238,'2. Collected Data'!K338))</f>
        <v>2.5</v>
      </c>
      <c r="L38" s="45">
        <f>IF(COUNT('2. Collected Data'!L38,'2. Collected Data'!L138,'2. Collected Data'!L238,'2. Collected Data'!L338)&lt;=1,"",AVERAGE('2. Collected Data'!L38,'2. Collected Data'!L138,'2. Collected Data'!L238,'2. Collected Data'!L338))</f>
        <v>83</v>
      </c>
      <c r="M38" s="45">
        <f>IF(COUNT('2. Collected Data'!M38,'2. Collected Data'!M138,'2. Collected Data'!M238,'2. Collected Data'!M338)&lt;=1,"",AVERAGE('2. Collected Data'!M38,'2. Collected Data'!M138,'2. Collected Data'!M238,'2. Collected Data'!M338))</f>
        <v>536.25</v>
      </c>
      <c r="N38" s="45">
        <f>IF(COUNT('2. Collected Data'!N38,'2. Collected Data'!N138,'2. Collected Data'!N238,'2. Collected Data'!N338)&lt;=1,"",AVERAGE('2. Collected Data'!N38,'2. Collected Data'!N138,'2. Collected Data'!N238,'2. Collected Data'!N338))</f>
        <v>525.75</v>
      </c>
      <c r="O38" s="45">
        <f>IF(COUNT('2. Collected Data'!O38,'2. Collected Data'!O138,'2. Collected Data'!O238,'2. Collected Data'!O338)&lt;=1,"",AVERAGE('2. Collected Data'!O38,'2. Collected Data'!O138,'2. Collected Data'!O238,'2. Collected Data'!O338))</f>
        <v>692</v>
      </c>
      <c r="P38" s="45">
        <f>IF(COUNT('2. Collected Data'!P38,'2. Collected Data'!P138,'2. Collected Data'!P238,'2. Collected Data'!P338)&lt;=1,"",AVERAGE('2. Collected Data'!P38,'2. Collected Data'!P138,'2. Collected Data'!P238,'2. Collected Data'!P338))</f>
        <v>0</v>
      </c>
      <c r="Q38" s="45">
        <f>IF(COUNT('2. Collected Data'!Q38,'2. Collected Data'!Q138,'2. Collected Data'!Q238,'2. Collected Data'!Q338)&lt;=1,"",AVERAGE('2. Collected Data'!Q38,'2. Collected Data'!Q138,'2. Collected Data'!Q238,'2. Collected Data'!Q338))</f>
        <v>0</v>
      </c>
      <c r="R38" s="45">
        <f>IF(COUNT('2. Collected Data'!R38,'2. Collected Data'!R138,'2. Collected Data'!R238,'2. Collected Data'!R338)&lt;=1,"",AVERAGE('2. Collected Data'!R38,'2. Collected Data'!R138,'2. Collected Data'!R238,'2. Collected Data'!R338))</f>
        <v>0</v>
      </c>
      <c r="S38" s="45">
        <f>IF(COUNT('2. Collected Data'!S38,'2. Collected Data'!S138,'2. Collected Data'!S238,'2. Collected Data'!S338)&lt;=1,"",AVERAGE('2. Collected Data'!S38,'2. Collected Data'!S138,'2. Collected Data'!S238,'2. Collected Data'!S338))</f>
        <v>0</v>
      </c>
      <c r="T38" s="45">
        <f>IF(COUNT('2. Collected Data'!T38,'2. Collected Data'!T138,'2. Collected Data'!T238,'2. Collected Data'!T338)&lt;=1,"",AVERAGE('2. Collected Data'!T38,'2. Collected Data'!T138,'2. Collected Data'!T238,'2. Collected Data'!T338))</f>
        <v>0</v>
      </c>
      <c r="U38" s="45">
        <f>IF(COUNT('2. Collected Data'!U38,'2. Collected Data'!U138,'2. Collected Data'!U238,'2. Collected Data'!U338)&lt;=1,"",AVERAGE('2. Collected Data'!U38,'2. Collected Data'!U138,'2. Collected Data'!U238,'2. Collected Data'!U338))</f>
        <v>0</v>
      </c>
      <c r="V38" s="45">
        <f>IF(COUNT('2. Collected Data'!V38,'2. Collected Data'!V138,'2. Collected Data'!V238,'2. Collected Data'!V338)&lt;=1,"",AVERAGE('2. Collected Data'!V38,'2. Collected Data'!V138,'2. Collected Data'!V238,'2. Collected Data'!V338))</f>
        <v>0</v>
      </c>
      <c r="W38" s="45">
        <f>IF(COUNT('2. Collected Data'!W38,'2. Collected Data'!W138,'2. Collected Data'!W238,'2. Collected Data'!W338)&lt;=1,"",AVERAGE('2. Collected Data'!W38,'2. Collected Data'!W138,'2. Collected Data'!W238,'2. Collected Data'!W338))</f>
        <v>0</v>
      </c>
      <c r="X38" s="45">
        <f>IF(COUNT('2. Collected Data'!X38,'2. Collected Data'!X138,'2. Collected Data'!X238,'2. Collected Data'!X338)&lt;=1,"",AVERAGE('2. Collected Data'!X38,'2. Collected Data'!X138,'2. Collected Data'!X238,'2. Collected Data'!X338))</f>
        <v>0</v>
      </c>
      <c r="Y38" s="45">
        <f>IF(COUNT('2. Collected Data'!Y38,'2. Collected Data'!Y138,'2. Collected Data'!Y238,'2. Collected Data'!Y338)&lt;=1,"",AVERAGE('2. Collected Data'!Y38,'2. Collected Data'!Y138,'2. Collected Data'!Y238,'2. Collected Data'!Y338))</f>
        <v>2654.5</v>
      </c>
      <c r="Z38" s="45">
        <f>IF(COUNT('2. Collected Data'!Z38,'2. Collected Data'!Z138,'2. Collected Data'!Z238,'2. Collected Data'!Z338)&lt;=1,"",AVERAGE('2. Collected Data'!Z38,'2. Collected Data'!Z138,'2. Collected Data'!Z238,'2. Collected Data'!Z338))</f>
        <v>521.75</v>
      </c>
      <c r="AA38" s="185">
        <f>IF(COUNT('2. Collected Data'!AA38,'2. Collected Data'!AA138,'2. Collected Data'!AA238,'2. Collected Data'!AA338)&lt;=1,"",AVERAGE('2. Collected Data'!AA38,'2. Collected Data'!AA138,'2. Collected Data'!AA238,'2. Collected Data'!AA338))</f>
        <v>1</v>
      </c>
      <c r="AB38" s="185">
        <f>IF(COUNT('2. Collected Data'!AB38,'2. Collected Data'!AB138,'2. Collected Data'!AB238,'2. Collected Data'!AB338)&lt;=1,"",AVERAGE('2. Collected Data'!AB38,'2. Collected Data'!AB138,'2. Collected Data'!AB238,'2. Collected Data'!AB338))</f>
        <v>0</v>
      </c>
      <c r="AC38" s="185">
        <f>IF(COUNT('2. Collected Data'!AC38,'2. Collected Data'!AC138,'2. Collected Data'!AC238,'2. Collected Data'!AC338)&lt;=1,"",AVERAGE('2. Collected Data'!AC38,'2. Collected Data'!AC138,'2. Collected Data'!AC238,'2. Collected Data'!AC338))</f>
        <v>0</v>
      </c>
      <c r="AD38" s="45">
        <f>IF(COUNT('2. Collected Data'!AD38,'2. Collected Data'!AD138,'2. Collected Data'!AD238,'2. Collected Data'!AD338)&lt;=1,"",AVERAGE('2. Collected Data'!AD38,'2. Collected Data'!AD138,'2. Collected Data'!AD238,'2. Collected Data'!AD338))</f>
        <v>172.5</v>
      </c>
      <c r="AE38" s="45">
        <f>IF(COUNT('2. Collected Data'!AE38,'2. Collected Data'!AE138,'2. Collected Data'!AE238,'2. Collected Data'!AE338)&lt;=1,"",AVERAGE('2. Collected Data'!AE38,'2. Collected Data'!AE138,'2. Collected Data'!AE238,'2. Collected Data'!AE338))</f>
        <v>253750</v>
      </c>
      <c r="AF38" s="45">
        <f>IF(COUNT('2. Collected Data'!AF38,'2. Collected Data'!AF138,'2. Collected Data'!AF238,'2. Collected Data'!AF338)&lt;=1,"",AVERAGE('2. Collected Data'!AF38,'2. Collected Data'!AF138,'2. Collected Data'!AF238,'2. Collected Data'!AF338))</f>
        <v>140.75</v>
      </c>
      <c r="AG38" s="45">
        <f>IF(COUNT('2. Collected Data'!AG38,'2. Collected Data'!AG138,'2. Collected Data'!AG238,'2. Collected Data'!AG338)&lt;=1,"",AVERAGE('2. Collected Data'!AG38,'2. Collected Data'!AG138,'2. Collected Data'!AG238,'2. Collected Data'!AG338))</f>
        <v>3100000</v>
      </c>
      <c r="AH38" s="88"/>
      <c r="AI38" s="45">
        <f>IF(COUNT('2. Collected Data'!AI38,'2. Collected Data'!AI138,'2. Collected Data'!AI238,'2. Collected Data'!AI338)&lt;=1,"",AVERAGE('2. Collected Data'!AI38,'2. Collected Data'!AI138,'2. Collected Data'!AI238,'2. Collected Data'!AI338))</f>
        <v>101225</v>
      </c>
      <c r="AJ38" s="45">
        <f>IF(COUNT('2. Collected Data'!AJ38,'2. Collected Data'!AJ138,'2. Collected Data'!AJ238,'2. Collected Data'!AJ338)&lt;=1,"",AVERAGE('2. Collected Data'!AJ38,'2. Collected Data'!AJ138,'2. Collected Data'!AJ238,'2. Collected Data'!AJ338))</f>
        <v>325</v>
      </c>
      <c r="AK38" s="45">
        <f>IF(COUNT('2. Collected Data'!AK38,'2. Collected Data'!AK138,'2. Collected Data'!AK238,'2. Collected Data'!AK338)&lt;=1,"",AVERAGE('2. Collected Data'!AK38,'2. Collected Data'!AK138,'2. Collected Data'!AK238,'2. Collected Data'!AK338))</f>
        <v>0</v>
      </c>
      <c r="AL38" s="45">
        <f>IF(COUNT('2. Collected Data'!AL38,'2. Collected Data'!AL138,'2. Collected Data'!AL238,'2. Collected Data'!AL338)&lt;=1,"",AVERAGE('2. Collected Data'!AL38,'2. Collected Data'!AL138,'2. Collected Data'!AL238,'2. Collected Data'!AL338))</f>
        <v>65350</v>
      </c>
      <c r="AM38" s="45">
        <f>IF(COUNT('2. Collected Data'!AM38,'2. Collected Data'!AM138,'2. Collected Data'!AM238,'2. Collected Data'!AM338)&lt;=1,"",AVERAGE('2. Collected Data'!AM38,'2. Collected Data'!AM138,'2. Collected Data'!AM238,'2. Collected Data'!AM338))</f>
        <v>0</v>
      </c>
      <c r="AN38" s="122"/>
      <c r="AO38" s="45">
        <f>IF(COUNT('2. Collected Data'!AO38,'2. Collected Data'!AO138,'2. Collected Data'!AO238,'2. Collected Data'!AO338)&lt;=1,"",AVERAGE('2. Collected Data'!AO38,'2. Collected Data'!AO138,'2. Collected Data'!AO238,'2. Collected Data'!AO338))</f>
        <v>2359500</v>
      </c>
      <c r="AP38" s="45">
        <f>IF(COUNT('2. Collected Data'!AP38,'2. Collected Data'!AP138,'2. Collected Data'!AP238,'2. Collected Data'!AP338)&lt;=1,"",AVERAGE('2. Collected Data'!AP38,'2. Collected Data'!AP138,'2. Collected Data'!AP238,'2. Collected Data'!AP338))</f>
        <v>166350</v>
      </c>
      <c r="AQ38" s="45">
        <f>IF(COUNT('2. Collected Data'!AQ38,'2. Collected Data'!AQ138,'2. Collected Data'!AQ238,'2. Collected Data'!AQ338)&lt;=1,"",AVERAGE('2. Collected Data'!AQ38,'2. Collected Data'!AQ138,'2. Collected Data'!AQ238,'2. Collected Data'!AQ338))</f>
        <v>0</v>
      </c>
      <c r="AR38" s="45">
        <f>IF(COUNT('2. Collected Data'!AR38,'2. Collected Data'!AR138,'2. Collected Data'!AR238,'2. Collected Data'!AR338)&lt;=1,"",AVERAGE('2. Collected Data'!AR38,'2. Collected Data'!AR138,'2. Collected Data'!AR238,'2. Collected Data'!AR338))</f>
        <v>0</v>
      </c>
      <c r="AS38" s="45">
        <f>IF(COUNT('2. Collected Data'!AS38,'2. Collected Data'!AS138,'2. Collected Data'!AS238,'2. Collected Data'!AS338)&lt;=1,"",AVERAGE('2. Collected Data'!AS38,'2. Collected Data'!AS138,'2. Collected Data'!AS238,'2. Collected Data'!AS338))</f>
        <v>0</v>
      </c>
      <c r="AT38" s="45">
        <f>IF(COUNT('2. Collected Data'!AT38,'2. Collected Data'!AT138,'2. Collected Data'!AT238,'2. Collected Data'!AT338)&lt;=1,"",AVERAGE('2. Collected Data'!AT38,'2. Collected Data'!AT138,'2. Collected Data'!AT238,'2. Collected Data'!AT338))</f>
        <v>446750</v>
      </c>
      <c r="AU38" s="45">
        <f>IF(COUNT('2. Collected Data'!AU38,'2. Collected Data'!AU138,'2. Collected Data'!AU238,'2. Collected Data'!AU338)&lt;=1,"",AVERAGE('2. Collected Data'!AU38,'2. Collected Data'!AU138,'2. Collected Data'!AU238,'2. Collected Data'!AU338))</f>
        <v>0</v>
      </c>
      <c r="AV38" s="88"/>
      <c r="AW38" s="185">
        <f>IF(COUNT('2. Collected Data'!AW38,'2. Collected Data'!AW138,'2. Collected Data'!AW238,'2. Collected Data'!AW338)&lt;=1,"",AVERAGE('2. Collected Data'!AW38,'2. Collected Data'!AW138,'2. Collected Data'!AW238,'2. Collected Data'!AW338))</f>
        <v>0.78500000000000003</v>
      </c>
      <c r="AX38" s="185">
        <f>IF(COUNT('2. Collected Data'!AX38,'2. Collected Data'!AX138,'2. Collected Data'!AX238,'2. Collected Data'!AX338)&lt;=1,"",AVERAGE('2. Collected Data'!AX38,'2. Collected Data'!AX138,'2. Collected Data'!AX238,'2. Collected Data'!AX338))</f>
        <v>0.21499999999999997</v>
      </c>
      <c r="AY38" s="50"/>
      <c r="AZ38" s="91"/>
      <c r="BA38" s="88"/>
      <c r="BB38" s="78">
        <f>IF(COUNT('2. Collected Data'!BB38,'2. Collected Data'!BB138,'2. Collected Data'!BB238,'2. Collected Data'!BB338)&lt;=1,"",AVERAGE('2. Collected Data'!BB38,'2. Collected Data'!BB138,'2. Collected Data'!BB238,'2. Collected Data'!BB338))</f>
        <v>68.539999999999992</v>
      </c>
      <c r="BC38" s="75">
        <f>IF(COUNT('2. Collected Data'!BC38,'2. Collected Data'!BC138,'2. Collected Data'!BC238,'2. Collected Data'!BC338)&lt;=1,"",AVERAGE('2. Collected Data'!BC38,'2. Collected Data'!BC138,'2. Collected Data'!BC238,'2. Collected Data'!BC338))</f>
        <v>15114750</v>
      </c>
      <c r="BD38" s="75">
        <f>IF(COUNT('2. Collected Data'!BD38,'2. Collected Data'!BD138,'2. Collected Data'!BD238,'2. Collected Data'!BD338)&lt;=1,"",AVERAGE('2. Collected Data'!BD38,'2. Collected Data'!BD138,'2. Collected Data'!BD238,'2. Collected Data'!BD338))</f>
        <v>7960750</v>
      </c>
      <c r="BE38" s="75">
        <f>IF(COUNT('2. Collected Data'!BE38,'2. Collected Data'!BE138,'2. Collected Data'!BE238,'2. Collected Data'!BE338)&lt;=1,"",AVERAGE('2. Collected Data'!BE38,'2. Collected Data'!BE138,'2. Collected Data'!BE238,'2. Collected Data'!BE338))</f>
        <v>13020500</v>
      </c>
      <c r="BF38" s="75">
        <f>IF(COUNT('2. Collected Data'!BF38,'2. Collected Data'!BF138,'2. Collected Data'!BF238,'2. Collected Data'!BF338)&lt;=1,"",AVERAGE('2. Collected Data'!BF38,'2. Collected Data'!BF138,'2. Collected Data'!BF238,'2. Collected Data'!BF338))</f>
        <v>36183500</v>
      </c>
      <c r="BG38" s="50"/>
      <c r="BH38" s="78">
        <f>IF(COUNT('2. Collected Data'!BH38,'2. Collected Data'!BH138,'2. Collected Data'!BH238,'2. Collected Data'!BH338)&lt;=1,"",AVERAGE('2. Collected Data'!BH38,'2. Collected Data'!BH138,'2. Collected Data'!BH238,'2. Collected Data'!BH338))</f>
        <v>66.460000000000008</v>
      </c>
      <c r="BI38" s="130"/>
      <c r="BJ38" s="50"/>
    </row>
    <row r="39" spans="1:62" s="177" customFormat="1" ht="11.25" customHeight="1" x14ac:dyDescent="0.15">
      <c r="A39" s="89" t="s">
        <v>142</v>
      </c>
      <c r="B39" s="172"/>
      <c r="C39" s="348"/>
      <c r="D39" s="348"/>
      <c r="E39" s="348"/>
      <c r="F39" s="348"/>
      <c r="G39" s="45">
        <f>IF(COUNT('2. Collected Data'!G39,'2. Collected Data'!G139,'2. Collected Data'!G239,'2. Collected Data'!G339)&lt;=1,"",AVERAGE('2. Collected Data'!G39,'2. Collected Data'!G139,'2. Collected Data'!G239,'2. Collected Data'!G339))</f>
        <v>25000</v>
      </c>
      <c r="H39" s="45">
        <f>IF(COUNT('2. Collected Data'!H39,'2. Collected Data'!H139,'2. Collected Data'!H239,'2. Collected Data'!H339)&lt;=1,"",AVERAGE('2. Collected Data'!H39,'2. Collected Data'!H139,'2. Collected Data'!H239,'2. Collected Data'!H339))</f>
        <v>12500</v>
      </c>
      <c r="I39" s="45">
        <f>IF(COUNT('2. Collected Data'!I39,'2. Collected Data'!I139,'2. Collected Data'!I239,'2. Collected Data'!I339)&lt;=1,"",AVERAGE('2. Collected Data'!I39,'2. Collected Data'!I139,'2. Collected Data'!I239,'2. Collected Data'!I339))</f>
        <v>568.75</v>
      </c>
      <c r="J39" s="45">
        <f>IF(COUNT('2. Collected Data'!J39,'2. Collected Data'!J139,'2. Collected Data'!J239,'2. Collected Data'!J339)&lt;=1,"",AVERAGE('2. Collected Data'!J39,'2. Collected Data'!J139,'2. Collected Data'!J239,'2. Collected Data'!J339))</f>
        <v>62</v>
      </c>
      <c r="K39" s="45">
        <f>IF(COUNT('2. Collected Data'!K39,'2. Collected Data'!K139,'2. Collected Data'!K239,'2. Collected Data'!K339)&lt;=1,"",AVERAGE('2. Collected Data'!K39,'2. Collected Data'!K139,'2. Collected Data'!K239,'2. Collected Data'!K339))</f>
        <v>36.25</v>
      </c>
      <c r="L39" s="45">
        <f>IF(COUNT('2. Collected Data'!L39,'2. Collected Data'!L139,'2. Collected Data'!L239,'2. Collected Data'!L339)&lt;=1,"",AVERAGE('2. Collected Data'!L39,'2. Collected Data'!L139,'2. Collected Data'!L239,'2. Collected Data'!L339))</f>
        <v>16.25</v>
      </c>
      <c r="M39" s="45">
        <f>IF(COUNT('2. Collected Data'!M39,'2. Collected Data'!M139,'2. Collected Data'!M239,'2. Collected Data'!M339)&lt;=1,"",AVERAGE('2. Collected Data'!M39,'2. Collected Data'!M139,'2. Collected Data'!M239,'2. Collected Data'!M339))</f>
        <v>369.25</v>
      </c>
      <c r="N39" s="45">
        <f>IF(COUNT('2. Collected Data'!N39,'2. Collected Data'!N139,'2. Collected Data'!N239,'2. Collected Data'!N339)&lt;=1,"",AVERAGE('2. Collected Data'!N39,'2. Collected Data'!N139,'2. Collected Data'!N239,'2. Collected Data'!N339))</f>
        <v>4.75</v>
      </c>
      <c r="O39" s="45">
        <f>IF(COUNT('2. Collected Data'!O39,'2. Collected Data'!O139,'2. Collected Data'!O239,'2. Collected Data'!O339)&lt;=1,"",AVERAGE('2. Collected Data'!O39,'2. Collected Data'!O139,'2. Collected Data'!O239,'2. Collected Data'!O339))</f>
        <v>453.75</v>
      </c>
      <c r="P39" s="45">
        <f>IF(COUNT('2. Collected Data'!P39,'2. Collected Data'!P139,'2. Collected Data'!P239,'2. Collected Data'!P339)&lt;=1,"",AVERAGE('2. Collected Data'!P39,'2. Collected Data'!P139,'2. Collected Data'!P239,'2. Collected Data'!P339))</f>
        <v>0</v>
      </c>
      <c r="Q39" s="45">
        <f>IF(COUNT('2. Collected Data'!Q39,'2. Collected Data'!Q139,'2. Collected Data'!Q239,'2. Collected Data'!Q339)&lt;=1,"",AVERAGE('2. Collected Data'!Q39,'2. Collected Data'!Q139,'2. Collected Data'!Q239,'2. Collected Data'!Q339))</f>
        <v>0</v>
      </c>
      <c r="R39" s="45">
        <f>IF(COUNT('2. Collected Data'!R39,'2. Collected Data'!R139,'2. Collected Data'!R239,'2. Collected Data'!R339)&lt;=1,"",AVERAGE('2. Collected Data'!R39,'2. Collected Data'!R139,'2. Collected Data'!R239,'2. Collected Data'!R339))</f>
        <v>0</v>
      </c>
      <c r="S39" s="45">
        <f>IF(COUNT('2. Collected Data'!S39,'2. Collected Data'!S139,'2. Collected Data'!S239,'2. Collected Data'!S339)&lt;=1,"",AVERAGE('2. Collected Data'!S39,'2. Collected Data'!S139,'2. Collected Data'!S239,'2. Collected Data'!S339))</f>
        <v>0</v>
      </c>
      <c r="T39" s="45">
        <f>IF(COUNT('2. Collected Data'!T39,'2. Collected Data'!T139,'2. Collected Data'!T239,'2. Collected Data'!T339)&lt;=1,"",AVERAGE('2. Collected Data'!T39,'2. Collected Data'!T139,'2. Collected Data'!T239,'2. Collected Data'!T339))</f>
        <v>0</v>
      </c>
      <c r="U39" s="45">
        <f>IF(COUNT('2. Collected Data'!U39,'2. Collected Data'!U139,'2. Collected Data'!U239,'2. Collected Data'!U339)&lt;=1,"",AVERAGE('2. Collected Data'!U39,'2. Collected Data'!U139,'2. Collected Data'!U239,'2. Collected Data'!U339))</f>
        <v>0</v>
      </c>
      <c r="V39" s="45">
        <f>IF(COUNT('2. Collected Data'!V39,'2. Collected Data'!V139,'2. Collected Data'!V239,'2. Collected Data'!V339)&lt;=1,"",AVERAGE('2. Collected Data'!V39,'2. Collected Data'!V139,'2. Collected Data'!V239,'2. Collected Data'!V339))</f>
        <v>0</v>
      </c>
      <c r="W39" s="45">
        <f>IF(COUNT('2. Collected Data'!W39,'2. Collected Data'!W139,'2. Collected Data'!W239,'2. Collected Data'!W339)&lt;=1,"",AVERAGE('2. Collected Data'!W39,'2. Collected Data'!W139,'2. Collected Data'!W239,'2. Collected Data'!W339))</f>
        <v>0</v>
      </c>
      <c r="X39" s="45">
        <f>IF(COUNT('2. Collected Data'!X39,'2. Collected Data'!X139,'2. Collected Data'!X239,'2. Collected Data'!X339)&lt;=1,"",AVERAGE('2. Collected Data'!X39,'2. Collected Data'!X139,'2. Collected Data'!X239,'2. Collected Data'!X339))</f>
        <v>0</v>
      </c>
      <c r="Y39" s="45">
        <f>IF(COUNT('2. Collected Data'!Y39,'2. Collected Data'!Y139,'2. Collected Data'!Y239,'2. Collected Data'!Y339)&lt;=1,"",AVERAGE('2. Collected Data'!Y39,'2. Collected Data'!Y139,'2. Collected Data'!Y239,'2. Collected Data'!Y339))</f>
        <v>562.75</v>
      </c>
      <c r="Z39" s="45">
        <f>IF(COUNT('2. Collected Data'!Z39,'2. Collected Data'!Z139,'2. Collected Data'!Z239,'2. Collected Data'!Z339)&lt;=1,"",AVERAGE('2. Collected Data'!Z39,'2. Collected Data'!Z139,'2. Collected Data'!Z239,'2. Collected Data'!Z339))</f>
        <v>152.5</v>
      </c>
      <c r="AA39" s="185">
        <f>IF(COUNT('2. Collected Data'!AA39,'2. Collected Data'!AA139,'2. Collected Data'!AA239,'2. Collected Data'!AA339)&lt;=1,"",AVERAGE('2. Collected Data'!AA39,'2. Collected Data'!AA139,'2. Collected Data'!AA239,'2. Collected Data'!AA339))</f>
        <v>0.99</v>
      </c>
      <c r="AB39" s="185">
        <f>IF(COUNT('2. Collected Data'!AB39,'2. Collected Data'!AB139,'2. Collected Data'!AB239,'2. Collected Data'!AB339)&lt;=1,"",AVERAGE('2. Collected Data'!AB39,'2. Collected Data'!AB139,'2. Collected Data'!AB239,'2. Collected Data'!AB339))</f>
        <v>0</v>
      </c>
      <c r="AC39" s="185">
        <f>IF(COUNT('2. Collected Data'!AC39,'2. Collected Data'!AC139,'2. Collected Data'!AC239,'2. Collected Data'!AC339)&lt;=1,"",AVERAGE('2. Collected Data'!AC39,'2. Collected Data'!AC139,'2. Collected Data'!AC239,'2. Collected Data'!AC339))</f>
        <v>0.01</v>
      </c>
      <c r="AD39" s="45">
        <f>IF(COUNT('2. Collected Data'!AD39,'2. Collected Data'!AD139,'2. Collected Data'!AD239,'2. Collected Data'!AD339)&lt;=1,"",AVERAGE('2. Collected Data'!AD39,'2. Collected Data'!AD139,'2. Collected Data'!AD239,'2. Collected Data'!AD339))</f>
        <v>12</v>
      </c>
      <c r="AE39" s="45">
        <f>IF(COUNT('2. Collected Data'!AE39,'2. Collected Data'!AE139,'2. Collected Data'!AE239,'2. Collected Data'!AE339)&lt;=1,"",AVERAGE('2. Collected Data'!AE39,'2. Collected Data'!AE139,'2. Collected Data'!AE239,'2. Collected Data'!AE339))</f>
        <v>3350</v>
      </c>
      <c r="AF39" s="45">
        <f>IF(COUNT('2. Collected Data'!AF39,'2. Collected Data'!AF139,'2. Collected Data'!AF239,'2. Collected Data'!AF339)&lt;=1,"",AVERAGE('2. Collected Data'!AF39,'2. Collected Data'!AF139,'2. Collected Data'!AF239,'2. Collected Data'!AF339))</f>
        <v>175</v>
      </c>
      <c r="AG39" s="45">
        <f>IF(COUNT('2. Collected Data'!AG39,'2. Collected Data'!AG139,'2. Collected Data'!AG239,'2. Collected Data'!AG339)&lt;=1,"",AVERAGE('2. Collected Data'!AG39,'2. Collected Data'!AG139,'2. Collected Data'!AG239,'2. Collected Data'!AG339))</f>
        <v>1750000</v>
      </c>
      <c r="AH39" s="88"/>
      <c r="AI39" s="45">
        <f>IF(COUNT('2. Collected Data'!AI39,'2. Collected Data'!AI139,'2. Collected Data'!AI239,'2. Collected Data'!AI339)&lt;=1,"",AVERAGE('2. Collected Data'!AI39,'2. Collected Data'!AI139,'2. Collected Data'!AI239,'2. Collected Data'!AI339))</f>
        <v>2571.75</v>
      </c>
      <c r="AJ39" s="45">
        <f>IF(COUNT('2. Collected Data'!AJ39,'2. Collected Data'!AJ139,'2. Collected Data'!AJ239,'2. Collected Data'!AJ339)&lt;=1,"",AVERAGE('2. Collected Data'!AJ39,'2. Collected Data'!AJ139,'2. Collected Data'!AJ239,'2. Collected Data'!AJ339))</f>
        <v>0</v>
      </c>
      <c r="AK39" s="45">
        <f>IF(COUNT('2. Collected Data'!AK39,'2. Collected Data'!AK139,'2. Collected Data'!AK239,'2. Collected Data'!AK339)&lt;=1,"",AVERAGE('2. Collected Data'!AK39,'2. Collected Data'!AK139,'2. Collected Data'!AK239,'2. Collected Data'!AK339))</f>
        <v>0</v>
      </c>
      <c r="AL39" s="45">
        <f>IF(COUNT('2. Collected Data'!AL39,'2. Collected Data'!AL139,'2. Collected Data'!AL239,'2. Collected Data'!AL339)&lt;=1,"",AVERAGE('2. Collected Data'!AL39,'2. Collected Data'!AL139,'2. Collected Data'!AL239,'2. Collected Data'!AL339))</f>
        <v>253748</v>
      </c>
      <c r="AM39" s="45">
        <f>IF(COUNT('2. Collected Data'!AM39,'2. Collected Data'!AM139,'2. Collected Data'!AM239,'2. Collected Data'!AM339)&lt;=1,"",AVERAGE('2. Collected Data'!AM39,'2. Collected Data'!AM139,'2. Collected Data'!AM239,'2. Collected Data'!AM339))</f>
        <v>0</v>
      </c>
      <c r="AN39" s="122"/>
      <c r="AO39" s="45">
        <f>IF(COUNT('2. Collected Data'!AO39,'2. Collected Data'!AO139,'2. Collected Data'!AO239,'2. Collected Data'!AO339)&lt;=1,"",AVERAGE('2. Collected Data'!AO39,'2. Collected Data'!AO139,'2. Collected Data'!AO239,'2. Collected Data'!AO339))</f>
        <v>6549757.25</v>
      </c>
      <c r="AP39" s="45">
        <f>IF(COUNT('2. Collected Data'!AP39,'2. Collected Data'!AP139,'2. Collected Data'!AP239,'2. Collected Data'!AP339)&lt;=1,"",AVERAGE('2. Collected Data'!AP39,'2. Collected Data'!AP139,'2. Collected Data'!AP239,'2. Collected Data'!AP339))</f>
        <v>0</v>
      </c>
      <c r="AQ39" s="45">
        <f>IF(COUNT('2. Collected Data'!AQ39,'2. Collected Data'!AQ139,'2. Collected Data'!AQ239,'2. Collected Data'!AQ339)&lt;=1,"",AVERAGE('2. Collected Data'!AQ39,'2. Collected Data'!AQ139,'2. Collected Data'!AQ239,'2. Collected Data'!AQ339))</f>
        <v>2476172</v>
      </c>
      <c r="AR39" s="45">
        <f>IF(COUNT('2. Collected Data'!AR39,'2. Collected Data'!AR139,'2. Collected Data'!AR239,'2. Collected Data'!AR339)&lt;=1,"",AVERAGE('2. Collected Data'!AR39,'2. Collected Data'!AR139,'2. Collected Data'!AR239,'2. Collected Data'!AR339))</f>
        <v>2850</v>
      </c>
      <c r="AS39" s="45">
        <f>IF(COUNT('2. Collected Data'!AS39,'2. Collected Data'!AS139,'2. Collected Data'!AS239,'2. Collected Data'!AS339)&lt;=1,"",AVERAGE('2. Collected Data'!AS39,'2. Collected Data'!AS139,'2. Collected Data'!AS239,'2. Collected Data'!AS339))</f>
        <v>0</v>
      </c>
      <c r="AT39" s="45">
        <f>IF(COUNT('2. Collected Data'!AT39,'2. Collected Data'!AT139,'2. Collected Data'!AT239,'2. Collected Data'!AT339)&lt;=1,"",AVERAGE('2. Collected Data'!AT39,'2. Collected Data'!AT139,'2. Collected Data'!AT239,'2. Collected Data'!AT339))</f>
        <v>0</v>
      </c>
      <c r="AU39" s="45">
        <f>IF(COUNT('2. Collected Data'!AU39,'2. Collected Data'!AU139,'2. Collected Data'!AU239,'2. Collected Data'!AU339)&lt;=1,"",AVERAGE('2. Collected Data'!AU39,'2. Collected Data'!AU139,'2. Collected Data'!AU239,'2. Collected Data'!AU339))</f>
        <v>0</v>
      </c>
      <c r="AV39" s="88"/>
      <c r="AW39" s="185">
        <f>IF(COUNT('2. Collected Data'!AW39,'2. Collected Data'!AW139,'2. Collected Data'!AW239,'2. Collected Data'!AW339)&lt;=1,"",AVERAGE('2. Collected Data'!AW39,'2. Collected Data'!AW139,'2. Collected Data'!AW239,'2. Collected Data'!AW339))</f>
        <v>0.70250000000000001</v>
      </c>
      <c r="AX39" s="185">
        <f>IF(COUNT('2. Collected Data'!AX39,'2. Collected Data'!AX139,'2. Collected Data'!AX239,'2. Collected Data'!AX339)&lt;=1,"",AVERAGE('2. Collected Data'!AX39,'2. Collected Data'!AX139,'2. Collected Data'!AX239,'2. Collected Data'!AX339))</f>
        <v>0.29749999999999999</v>
      </c>
      <c r="AY39" s="50"/>
      <c r="AZ39" s="91"/>
      <c r="BA39" s="88"/>
      <c r="BB39" s="78">
        <f>IF(COUNT('2. Collected Data'!BB39,'2. Collected Data'!BB139,'2. Collected Data'!BB239,'2. Collected Data'!BB339)&lt;=1,"",AVERAGE('2. Collected Data'!BB39,'2. Collected Data'!BB139,'2. Collected Data'!BB239,'2. Collected Data'!BB339))</f>
        <v>82.5</v>
      </c>
      <c r="BC39" s="75">
        <f>IF(COUNT('2. Collected Data'!BC39,'2. Collected Data'!BC139,'2. Collected Data'!BC239,'2. Collected Data'!BC339)&lt;=1,"",AVERAGE('2. Collected Data'!BC39,'2. Collected Data'!BC139,'2. Collected Data'!BC239,'2. Collected Data'!BC339))</f>
        <v>8843876</v>
      </c>
      <c r="BD39" s="75">
        <f>IF(COUNT('2. Collected Data'!BD39,'2. Collected Data'!BD139,'2. Collected Data'!BD239,'2. Collected Data'!BD339)&lt;=1,"",AVERAGE('2. Collected Data'!BD39,'2. Collected Data'!BD139,'2. Collected Data'!BD239,'2. Collected Data'!BD339))</f>
        <v>5546982.75</v>
      </c>
      <c r="BE39" s="75">
        <f>IF(COUNT('2. Collected Data'!BE39,'2. Collected Data'!BE139,'2. Collected Data'!BE239,'2. Collected Data'!BE339)&lt;=1,"",AVERAGE('2. Collected Data'!BE39,'2. Collected Data'!BE139,'2. Collected Data'!BE239,'2. Collected Data'!BE339))</f>
        <v>9881168.5</v>
      </c>
      <c r="BF39" s="75">
        <f>IF(COUNT('2. Collected Data'!BF39,'2. Collected Data'!BF139,'2. Collected Data'!BF239,'2. Collected Data'!BF339)&lt;=1,"",AVERAGE('2. Collected Data'!BF39,'2. Collected Data'!BF139,'2. Collected Data'!BF239,'2. Collected Data'!BF339))</f>
        <v>24475363.5</v>
      </c>
      <c r="BG39" s="50"/>
      <c r="BH39" s="78">
        <f>IF(COUNT('2. Collected Data'!BH39,'2. Collected Data'!BH139,'2. Collected Data'!BH239,'2. Collected Data'!BH339)&lt;=1,"",AVERAGE('2. Collected Data'!BH39,'2. Collected Data'!BH139,'2. Collected Data'!BH239,'2. Collected Data'!BH339))</f>
        <v>82.75</v>
      </c>
      <c r="BI39" s="130"/>
      <c r="BJ39" s="50"/>
    </row>
    <row r="40" spans="1:62" s="177" customFormat="1" ht="11.25" customHeight="1" x14ac:dyDescent="0.15">
      <c r="A40" s="89" t="s">
        <v>64</v>
      </c>
      <c r="B40" s="172"/>
      <c r="C40" s="348"/>
      <c r="D40" s="348"/>
      <c r="E40" s="348"/>
      <c r="F40" s="348"/>
      <c r="G40" s="45">
        <f>IF(COUNT('2. Collected Data'!G40,'2. Collected Data'!G140,'2. Collected Data'!G240,'2. Collected Data'!G340)&lt;=1,"",AVERAGE('2. Collected Data'!G40,'2. Collected Data'!G140,'2. Collected Data'!G240,'2. Collected Data'!G340))</f>
        <v>23376</v>
      </c>
      <c r="H40" s="45">
        <f>IF(COUNT('2. Collected Data'!H40,'2. Collected Data'!H140,'2. Collected Data'!H240,'2. Collected Data'!H340)&lt;=1,"",AVERAGE('2. Collected Data'!H40,'2. Collected Data'!H140,'2. Collected Data'!H240,'2. Collected Data'!H340))</f>
        <v>9937.25</v>
      </c>
      <c r="I40" s="45">
        <f>IF(COUNT('2. Collected Data'!I40,'2. Collected Data'!I140,'2. Collected Data'!I240,'2. Collected Data'!I340)&lt;=1,"",AVERAGE('2. Collected Data'!I40,'2. Collected Data'!I140,'2. Collected Data'!I240,'2. Collected Data'!I340))</f>
        <v>678</v>
      </c>
      <c r="J40" s="45">
        <f>IF(COUNT('2. Collected Data'!J40,'2. Collected Data'!J140,'2. Collected Data'!J240,'2. Collected Data'!J340)&lt;=1,"",AVERAGE('2. Collected Data'!J40,'2. Collected Data'!J140,'2. Collected Data'!J240,'2. Collected Data'!J340))</f>
        <v>132.25</v>
      </c>
      <c r="K40" s="45">
        <f>IF(COUNT('2. Collected Data'!K40,'2. Collected Data'!K140,'2. Collected Data'!K240,'2. Collected Data'!K340)&lt;=1,"",AVERAGE('2. Collected Data'!K40,'2. Collected Data'!K140,'2. Collected Data'!K240,'2. Collected Data'!K340))</f>
        <v>25.75</v>
      </c>
      <c r="L40" s="45">
        <f>IF(COUNT('2. Collected Data'!L40,'2. Collected Data'!L140,'2. Collected Data'!L240,'2. Collected Data'!L340)&lt;=1,"",AVERAGE('2. Collected Data'!L40,'2. Collected Data'!L140,'2. Collected Data'!L240,'2. Collected Data'!L340))</f>
        <v>24.5</v>
      </c>
      <c r="M40" s="45">
        <f>IF(COUNT('2. Collected Data'!M40,'2. Collected Data'!M140,'2. Collected Data'!M240,'2. Collected Data'!M340)&lt;=1,"",AVERAGE('2. Collected Data'!M40,'2. Collected Data'!M140,'2. Collected Data'!M240,'2. Collected Data'!M340))</f>
        <v>558.25</v>
      </c>
      <c r="N40" s="45">
        <f>IF(COUNT('2. Collected Data'!N40,'2. Collected Data'!N140,'2. Collected Data'!N240,'2. Collected Data'!N340)&lt;=1,"",AVERAGE('2. Collected Data'!N40,'2. Collected Data'!N140,'2. Collected Data'!N240,'2. Collected Data'!N340))</f>
        <v>0.5</v>
      </c>
      <c r="O40" s="45">
        <f>IF(COUNT('2. Collected Data'!O40,'2. Collected Data'!O140,'2. Collected Data'!O240,'2. Collected Data'!O340)&lt;=1,"",AVERAGE('2. Collected Data'!O40,'2. Collected Data'!O140,'2. Collected Data'!O240,'2. Collected Data'!O340))</f>
        <v>79.5</v>
      </c>
      <c r="P40" s="45">
        <f>IF(COUNT('2. Collected Data'!P40,'2. Collected Data'!P140,'2. Collected Data'!P240,'2. Collected Data'!P340)&lt;=1,"",AVERAGE('2. Collected Data'!P40,'2. Collected Data'!P140,'2. Collected Data'!P240,'2. Collected Data'!P340))</f>
        <v>0</v>
      </c>
      <c r="Q40" s="45">
        <f>IF(COUNT('2. Collected Data'!Q40,'2. Collected Data'!Q140,'2. Collected Data'!Q240,'2. Collected Data'!Q340)&lt;=1,"",AVERAGE('2. Collected Data'!Q40,'2. Collected Data'!Q140,'2. Collected Data'!Q240,'2. Collected Data'!Q340))</f>
        <v>0</v>
      </c>
      <c r="R40" s="45">
        <f>IF(COUNT('2. Collected Data'!R40,'2. Collected Data'!R140,'2. Collected Data'!R240,'2. Collected Data'!R340)&lt;=1,"",AVERAGE('2. Collected Data'!R40,'2. Collected Data'!R140,'2. Collected Data'!R240,'2. Collected Data'!R340))</f>
        <v>0</v>
      </c>
      <c r="S40" s="45">
        <f>IF(COUNT('2. Collected Data'!S40,'2. Collected Data'!S140,'2. Collected Data'!S240,'2. Collected Data'!S340)&lt;=1,"",AVERAGE('2. Collected Data'!S40,'2. Collected Data'!S140,'2. Collected Data'!S240,'2. Collected Data'!S340))</f>
        <v>0</v>
      </c>
      <c r="T40" s="45">
        <f>IF(COUNT('2. Collected Data'!T40,'2. Collected Data'!T140,'2. Collected Data'!T240,'2. Collected Data'!T340)&lt;=1,"",AVERAGE('2. Collected Data'!T40,'2. Collected Data'!T140,'2. Collected Data'!T240,'2. Collected Data'!T340))</f>
        <v>0</v>
      </c>
      <c r="U40" s="45">
        <f>IF(COUNT('2. Collected Data'!U40,'2. Collected Data'!U140,'2. Collected Data'!U240,'2. Collected Data'!U340)&lt;=1,"",AVERAGE('2. Collected Data'!U40,'2. Collected Data'!U140,'2. Collected Data'!U240,'2. Collected Data'!U340))</f>
        <v>0</v>
      </c>
      <c r="V40" s="45">
        <f>IF(COUNT('2. Collected Data'!V40,'2. Collected Data'!V140,'2. Collected Data'!V240,'2. Collected Data'!V340)&lt;=1,"",AVERAGE('2. Collected Data'!V40,'2. Collected Data'!V140,'2. Collected Data'!V240,'2. Collected Data'!V340))</f>
        <v>0</v>
      </c>
      <c r="W40" s="45">
        <f>IF(COUNT('2. Collected Data'!W40,'2. Collected Data'!W140,'2. Collected Data'!W240,'2. Collected Data'!W340)&lt;=1,"",AVERAGE('2. Collected Data'!W40,'2. Collected Data'!W140,'2. Collected Data'!W240,'2. Collected Data'!W340))</f>
        <v>0</v>
      </c>
      <c r="X40" s="45">
        <f>IF(COUNT('2. Collected Data'!X40,'2. Collected Data'!X140,'2. Collected Data'!X240,'2. Collected Data'!X340)&lt;=1,"",AVERAGE('2. Collected Data'!X40,'2. Collected Data'!X140,'2. Collected Data'!X240,'2. Collected Data'!X340))</f>
        <v>0</v>
      </c>
      <c r="Y40" s="45">
        <f>IF(COUNT('2. Collected Data'!Y40,'2. Collected Data'!Y140,'2. Collected Data'!Y240,'2. Collected Data'!Y340)&lt;=1,"",AVERAGE('2. Collected Data'!Y40,'2. Collected Data'!Y140,'2. Collected Data'!Y240,'2. Collected Data'!Y340))</f>
        <v>905</v>
      </c>
      <c r="Z40" s="45">
        <f>IF(COUNT('2. Collected Data'!Z40,'2. Collected Data'!Z140,'2. Collected Data'!Z240,'2. Collected Data'!Z340)&lt;=1,"",AVERAGE('2. Collected Data'!Z40,'2. Collected Data'!Z140,'2. Collected Data'!Z240,'2. Collected Data'!Z340))</f>
        <v>332.66666666666669</v>
      </c>
      <c r="AA40" s="185">
        <f>IF(COUNT('2. Collected Data'!AA40,'2. Collected Data'!AA140,'2. Collected Data'!AA240,'2. Collected Data'!AA340)&lt;=1,"",AVERAGE('2. Collected Data'!AA40,'2. Collected Data'!AA140,'2. Collected Data'!AA240,'2. Collected Data'!AA340))</f>
        <v>0.96</v>
      </c>
      <c r="AB40" s="185">
        <f>IF(COUNT('2. Collected Data'!AB40,'2. Collected Data'!AB140,'2. Collected Data'!AB240,'2. Collected Data'!AB340)&lt;=1,"",AVERAGE('2. Collected Data'!AB40,'2. Collected Data'!AB140,'2. Collected Data'!AB240,'2. Collected Data'!AB340))</f>
        <v>0</v>
      </c>
      <c r="AC40" s="185">
        <f>IF(COUNT('2. Collected Data'!AC40,'2. Collected Data'!AC140,'2. Collected Data'!AC240,'2. Collected Data'!AC340)&lt;=1,"",AVERAGE('2. Collected Data'!AC40,'2. Collected Data'!AC140,'2. Collected Data'!AC240,'2. Collected Data'!AC340))</f>
        <v>0.04</v>
      </c>
      <c r="AD40" s="45">
        <f>IF(COUNT('2. Collected Data'!AD40,'2. Collected Data'!AD140,'2. Collected Data'!AD240,'2. Collected Data'!AD340)&lt;=1,"",AVERAGE('2. Collected Data'!AD40,'2. Collected Data'!AD140,'2. Collected Data'!AD240,'2. Collected Data'!AD340))</f>
        <v>126.5</v>
      </c>
      <c r="AE40" s="45">
        <f>IF(COUNT('2. Collected Data'!AE40,'2. Collected Data'!AE140,'2. Collected Data'!AE240,'2. Collected Data'!AE340)&lt;=1,"",AVERAGE('2. Collected Data'!AE40,'2. Collected Data'!AE140,'2. Collected Data'!AE240,'2. Collected Data'!AE340))</f>
        <v>173718.75</v>
      </c>
      <c r="AF40" s="45">
        <f>IF(COUNT('2. Collected Data'!AF40,'2. Collected Data'!AF140,'2. Collected Data'!AF240,'2. Collected Data'!AF340)&lt;=1,"",AVERAGE('2. Collected Data'!AF40,'2. Collected Data'!AF140,'2. Collected Data'!AF240,'2. Collected Data'!AF340))</f>
        <v>115.75</v>
      </c>
      <c r="AG40" s="45">
        <f>IF(COUNT('2. Collected Data'!AG40,'2. Collected Data'!AG140,'2. Collected Data'!AG240,'2. Collected Data'!AG340)&lt;=1,"",AVERAGE('2. Collected Data'!AG40,'2. Collected Data'!AG140,'2. Collected Data'!AG240,'2. Collected Data'!AG340))</f>
        <v>6990250</v>
      </c>
      <c r="AH40" s="88"/>
      <c r="AI40" s="45">
        <f>IF(COUNT('2. Collected Data'!AI40,'2. Collected Data'!AI140,'2. Collected Data'!AI240,'2. Collected Data'!AI340)&lt;=1,"",AVERAGE('2. Collected Data'!AI40,'2. Collected Data'!AI140,'2. Collected Data'!AI240,'2. Collected Data'!AI340))</f>
        <v>107864.5</v>
      </c>
      <c r="AJ40" s="45">
        <f>IF(COUNT('2. Collected Data'!AJ40,'2. Collected Data'!AJ140,'2. Collected Data'!AJ240,'2. Collected Data'!AJ340)&lt;=1,"",AVERAGE('2. Collected Data'!AJ40,'2. Collected Data'!AJ140,'2. Collected Data'!AJ240,'2. Collected Data'!AJ340))</f>
        <v>11</v>
      </c>
      <c r="AK40" s="45">
        <f>IF(COUNT('2. Collected Data'!AK40,'2. Collected Data'!AK140,'2. Collected Data'!AK240,'2. Collected Data'!AK340)&lt;=1,"",AVERAGE('2. Collected Data'!AK40,'2. Collected Data'!AK140,'2. Collected Data'!AK240,'2. Collected Data'!AK340))</f>
        <v>4500</v>
      </c>
      <c r="AL40" s="45" t="str">
        <f>IF(COUNT('2. Collected Data'!AL40,'2. Collected Data'!AL140,'2. Collected Data'!AL240,'2. Collected Data'!AL340)&lt;=1,"",AVERAGE('2. Collected Data'!AL40,'2. Collected Data'!AL140,'2. Collected Data'!AL240,'2. Collected Data'!AL340))</f>
        <v/>
      </c>
      <c r="AM40" s="45" t="str">
        <f>IF(COUNT('2. Collected Data'!AM40,'2. Collected Data'!AM140,'2. Collected Data'!AM240,'2. Collected Data'!AM340)&lt;=1,"",AVERAGE('2. Collected Data'!AM40,'2. Collected Data'!AM140,'2. Collected Data'!AM240,'2. Collected Data'!AM340))</f>
        <v/>
      </c>
      <c r="AN40" s="122"/>
      <c r="AO40" s="45" t="str">
        <f>IF(COUNT('2. Collected Data'!AO40,'2. Collected Data'!AO140,'2. Collected Data'!AO240,'2. Collected Data'!AO340)&lt;=1,"",AVERAGE('2. Collected Data'!AO40,'2. Collected Data'!AO140,'2. Collected Data'!AO240,'2. Collected Data'!AO340))</f>
        <v/>
      </c>
      <c r="AP40" s="45">
        <f>IF(COUNT('2. Collected Data'!AP40,'2. Collected Data'!AP140,'2. Collected Data'!AP240,'2. Collected Data'!AP340)&lt;=1,"",AVERAGE('2. Collected Data'!AP40,'2. Collected Data'!AP140,'2. Collected Data'!AP240,'2. Collected Data'!AP340))</f>
        <v>0</v>
      </c>
      <c r="AQ40" s="45">
        <f>IF(COUNT('2. Collected Data'!AQ40,'2. Collected Data'!AQ140,'2. Collected Data'!AQ240,'2. Collected Data'!AQ340)&lt;=1,"",AVERAGE('2. Collected Data'!AQ40,'2. Collected Data'!AQ140,'2. Collected Data'!AQ240,'2. Collected Data'!AQ340))</f>
        <v>1470052</v>
      </c>
      <c r="AR40" s="45">
        <f>IF(COUNT('2. Collected Data'!AR40,'2. Collected Data'!AR140,'2. Collected Data'!AR240,'2. Collected Data'!AR340)&lt;=1,"",AVERAGE('2. Collected Data'!AR40,'2. Collected Data'!AR140,'2. Collected Data'!AR240,'2. Collected Data'!AR340))</f>
        <v>5500</v>
      </c>
      <c r="AS40" s="45">
        <f>IF(COUNT('2. Collected Data'!AS40,'2. Collected Data'!AS140,'2. Collected Data'!AS240,'2. Collected Data'!AS340)&lt;=1,"",AVERAGE('2. Collected Data'!AS40,'2. Collected Data'!AS140,'2. Collected Data'!AS240,'2. Collected Data'!AS340))</f>
        <v>0</v>
      </c>
      <c r="AT40" s="45">
        <f>IF(COUNT('2. Collected Data'!AT40,'2. Collected Data'!AT140,'2. Collected Data'!AT240,'2. Collected Data'!AT340)&lt;=1,"",AVERAGE('2. Collected Data'!AT40,'2. Collected Data'!AT140,'2. Collected Data'!AT240,'2. Collected Data'!AT340))</f>
        <v>495622.5</v>
      </c>
      <c r="AU40" s="45" t="str">
        <f>IF(COUNT('2. Collected Data'!AU40,'2. Collected Data'!AU140,'2. Collected Data'!AU240,'2. Collected Data'!AU340)&lt;=1,"",AVERAGE('2. Collected Data'!AU40,'2. Collected Data'!AU140,'2. Collected Data'!AU240,'2. Collected Data'!AU340))</f>
        <v/>
      </c>
      <c r="AV40" s="88"/>
      <c r="AW40" s="185">
        <f>IF(COUNT('2. Collected Data'!AW40,'2. Collected Data'!AW140,'2. Collected Data'!AW240,'2. Collected Data'!AW340)&lt;=1,"",AVERAGE('2. Collected Data'!AW40,'2. Collected Data'!AW140,'2. Collected Data'!AW240,'2. Collected Data'!AW340))</f>
        <v>0.64999999999999991</v>
      </c>
      <c r="AX40" s="185">
        <f>IF(COUNT('2. Collected Data'!AX40,'2. Collected Data'!AX140,'2. Collected Data'!AX240,'2. Collected Data'!AX340)&lt;=1,"",AVERAGE('2. Collected Data'!AX40,'2. Collected Data'!AX140,'2. Collected Data'!AX240,'2. Collected Data'!AX340))</f>
        <v>0.35</v>
      </c>
      <c r="AY40" s="50"/>
      <c r="AZ40" s="91"/>
      <c r="BA40" s="88"/>
      <c r="BB40" s="78">
        <f>IF(COUNT('2. Collected Data'!BB40,'2. Collected Data'!BB140,'2. Collected Data'!BB240,'2. Collected Data'!BB340)&lt;=1,"",AVERAGE('2. Collected Data'!BB40,'2. Collected Data'!BB140,'2. Collected Data'!BB240,'2. Collected Data'!BB340))</f>
        <v>55.942499999999995</v>
      </c>
      <c r="BC40" s="75">
        <f>IF(COUNT('2. Collected Data'!BC40,'2. Collected Data'!BC140,'2. Collected Data'!BC240,'2. Collected Data'!BC340)&lt;=1,"",AVERAGE('2. Collected Data'!BC40,'2. Collected Data'!BC140,'2. Collected Data'!BC240,'2. Collected Data'!BC340))</f>
        <v>3992878</v>
      </c>
      <c r="BD40" s="75">
        <f>IF(COUNT('2. Collected Data'!BD40,'2. Collected Data'!BD140,'2. Collected Data'!BD240,'2. Collected Data'!BD340)&lt;=1,"",AVERAGE('2. Collected Data'!BD40,'2. Collected Data'!BD140,'2. Collected Data'!BD240,'2. Collected Data'!BD340))</f>
        <v>9594215</v>
      </c>
      <c r="BE40" s="75">
        <f>IF(COUNT('2. Collected Data'!BE40,'2. Collected Data'!BE140,'2. Collected Data'!BE240,'2. Collected Data'!BE340)&lt;=1,"",AVERAGE('2. Collected Data'!BE40,'2. Collected Data'!BE140,'2. Collected Data'!BE240,'2. Collected Data'!BE340))</f>
        <v>9798106.75</v>
      </c>
      <c r="BF40" s="75">
        <f>IF(COUNT('2. Collected Data'!BF40,'2. Collected Data'!BF140,'2. Collected Data'!BF240,'2. Collected Data'!BF340)&lt;=1,"",AVERAGE('2. Collected Data'!BF40,'2. Collected Data'!BF140,'2. Collected Data'!BF240,'2. Collected Data'!BF340))</f>
        <v>26361588.25</v>
      </c>
      <c r="BG40" s="50"/>
      <c r="BH40" s="78">
        <f>IF(COUNT('2. Collected Data'!BH40,'2. Collected Data'!BH140,'2. Collected Data'!BH240,'2. Collected Data'!BH340)&lt;=1,"",AVERAGE('2. Collected Data'!BH40,'2. Collected Data'!BH140,'2. Collected Data'!BH240,'2. Collected Data'!BH340))</f>
        <v>55.895000000000003</v>
      </c>
      <c r="BI40" s="130"/>
      <c r="BJ40" s="50"/>
    </row>
    <row r="41" spans="1:62" s="51" customFormat="1" ht="11.25" customHeight="1" x14ac:dyDescent="0.15">
      <c r="A41" s="89" t="s">
        <v>156</v>
      </c>
      <c r="B41" s="172"/>
      <c r="C41" s="348"/>
      <c r="D41" s="348"/>
      <c r="E41" s="348"/>
      <c r="F41" s="348"/>
      <c r="G41" s="45" t="str">
        <f>IF(COUNT('2. Collected Data'!G41,'2. Collected Data'!G141,'2. Collected Data'!G241,'2. Collected Data'!G341)&lt;=1,"",AVERAGE('2. Collected Data'!G41,'2. Collected Data'!G141,'2. Collected Data'!G241,'2. Collected Data'!G341))</f>
        <v/>
      </c>
      <c r="H41" s="45" t="str">
        <f>IF(COUNT('2. Collected Data'!H41,'2. Collected Data'!H141,'2. Collected Data'!H241,'2. Collected Data'!H341)&lt;=1,"",AVERAGE('2. Collected Data'!H41,'2. Collected Data'!H141,'2. Collected Data'!H241,'2. Collected Data'!H341))</f>
        <v/>
      </c>
      <c r="I41" s="45" t="str">
        <f>IF(COUNT('2. Collected Data'!I41,'2. Collected Data'!I141,'2. Collected Data'!I241,'2. Collected Data'!I341)&lt;=1,"",AVERAGE('2. Collected Data'!I41,'2. Collected Data'!I141,'2. Collected Data'!I241,'2. Collected Data'!I341))</f>
        <v/>
      </c>
      <c r="J41" s="45" t="str">
        <f>IF(COUNT('2. Collected Data'!J41,'2. Collected Data'!J141,'2. Collected Data'!J241,'2. Collected Data'!J341)&lt;=1,"",AVERAGE('2. Collected Data'!J41,'2. Collected Data'!J141,'2. Collected Data'!J241,'2. Collected Data'!J341))</f>
        <v/>
      </c>
      <c r="K41" s="45" t="str">
        <f>IF(COUNT('2. Collected Data'!K41,'2. Collected Data'!K141,'2. Collected Data'!K241,'2. Collected Data'!K341)&lt;=1,"",AVERAGE('2. Collected Data'!K41,'2. Collected Data'!K141,'2. Collected Data'!K241,'2. Collected Data'!K341))</f>
        <v/>
      </c>
      <c r="L41" s="45" t="str">
        <f>IF(COUNT('2. Collected Data'!L41,'2. Collected Data'!L141,'2. Collected Data'!L241,'2. Collected Data'!L341)&lt;=1,"",AVERAGE('2. Collected Data'!L41,'2. Collected Data'!L141,'2. Collected Data'!L241,'2. Collected Data'!L341))</f>
        <v/>
      </c>
      <c r="M41" s="45" t="str">
        <f>IF(COUNT('2. Collected Data'!M41,'2. Collected Data'!M141,'2. Collected Data'!M241,'2. Collected Data'!M341)&lt;=1,"",AVERAGE('2. Collected Data'!M41,'2. Collected Data'!M141,'2. Collected Data'!M241,'2. Collected Data'!M341))</f>
        <v/>
      </c>
      <c r="N41" s="45" t="str">
        <f>IF(COUNT('2. Collected Data'!N41,'2. Collected Data'!N141,'2. Collected Data'!N241,'2. Collected Data'!N341)&lt;=1,"",AVERAGE('2. Collected Data'!N41,'2. Collected Data'!N141,'2. Collected Data'!N241,'2. Collected Data'!N341))</f>
        <v/>
      </c>
      <c r="O41" s="45" t="str">
        <f>IF(COUNT('2. Collected Data'!O41,'2. Collected Data'!O141,'2. Collected Data'!O241,'2. Collected Data'!O341)&lt;=1,"",AVERAGE('2. Collected Data'!O41,'2. Collected Data'!O141,'2. Collected Data'!O241,'2. Collected Data'!O341))</f>
        <v/>
      </c>
      <c r="P41" s="45" t="str">
        <f>IF(COUNT('2. Collected Data'!P41,'2. Collected Data'!P141,'2. Collected Data'!P241,'2. Collected Data'!P341)&lt;=1,"",AVERAGE('2. Collected Data'!P41,'2. Collected Data'!P141,'2. Collected Data'!P241,'2. Collected Data'!P341))</f>
        <v/>
      </c>
      <c r="Q41" s="45" t="str">
        <f>IF(COUNT('2. Collected Data'!Q41,'2. Collected Data'!Q141,'2. Collected Data'!Q241,'2. Collected Data'!Q341)&lt;=1,"",AVERAGE('2. Collected Data'!Q41,'2. Collected Data'!Q141,'2. Collected Data'!Q241,'2. Collected Data'!Q341))</f>
        <v/>
      </c>
      <c r="R41" s="45" t="str">
        <f>IF(COUNT('2. Collected Data'!R41,'2. Collected Data'!R141,'2. Collected Data'!R241,'2. Collected Data'!R341)&lt;=1,"",AVERAGE('2. Collected Data'!R41,'2. Collected Data'!R141,'2. Collected Data'!R241,'2. Collected Data'!R341))</f>
        <v/>
      </c>
      <c r="S41" s="45" t="str">
        <f>IF(COUNT('2. Collected Data'!S41,'2. Collected Data'!S141,'2. Collected Data'!S241,'2. Collected Data'!S341)&lt;=1,"",AVERAGE('2. Collected Data'!S41,'2. Collected Data'!S141,'2. Collected Data'!S241,'2. Collected Data'!S341))</f>
        <v/>
      </c>
      <c r="T41" s="45" t="str">
        <f>IF(COUNT('2. Collected Data'!T41,'2. Collected Data'!T141,'2. Collected Data'!T241,'2. Collected Data'!T341)&lt;=1,"",AVERAGE('2. Collected Data'!T41,'2. Collected Data'!T141,'2. Collected Data'!T241,'2. Collected Data'!T341))</f>
        <v/>
      </c>
      <c r="U41" s="45" t="str">
        <f>IF(COUNT('2. Collected Data'!U41,'2. Collected Data'!U141,'2. Collected Data'!U241,'2. Collected Data'!U341)&lt;=1,"",AVERAGE('2. Collected Data'!U41,'2. Collected Data'!U141,'2. Collected Data'!U241,'2. Collected Data'!U341))</f>
        <v/>
      </c>
      <c r="V41" s="45" t="str">
        <f>IF(COUNT('2. Collected Data'!V41,'2. Collected Data'!V141,'2. Collected Data'!V241,'2. Collected Data'!V341)&lt;=1,"",AVERAGE('2. Collected Data'!V41,'2. Collected Data'!V141,'2. Collected Data'!V241,'2. Collected Data'!V341))</f>
        <v/>
      </c>
      <c r="W41" s="45" t="str">
        <f>IF(COUNT('2. Collected Data'!W41,'2. Collected Data'!W141,'2. Collected Data'!W241,'2. Collected Data'!W341)&lt;=1,"",AVERAGE('2. Collected Data'!W41,'2. Collected Data'!W141,'2. Collected Data'!W241,'2. Collected Data'!W341))</f>
        <v/>
      </c>
      <c r="X41" s="45" t="str">
        <f>IF(COUNT('2. Collected Data'!X41,'2. Collected Data'!X141,'2. Collected Data'!X241,'2. Collected Data'!X341)&lt;=1,"",AVERAGE('2. Collected Data'!X41,'2. Collected Data'!X141,'2. Collected Data'!X241,'2. Collected Data'!X341))</f>
        <v/>
      </c>
      <c r="Y41" s="45" t="str">
        <f>IF(COUNT('2. Collected Data'!Y41,'2. Collected Data'!Y141,'2. Collected Data'!Y241,'2. Collected Data'!Y341)&lt;=1,"",AVERAGE('2. Collected Data'!Y41,'2. Collected Data'!Y141,'2. Collected Data'!Y241,'2. Collected Data'!Y341))</f>
        <v/>
      </c>
      <c r="Z41" s="45" t="str">
        <f>IF(COUNT('2. Collected Data'!Z41,'2. Collected Data'!Z141,'2. Collected Data'!Z241,'2. Collected Data'!Z341)&lt;=1,"",AVERAGE('2. Collected Data'!Z41,'2. Collected Data'!Z141,'2. Collected Data'!Z241,'2. Collected Data'!Z341))</f>
        <v/>
      </c>
      <c r="AA41" s="185" t="str">
        <f>IF(COUNT('2. Collected Data'!AA41,'2. Collected Data'!AA141,'2. Collected Data'!AA241,'2. Collected Data'!AA341)&lt;=1,"",AVERAGE('2. Collected Data'!AA41,'2. Collected Data'!AA141,'2. Collected Data'!AA241,'2. Collected Data'!AA341))</f>
        <v/>
      </c>
      <c r="AB41" s="185" t="str">
        <f>IF(COUNT('2. Collected Data'!AB41,'2. Collected Data'!AB141,'2. Collected Data'!AB241,'2. Collected Data'!AB341)&lt;=1,"",AVERAGE('2. Collected Data'!AB41,'2. Collected Data'!AB141,'2. Collected Data'!AB241,'2. Collected Data'!AB341))</f>
        <v/>
      </c>
      <c r="AC41" s="185" t="str">
        <f>IF(COUNT('2. Collected Data'!AC41,'2. Collected Data'!AC141,'2. Collected Data'!AC241,'2. Collected Data'!AC341)&lt;=1,"",AVERAGE('2. Collected Data'!AC41,'2. Collected Data'!AC141,'2. Collected Data'!AC241,'2. Collected Data'!AC341))</f>
        <v/>
      </c>
      <c r="AD41" s="45" t="str">
        <f>IF(COUNT('2. Collected Data'!AD41,'2. Collected Data'!AD141,'2. Collected Data'!AD241,'2. Collected Data'!AD341)&lt;=1,"",AVERAGE('2. Collected Data'!AD41,'2. Collected Data'!AD141,'2. Collected Data'!AD241,'2. Collected Data'!AD341))</f>
        <v/>
      </c>
      <c r="AE41" s="45" t="str">
        <f>IF(COUNT('2. Collected Data'!AE41,'2. Collected Data'!AE141,'2. Collected Data'!AE241,'2. Collected Data'!AE341)&lt;=1,"",AVERAGE('2. Collected Data'!AE41,'2. Collected Data'!AE141,'2. Collected Data'!AE241,'2. Collected Data'!AE341))</f>
        <v/>
      </c>
      <c r="AF41" s="45" t="str">
        <f>IF(COUNT('2. Collected Data'!AF41,'2. Collected Data'!AF141,'2. Collected Data'!AF241,'2. Collected Data'!AF341)&lt;=1,"",AVERAGE('2. Collected Data'!AF41,'2. Collected Data'!AF141,'2. Collected Data'!AF241,'2. Collected Data'!AF341))</f>
        <v/>
      </c>
      <c r="AG41" s="45" t="str">
        <f>IF(COUNT('2. Collected Data'!AG41,'2. Collected Data'!AG141,'2. Collected Data'!AG241,'2. Collected Data'!AG341)&lt;=1,"",AVERAGE('2. Collected Data'!AG41,'2. Collected Data'!AG141,'2. Collected Data'!AG241,'2. Collected Data'!AG341))</f>
        <v/>
      </c>
      <c r="AH41" s="88"/>
      <c r="AI41" s="45" t="str">
        <f>IF(COUNT('2. Collected Data'!AI41,'2. Collected Data'!AI141,'2. Collected Data'!AI241,'2. Collected Data'!AI341)&lt;=1,"",AVERAGE('2. Collected Data'!AI41,'2. Collected Data'!AI141,'2. Collected Data'!AI241,'2. Collected Data'!AI341))</f>
        <v/>
      </c>
      <c r="AJ41" s="45" t="str">
        <f>IF(COUNT('2. Collected Data'!AJ41,'2. Collected Data'!AJ141,'2. Collected Data'!AJ241,'2. Collected Data'!AJ341)&lt;=1,"",AVERAGE('2. Collected Data'!AJ41,'2. Collected Data'!AJ141,'2. Collected Data'!AJ241,'2. Collected Data'!AJ341))</f>
        <v/>
      </c>
      <c r="AK41" s="45" t="str">
        <f>IF(COUNT('2. Collected Data'!AK41,'2. Collected Data'!AK141,'2. Collected Data'!AK241,'2. Collected Data'!AK341)&lt;=1,"",AVERAGE('2. Collected Data'!AK41,'2. Collected Data'!AK141,'2. Collected Data'!AK241,'2. Collected Data'!AK341))</f>
        <v/>
      </c>
      <c r="AL41" s="45" t="str">
        <f>IF(COUNT('2. Collected Data'!AL41,'2. Collected Data'!AL141,'2. Collected Data'!AL241,'2. Collected Data'!AL341)&lt;=1,"",AVERAGE('2. Collected Data'!AL41,'2. Collected Data'!AL141,'2. Collected Data'!AL241,'2. Collected Data'!AL341))</f>
        <v/>
      </c>
      <c r="AM41" s="45" t="str">
        <f>IF(COUNT('2. Collected Data'!AM41,'2. Collected Data'!AM141,'2. Collected Data'!AM241,'2. Collected Data'!AM341)&lt;=1,"",AVERAGE('2. Collected Data'!AM41,'2. Collected Data'!AM141,'2. Collected Data'!AM241,'2. Collected Data'!AM341))</f>
        <v/>
      </c>
      <c r="AN41" s="122"/>
      <c r="AO41" s="45" t="str">
        <f>IF(COUNT('2. Collected Data'!AO41,'2. Collected Data'!AO141,'2. Collected Data'!AO241,'2. Collected Data'!AO341)&lt;=1,"",AVERAGE('2. Collected Data'!AO41,'2. Collected Data'!AO141,'2. Collected Data'!AO241,'2. Collected Data'!AO341))</f>
        <v/>
      </c>
      <c r="AP41" s="45" t="str">
        <f>IF(COUNT('2. Collected Data'!AP41,'2. Collected Data'!AP141,'2. Collected Data'!AP241,'2. Collected Data'!AP341)&lt;=1,"",AVERAGE('2. Collected Data'!AP41,'2. Collected Data'!AP141,'2. Collected Data'!AP241,'2. Collected Data'!AP341))</f>
        <v/>
      </c>
      <c r="AQ41" s="45" t="str">
        <f>IF(COUNT('2. Collected Data'!AQ41,'2. Collected Data'!AQ141,'2. Collected Data'!AQ241,'2. Collected Data'!AQ341)&lt;=1,"",AVERAGE('2. Collected Data'!AQ41,'2. Collected Data'!AQ141,'2. Collected Data'!AQ241,'2. Collected Data'!AQ341))</f>
        <v/>
      </c>
      <c r="AR41" s="45" t="str">
        <f>IF(COUNT('2. Collected Data'!AR41,'2. Collected Data'!AR141,'2. Collected Data'!AR241,'2. Collected Data'!AR341)&lt;=1,"",AVERAGE('2. Collected Data'!AR41,'2. Collected Data'!AR141,'2. Collected Data'!AR241,'2. Collected Data'!AR341))</f>
        <v/>
      </c>
      <c r="AS41" s="45" t="str">
        <f>IF(COUNT('2. Collected Data'!AS41,'2. Collected Data'!AS141,'2. Collected Data'!AS241,'2. Collected Data'!AS341)&lt;=1,"",AVERAGE('2. Collected Data'!AS41,'2. Collected Data'!AS141,'2. Collected Data'!AS241,'2. Collected Data'!AS341))</f>
        <v/>
      </c>
      <c r="AT41" s="45" t="str">
        <f>IF(COUNT('2. Collected Data'!AT41,'2. Collected Data'!AT141,'2. Collected Data'!AT241,'2. Collected Data'!AT341)&lt;=1,"",AVERAGE('2. Collected Data'!AT41,'2. Collected Data'!AT141,'2. Collected Data'!AT241,'2. Collected Data'!AT341))</f>
        <v/>
      </c>
      <c r="AU41" s="45" t="str">
        <f>IF(COUNT('2. Collected Data'!AU41,'2. Collected Data'!AU141,'2. Collected Data'!AU241,'2. Collected Data'!AU341)&lt;=1,"",AVERAGE('2. Collected Data'!AU41,'2. Collected Data'!AU141,'2. Collected Data'!AU241,'2. Collected Data'!AU341))</f>
        <v/>
      </c>
      <c r="AV41" s="88"/>
      <c r="AW41" s="185" t="str">
        <f>IF(COUNT('2. Collected Data'!AW41,'2. Collected Data'!AW141,'2. Collected Data'!AW241,'2. Collected Data'!AW341)&lt;=1,"",AVERAGE('2. Collected Data'!AW41,'2. Collected Data'!AW141,'2. Collected Data'!AW241,'2. Collected Data'!AW341))</f>
        <v/>
      </c>
      <c r="AX41" s="185" t="str">
        <f>IF(COUNT('2. Collected Data'!AX41,'2. Collected Data'!AX141,'2. Collected Data'!AX241,'2. Collected Data'!AX341)&lt;=1,"",AVERAGE('2. Collected Data'!AX41,'2. Collected Data'!AX141,'2. Collected Data'!AX241,'2. Collected Data'!AX341))</f>
        <v/>
      </c>
      <c r="AY41" s="50"/>
      <c r="AZ41" s="91"/>
      <c r="BA41" s="88"/>
      <c r="BB41" s="78" t="str">
        <f>IF(COUNT('2. Collected Data'!BB41,'2. Collected Data'!BB141,'2. Collected Data'!BB241,'2. Collected Data'!BB341)&lt;=1,"",AVERAGE('2. Collected Data'!BB41,'2. Collected Data'!BB141,'2. Collected Data'!BB241,'2. Collected Data'!BB341))</f>
        <v/>
      </c>
      <c r="BC41" s="75" t="str">
        <f>IF(COUNT('2. Collected Data'!BC41,'2. Collected Data'!BC141,'2. Collected Data'!BC241,'2. Collected Data'!BC341)&lt;=1,"",AVERAGE('2. Collected Data'!BC41,'2. Collected Data'!BC141,'2. Collected Data'!BC241,'2. Collected Data'!BC341))</f>
        <v/>
      </c>
      <c r="BD41" s="75" t="str">
        <f>IF(COUNT('2. Collected Data'!BD41,'2. Collected Data'!BD141,'2. Collected Data'!BD241,'2. Collected Data'!BD341)&lt;=1,"",AVERAGE('2. Collected Data'!BD41,'2. Collected Data'!BD141,'2. Collected Data'!BD241,'2. Collected Data'!BD341))</f>
        <v/>
      </c>
      <c r="BE41" s="75" t="str">
        <f>IF(COUNT('2. Collected Data'!BE41,'2. Collected Data'!BE141,'2. Collected Data'!BE241,'2. Collected Data'!BE341)&lt;=1,"",AVERAGE('2. Collected Data'!BE41,'2. Collected Data'!BE141,'2. Collected Data'!BE241,'2. Collected Data'!BE341))</f>
        <v/>
      </c>
      <c r="BF41" s="75" t="str">
        <f>IF(COUNT('2. Collected Data'!BF41,'2. Collected Data'!BF141,'2. Collected Data'!BF241,'2. Collected Data'!BF341)&lt;=1,"",AVERAGE('2. Collected Data'!BF41,'2. Collected Data'!BF141,'2. Collected Data'!BF241,'2. Collected Data'!BF341))</f>
        <v/>
      </c>
      <c r="BG41" s="50"/>
      <c r="BH41" s="78" t="str">
        <f>IF(COUNT('2. Collected Data'!BH41,'2. Collected Data'!BH141,'2. Collected Data'!BH241,'2. Collected Data'!BH341)&lt;=1,"",AVERAGE('2. Collected Data'!BH41,'2. Collected Data'!BH141,'2. Collected Data'!BH241,'2. Collected Data'!BH341))</f>
        <v/>
      </c>
      <c r="BI41" s="130"/>
      <c r="BJ41" s="50"/>
    </row>
    <row r="42" spans="1:62" s="177" customFormat="1" ht="11.25" customHeight="1" x14ac:dyDescent="0.15">
      <c r="A42" s="89" t="s">
        <v>334</v>
      </c>
      <c r="B42" s="172"/>
      <c r="C42" s="348"/>
      <c r="D42" s="348"/>
      <c r="E42" s="348"/>
      <c r="F42" s="348"/>
      <c r="G42" s="45">
        <f>IF(COUNT('2. Collected Data'!G42,'2. Collected Data'!G142,'2. Collected Data'!G242,'2. Collected Data'!G342)&lt;=1,"",AVERAGE('2. Collected Data'!G42,'2. Collected Data'!G142,'2. Collected Data'!G242,'2. Collected Data'!G342))</f>
        <v>9358.5</v>
      </c>
      <c r="H42" s="45">
        <f>IF(COUNT('2. Collected Data'!H42,'2. Collected Data'!H142,'2. Collected Data'!H242,'2. Collected Data'!H342)&lt;=1,"",AVERAGE('2. Collected Data'!H42,'2. Collected Data'!H142,'2. Collected Data'!H242,'2. Collected Data'!H342))</f>
        <v>4600</v>
      </c>
      <c r="I42" s="45">
        <f>IF(COUNT('2. Collected Data'!I42,'2. Collected Data'!I142,'2. Collected Data'!I242,'2. Collected Data'!I342)&lt;=1,"",AVERAGE('2. Collected Data'!I42,'2. Collected Data'!I142,'2. Collected Data'!I242,'2. Collected Data'!I342))</f>
        <v>340</v>
      </c>
      <c r="J42" s="45">
        <f>IF(COUNT('2. Collected Data'!J42,'2. Collected Data'!J142,'2. Collected Data'!J242,'2. Collected Data'!J342)&lt;=1,"",AVERAGE('2. Collected Data'!J42,'2. Collected Data'!J142,'2. Collected Data'!J242,'2. Collected Data'!J342))</f>
        <v>22</v>
      </c>
      <c r="K42" s="45">
        <f>IF(COUNT('2. Collected Data'!K42,'2. Collected Data'!K142,'2. Collected Data'!K242,'2. Collected Data'!K342)&lt;=1,"",AVERAGE('2. Collected Data'!K42,'2. Collected Data'!K142,'2. Collected Data'!K242,'2. Collected Data'!K342))</f>
        <v>2</v>
      </c>
      <c r="L42" s="45">
        <f>IF(COUNT('2. Collected Data'!L42,'2. Collected Data'!L142,'2. Collected Data'!L242,'2. Collected Data'!L342)&lt;=1,"",AVERAGE('2. Collected Data'!L42,'2. Collected Data'!L142,'2. Collected Data'!L242,'2. Collected Data'!L342))</f>
        <v>3</v>
      </c>
      <c r="M42" s="45">
        <f>IF(COUNT('2. Collected Data'!M42,'2. Collected Data'!M142,'2. Collected Data'!M242,'2. Collected Data'!M342)&lt;=1,"",AVERAGE('2. Collected Data'!M42,'2. Collected Data'!M142,'2. Collected Data'!M242,'2. Collected Data'!M342))</f>
        <v>503</v>
      </c>
      <c r="N42" s="45">
        <f>IF(COUNT('2. Collected Data'!N42,'2. Collected Data'!N142,'2. Collected Data'!N242,'2. Collected Data'!N342)&lt;=1,"",AVERAGE('2. Collected Data'!N42,'2. Collected Data'!N142,'2. Collected Data'!N242,'2. Collected Data'!N342))</f>
        <v>6</v>
      </c>
      <c r="O42" s="45">
        <f>IF(COUNT('2. Collected Data'!O42,'2. Collected Data'!O142,'2. Collected Data'!O242,'2. Collected Data'!O342)&lt;=1,"",AVERAGE('2. Collected Data'!O42,'2. Collected Data'!O142,'2. Collected Data'!O242,'2. Collected Data'!O342))</f>
        <v>165</v>
      </c>
      <c r="P42" s="45">
        <f>IF(COUNT('2. Collected Data'!P42,'2. Collected Data'!P142,'2. Collected Data'!P242,'2. Collected Data'!P342)&lt;=1,"",AVERAGE('2. Collected Data'!P42,'2. Collected Data'!P142,'2. Collected Data'!P242,'2. Collected Data'!P342))</f>
        <v>0</v>
      </c>
      <c r="Q42" s="45">
        <f>IF(COUNT('2. Collected Data'!Q42,'2. Collected Data'!Q142,'2. Collected Data'!Q242,'2. Collected Data'!Q342)&lt;=1,"",AVERAGE('2. Collected Data'!Q42,'2. Collected Data'!Q142,'2. Collected Data'!Q242,'2. Collected Data'!Q342))</f>
        <v>401</v>
      </c>
      <c r="R42" s="45">
        <f>IF(COUNT('2. Collected Data'!R42,'2. Collected Data'!R142,'2. Collected Data'!R242,'2. Collected Data'!R342)&lt;=1,"",AVERAGE('2. Collected Data'!R42,'2. Collected Data'!R142,'2. Collected Data'!R242,'2. Collected Data'!R342))</f>
        <v>1</v>
      </c>
      <c r="S42" s="45">
        <f>IF(COUNT('2. Collected Data'!S42,'2. Collected Data'!S142,'2. Collected Data'!S242,'2. Collected Data'!S342)&lt;=1,"",AVERAGE('2. Collected Data'!S42,'2. Collected Data'!S142,'2. Collected Data'!S242,'2. Collected Data'!S342))</f>
        <v>0</v>
      </c>
      <c r="T42" s="45">
        <f>IF(COUNT('2. Collected Data'!T42,'2. Collected Data'!T142,'2. Collected Data'!T242,'2. Collected Data'!T342)&lt;=1,"",AVERAGE('2. Collected Data'!T42,'2. Collected Data'!T142,'2. Collected Data'!T242,'2. Collected Data'!T342))</f>
        <v>0</v>
      </c>
      <c r="U42" s="45">
        <f>IF(COUNT('2. Collected Data'!U42,'2. Collected Data'!U142,'2. Collected Data'!U242,'2. Collected Data'!U342)&lt;=1,"",AVERAGE('2. Collected Data'!U42,'2. Collected Data'!U142,'2. Collected Data'!U242,'2. Collected Data'!U342))</f>
        <v>300</v>
      </c>
      <c r="V42" s="45">
        <f>IF(COUNT('2. Collected Data'!V42,'2. Collected Data'!V142,'2. Collected Data'!V242,'2. Collected Data'!V342)&lt;=1,"",AVERAGE('2. Collected Data'!V42,'2. Collected Data'!V142,'2. Collected Data'!V242,'2. Collected Data'!V342))</f>
        <v>0</v>
      </c>
      <c r="W42" s="45">
        <f>IF(COUNT('2. Collected Data'!W42,'2. Collected Data'!W142,'2. Collected Data'!W242,'2. Collected Data'!W342)&lt;=1,"",AVERAGE('2. Collected Data'!W42,'2. Collected Data'!W142,'2. Collected Data'!W242,'2. Collected Data'!W342))</f>
        <v>0</v>
      </c>
      <c r="X42" s="45">
        <f>IF(COUNT('2. Collected Data'!X42,'2. Collected Data'!X142,'2. Collected Data'!X242,'2. Collected Data'!X342)&lt;=1,"",AVERAGE('2. Collected Data'!X42,'2. Collected Data'!X142,'2. Collected Data'!X242,'2. Collected Data'!X342))</f>
        <v>0</v>
      </c>
      <c r="Y42" s="45">
        <f>IF(COUNT('2. Collected Data'!Y42,'2. Collected Data'!Y142,'2. Collected Data'!Y242,'2. Collected Data'!Y342)&lt;=1,"",AVERAGE('2. Collected Data'!Y42,'2. Collected Data'!Y142,'2. Collected Data'!Y242,'2. Collected Data'!Y342))</f>
        <v>664</v>
      </c>
      <c r="Z42" s="45">
        <f>IF(COUNT('2. Collected Data'!Z42,'2. Collected Data'!Z142,'2. Collected Data'!Z242,'2. Collected Data'!Z342)&lt;=1,"",AVERAGE('2. Collected Data'!Z42,'2. Collected Data'!Z142,'2. Collected Data'!Z242,'2. Collected Data'!Z342))</f>
        <v>0</v>
      </c>
      <c r="AA42" s="185">
        <f>IF(COUNT('2. Collected Data'!AA42,'2. Collected Data'!AA142,'2. Collected Data'!AA242,'2. Collected Data'!AA342)&lt;=1,"",AVERAGE('2. Collected Data'!AA42,'2. Collected Data'!AA142,'2. Collected Data'!AA242,'2. Collected Data'!AA342))</f>
        <v>0.46</v>
      </c>
      <c r="AB42" s="185">
        <f>IF(COUNT('2. Collected Data'!AB42,'2. Collected Data'!AB142,'2. Collected Data'!AB242,'2. Collected Data'!AB342)&lt;=1,"",AVERAGE('2. Collected Data'!AB42,'2. Collected Data'!AB142,'2. Collected Data'!AB242,'2. Collected Data'!AB342))</f>
        <v>0.54</v>
      </c>
      <c r="AC42" s="185">
        <f>IF(COUNT('2. Collected Data'!AC42,'2. Collected Data'!AC142,'2. Collected Data'!AC242,'2. Collected Data'!AC342)&lt;=1,"",AVERAGE('2. Collected Data'!AC42,'2. Collected Data'!AC142,'2. Collected Data'!AC242,'2. Collected Data'!AC342))</f>
        <v>0</v>
      </c>
      <c r="AD42" s="45">
        <f>IF(COUNT('2. Collected Data'!AD42,'2. Collected Data'!AD142,'2. Collected Data'!AD242,'2. Collected Data'!AD342)&lt;=1,"",AVERAGE('2. Collected Data'!AD42,'2. Collected Data'!AD142,'2. Collected Data'!AD242,'2. Collected Data'!AD342))</f>
        <v>107</v>
      </c>
      <c r="AE42" s="45">
        <f>IF(COUNT('2. Collected Data'!AE42,'2. Collected Data'!AE142,'2. Collected Data'!AE242,'2. Collected Data'!AE342)&lt;=1,"",AVERAGE('2. Collected Data'!AE42,'2. Collected Data'!AE142,'2. Collected Data'!AE242,'2. Collected Data'!AE342))</f>
        <v>209630</v>
      </c>
      <c r="AF42" s="45">
        <f>IF(COUNT('2. Collected Data'!AF42,'2. Collected Data'!AF142,'2. Collected Data'!AF242,'2. Collected Data'!AF342)&lt;=1,"",AVERAGE('2. Collected Data'!AF42,'2. Collected Data'!AF142,'2. Collected Data'!AF242,'2. Collected Data'!AF342))</f>
        <v>44</v>
      </c>
      <c r="AG42" s="45">
        <f>IF(COUNT('2. Collected Data'!AG42,'2. Collected Data'!AG142,'2. Collected Data'!AG242,'2. Collected Data'!AG342)&lt;=1,"",AVERAGE('2. Collected Data'!AG42,'2. Collected Data'!AG142,'2. Collected Data'!AG242,'2. Collected Data'!AG342))</f>
        <v>232000</v>
      </c>
      <c r="AH42" s="88"/>
      <c r="AI42" s="45">
        <f>IF(COUNT('2. Collected Data'!AI42,'2. Collected Data'!AI142,'2. Collected Data'!AI242,'2. Collected Data'!AI342)&lt;=1,"",AVERAGE('2. Collected Data'!AI42,'2. Collected Data'!AI142,'2. Collected Data'!AI242,'2. Collected Data'!AI342))</f>
        <v>194032.66666666666</v>
      </c>
      <c r="AJ42" s="45">
        <f>IF(COUNT('2. Collected Data'!AJ42,'2. Collected Data'!AJ142,'2. Collected Data'!AJ242,'2. Collected Data'!AJ342)&lt;=1,"",AVERAGE('2. Collected Data'!AJ42,'2. Collected Data'!AJ142,'2. Collected Data'!AJ242,'2. Collected Data'!AJ342))</f>
        <v>50323.15</v>
      </c>
      <c r="AK42" s="45">
        <f>IF(COUNT('2. Collected Data'!AK42,'2. Collected Data'!AK142,'2. Collected Data'!AK242,'2. Collected Data'!AK342)&lt;=1,"",AVERAGE('2. Collected Data'!AK42,'2. Collected Data'!AK142,'2. Collected Data'!AK242,'2. Collected Data'!AK342))</f>
        <v>0</v>
      </c>
      <c r="AL42" s="45">
        <f>IF(COUNT('2. Collected Data'!AL42,'2. Collected Data'!AL142,'2. Collected Data'!AL242,'2. Collected Data'!AL342)&lt;=1,"",AVERAGE('2. Collected Data'!AL42,'2. Collected Data'!AL142,'2. Collected Data'!AL242,'2. Collected Data'!AL342))</f>
        <v>34995.994999999995</v>
      </c>
      <c r="AM42" s="45">
        <f>IF(COUNT('2. Collected Data'!AM42,'2. Collected Data'!AM142,'2. Collected Data'!AM242,'2. Collected Data'!AM342)&lt;=1,"",AVERAGE('2. Collected Data'!AM42,'2. Collected Data'!AM142,'2. Collected Data'!AM242,'2. Collected Data'!AM342))</f>
        <v>12406.084999999999</v>
      </c>
      <c r="AN42" s="122"/>
      <c r="AO42" s="45">
        <f>IF(COUNT('2. Collected Data'!AO42,'2. Collected Data'!AO142,'2. Collected Data'!AO242,'2. Collected Data'!AO342)&lt;=1,"",AVERAGE('2. Collected Data'!AO42,'2. Collected Data'!AO142,'2. Collected Data'!AO242,'2. Collected Data'!AO342))</f>
        <v>108947</v>
      </c>
      <c r="AP42" s="45">
        <f>IF(COUNT('2. Collected Data'!AP42,'2. Collected Data'!AP142,'2. Collected Data'!AP242,'2. Collected Data'!AP342)&lt;=1,"",AVERAGE('2. Collected Data'!AP42,'2. Collected Data'!AP142,'2. Collected Data'!AP242,'2. Collected Data'!AP342))</f>
        <v>24487</v>
      </c>
      <c r="AQ42" s="45">
        <f>IF(COUNT('2. Collected Data'!AQ42,'2. Collected Data'!AQ142,'2. Collected Data'!AQ242,'2. Collected Data'!AQ342)&lt;=1,"",AVERAGE('2. Collected Data'!AQ42,'2. Collected Data'!AQ142,'2. Collected Data'!AQ242,'2. Collected Data'!AQ342))</f>
        <v>96452.5</v>
      </c>
      <c r="AR42" s="45">
        <f>IF(COUNT('2. Collected Data'!AR42,'2. Collected Data'!AR142,'2. Collected Data'!AR242,'2. Collected Data'!AR342)&lt;=1,"",AVERAGE('2. Collected Data'!AR42,'2. Collected Data'!AR142,'2. Collected Data'!AR242,'2. Collected Data'!AR342))</f>
        <v>0</v>
      </c>
      <c r="AS42" s="45">
        <f>IF(COUNT('2. Collected Data'!AS42,'2. Collected Data'!AS142,'2. Collected Data'!AS242,'2. Collected Data'!AS342)&lt;=1,"",AVERAGE('2. Collected Data'!AS42,'2. Collected Data'!AS142,'2. Collected Data'!AS242,'2. Collected Data'!AS342))</f>
        <v>40933.25</v>
      </c>
      <c r="AT42" s="45">
        <f>IF(COUNT('2. Collected Data'!AT42,'2. Collected Data'!AT142,'2. Collected Data'!AT242,'2. Collected Data'!AT342)&lt;=1,"",AVERAGE('2. Collected Data'!AT42,'2. Collected Data'!AT142,'2. Collected Data'!AT242,'2. Collected Data'!AT342))</f>
        <v>0</v>
      </c>
      <c r="AU42" s="45">
        <f>IF(COUNT('2. Collected Data'!AU42,'2. Collected Data'!AU142,'2. Collected Data'!AU242,'2. Collected Data'!AU342)&lt;=1,"",AVERAGE('2. Collected Data'!AU42,'2. Collected Data'!AU142,'2. Collected Data'!AU242,'2. Collected Data'!AU342))</f>
        <v>0</v>
      </c>
      <c r="AV42" s="88"/>
      <c r="AW42" s="185">
        <f>IF(COUNT('2. Collected Data'!AW42,'2. Collected Data'!AW142,'2. Collected Data'!AW242,'2. Collected Data'!AW342)&lt;=1,"",AVERAGE('2. Collected Data'!AW42,'2. Collected Data'!AW142,'2. Collected Data'!AW242,'2. Collected Data'!AW342))</f>
        <v>0.88</v>
      </c>
      <c r="AX42" s="185">
        <f>IF(COUNT('2. Collected Data'!AX42,'2. Collected Data'!AX142,'2. Collected Data'!AX242,'2. Collected Data'!AX342)&lt;=1,"",AVERAGE('2. Collected Data'!AX42,'2. Collected Data'!AX142,'2. Collected Data'!AX242,'2. Collected Data'!AX342))</f>
        <v>0.12000000000000001</v>
      </c>
      <c r="AY42" s="50"/>
      <c r="AZ42" s="91"/>
      <c r="BA42" s="88"/>
      <c r="BB42" s="78">
        <f>IF(COUNT('2. Collected Data'!BB42,'2. Collected Data'!BB142,'2. Collected Data'!BB242,'2. Collected Data'!BB342)&lt;=1,"",AVERAGE('2. Collected Data'!BB42,'2. Collected Data'!BB142,'2. Collected Data'!BB242,'2. Collected Data'!BB342))</f>
        <v>59.682499999999997</v>
      </c>
      <c r="BC42" s="75">
        <f>IF(COUNT('2. Collected Data'!BC42,'2. Collected Data'!BC142,'2. Collected Data'!BC242,'2. Collected Data'!BC342)&lt;=1,"",AVERAGE('2. Collected Data'!BC42,'2. Collected Data'!BC142,'2. Collected Data'!BC242,'2. Collected Data'!BC342))</f>
        <v>14721322.970000001</v>
      </c>
      <c r="BD42" s="75">
        <f>IF(COUNT('2. Collected Data'!BD42,'2. Collected Data'!BD142,'2. Collected Data'!BD242,'2. Collected Data'!BD342)&lt;=1,"",AVERAGE('2. Collected Data'!BD42,'2. Collected Data'!BD142,'2. Collected Data'!BD242,'2. Collected Data'!BD342))</f>
        <v>7962970.25</v>
      </c>
      <c r="BE42" s="75">
        <f>IF(COUNT('2. Collected Data'!BE42,'2. Collected Data'!BE142,'2. Collected Data'!BE242,'2. Collected Data'!BE342)&lt;=1,"",AVERAGE('2. Collected Data'!BE42,'2. Collected Data'!BE142,'2. Collected Data'!BE242,'2. Collected Data'!BE342))</f>
        <v>13342388.695</v>
      </c>
      <c r="BF42" s="75">
        <f>IF(COUNT('2. Collected Data'!BF42,'2. Collected Data'!BF142,'2. Collected Data'!BF242,'2. Collected Data'!BF342)&lt;=1,"",AVERAGE('2. Collected Data'!BF42,'2. Collected Data'!BF142,'2. Collected Data'!BF242,'2. Collected Data'!BF342))</f>
        <v>45064896.005000003</v>
      </c>
      <c r="BG42" s="50"/>
      <c r="BH42" s="78">
        <f>IF(COUNT('2. Collected Data'!BH42,'2. Collected Data'!BH142,'2. Collected Data'!BH242,'2. Collected Data'!BH342)&lt;=1,"",AVERAGE('2. Collected Data'!BH42,'2. Collected Data'!BH142,'2. Collected Data'!BH242,'2. Collected Data'!BH342))</f>
        <v>59.774999999999999</v>
      </c>
      <c r="BI42" s="130"/>
      <c r="BJ42" s="50"/>
    </row>
    <row r="43" spans="1:62" s="51" customFormat="1" ht="11.25" customHeight="1" x14ac:dyDescent="0.15">
      <c r="A43" s="89" t="s">
        <v>157</v>
      </c>
      <c r="B43" s="172"/>
      <c r="C43" s="348"/>
      <c r="D43" s="348"/>
      <c r="E43" s="348"/>
      <c r="F43" s="348"/>
      <c r="G43" s="45" t="str">
        <f>IF(COUNT('2. Collected Data'!G43,'2. Collected Data'!G143,'2. Collected Data'!G243,'2. Collected Data'!G343)&lt;=1,"",AVERAGE('2. Collected Data'!G43,'2. Collected Data'!G143,'2. Collected Data'!G243,'2. Collected Data'!G343))</f>
        <v/>
      </c>
      <c r="H43" s="45" t="str">
        <f>IF(COUNT('2. Collected Data'!H43,'2. Collected Data'!H143,'2. Collected Data'!H243,'2. Collected Data'!H343)&lt;=1,"",AVERAGE('2. Collected Data'!H43,'2. Collected Data'!H143,'2. Collected Data'!H243,'2. Collected Data'!H343))</f>
        <v/>
      </c>
      <c r="I43" s="45" t="str">
        <f>IF(COUNT('2. Collected Data'!I43,'2. Collected Data'!I143,'2. Collected Data'!I243,'2. Collected Data'!I343)&lt;=1,"",AVERAGE('2. Collected Data'!I43,'2. Collected Data'!I143,'2. Collected Data'!I243,'2. Collected Data'!I343))</f>
        <v/>
      </c>
      <c r="J43" s="45" t="str">
        <f>IF(COUNT('2. Collected Data'!J43,'2. Collected Data'!J143,'2. Collected Data'!J243,'2. Collected Data'!J343)&lt;=1,"",AVERAGE('2. Collected Data'!J43,'2. Collected Data'!J143,'2. Collected Data'!J243,'2. Collected Data'!J343))</f>
        <v/>
      </c>
      <c r="K43" s="45" t="str">
        <f>IF(COUNT('2. Collected Data'!K43,'2. Collected Data'!K143,'2. Collected Data'!K243,'2. Collected Data'!K343)&lt;=1,"",AVERAGE('2. Collected Data'!K43,'2. Collected Data'!K143,'2. Collected Data'!K243,'2. Collected Data'!K343))</f>
        <v/>
      </c>
      <c r="L43" s="45" t="str">
        <f>IF(COUNT('2. Collected Data'!L43,'2. Collected Data'!L143,'2. Collected Data'!L243,'2. Collected Data'!L343)&lt;=1,"",AVERAGE('2. Collected Data'!L43,'2. Collected Data'!L143,'2. Collected Data'!L243,'2. Collected Data'!L343))</f>
        <v/>
      </c>
      <c r="M43" s="45" t="str">
        <f>IF(COUNT('2. Collected Data'!M43,'2. Collected Data'!M143,'2. Collected Data'!M243,'2. Collected Data'!M343)&lt;=1,"",AVERAGE('2. Collected Data'!M43,'2. Collected Data'!M143,'2. Collected Data'!M243,'2. Collected Data'!M343))</f>
        <v/>
      </c>
      <c r="N43" s="45" t="str">
        <f>IF(COUNT('2. Collected Data'!N43,'2. Collected Data'!N143,'2. Collected Data'!N243,'2. Collected Data'!N343)&lt;=1,"",AVERAGE('2. Collected Data'!N43,'2. Collected Data'!N143,'2. Collected Data'!N243,'2. Collected Data'!N343))</f>
        <v/>
      </c>
      <c r="O43" s="45" t="str">
        <f>IF(COUNT('2. Collected Data'!O43,'2. Collected Data'!O143,'2. Collected Data'!O243,'2. Collected Data'!O343)&lt;=1,"",AVERAGE('2. Collected Data'!O43,'2. Collected Data'!O143,'2. Collected Data'!O243,'2. Collected Data'!O343))</f>
        <v/>
      </c>
      <c r="P43" s="45" t="str">
        <f>IF(COUNT('2. Collected Data'!P43,'2. Collected Data'!P143,'2. Collected Data'!P243,'2. Collected Data'!P343)&lt;=1,"",AVERAGE('2. Collected Data'!P43,'2. Collected Data'!P143,'2. Collected Data'!P243,'2. Collected Data'!P343))</f>
        <v/>
      </c>
      <c r="Q43" s="45" t="str">
        <f>IF(COUNT('2. Collected Data'!Q43,'2. Collected Data'!Q143,'2. Collected Data'!Q243,'2. Collected Data'!Q343)&lt;=1,"",AVERAGE('2. Collected Data'!Q43,'2. Collected Data'!Q143,'2. Collected Data'!Q243,'2. Collected Data'!Q343))</f>
        <v/>
      </c>
      <c r="R43" s="45" t="str">
        <f>IF(COUNT('2. Collected Data'!R43,'2. Collected Data'!R143,'2. Collected Data'!R243,'2. Collected Data'!R343)&lt;=1,"",AVERAGE('2. Collected Data'!R43,'2. Collected Data'!R143,'2. Collected Data'!R243,'2. Collected Data'!R343))</f>
        <v/>
      </c>
      <c r="S43" s="45" t="str">
        <f>IF(COUNT('2. Collected Data'!S43,'2. Collected Data'!S143,'2. Collected Data'!S243,'2. Collected Data'!S343)&lt;=1,"",AVERAGE('2. Collected Data'!S43,'2. Collected Data'!S143,'2. Collected Data'!S243,'2. Collected Data'!S343))</f>
        <v/>
      </c>
      <c r="T43" s="45" t="str">
        <f>IF(COUNT('2. Collected Data'!T43,'2. Collected Data'!T143,'2. Collected Data'!T243,'2. Collected Data'!T343)&lt;=1,"",AVERAGE('2. Collected Data'!T43,'2. Collected Data'!T143,'2. Collected Data'!T243,'2. Collected Data'!T343))</f>
        <v/>
      </c>
      <c r="U43" s="45" t="str">
        <f>IF(COUNT('2. Collected Data'!U43,'2. Collected Data'!U143,'2. Collected Data'!U243,'2. Collected Data'!U343)&lt;=1,"",AVERAGE('2. Collected Data'!U43,'2. Collected Data'!U143,'2. Collected Data'!U243,'2. Collected Data'!U343))</f>
        <v/>
      </c>
      <c r="V43" s="45" t="str">
        <f>IF(COUNT('2. Collected Data'!V43,'2. Collected Data'!V143,'2. Collected Data'!V243,'2. Collected Data'!V343)&lt;=1,"",AVERAGE('2. Collected Data'!V43,'2. Collected Data'!V143,'2. Collected Data'!V243,'2. Collected Data'!V343))</f>
        <v/>
      </c>
      <c r="W43" s="45" t="str">
        <f>IF(COUNT('2. Collected Data'!W43,'2. Collected Data'!W143,'2. Collected Data'!W243,'2. Collected Data'!W343)&lt;=1,"",AVERAGE('2. Collected Data'!W43,'2. Collected Data'!W143,'2. Collected Data'!W243,'2. Collected Data'!W343))</f>
        <v/>
      </c>
      <c r="X43" s="45" t="str">
        <f>IF(COUNT('2. Collected Data'!X43,'2. Collected Data'!X143,'2. Collected Data'!X243,'2. Collected Data'!X343)&lt;=1,"",AVERAGE('2. Collected Data'!X43,'2. Collected Data'!X143,'2. Collected Data'!X243,'2. Collected Data'!X343))</f>
        <v/>
      </c>
      <c r="Y43" s="45" t="str">
        <f>IF(COUNT('2. Collected Data'!Y43,'2. Collected Data'!Y143,'2. Collected Data'!Y243,'2. Collected Data'!Y343)&lt;=1,"",AVERAGE('2. Collected Data'!Y43,'2. Collected Data'!Y143,'2. Collected Data'!Y243,'2. Collected Data'!Y343))</f>
        <v/>
      </c>
      <c r="Z43" s="45" t="str">
        <f>IF(COUNT('2. Collected Data'!Z43,'2. Collected Data'!Z143,'2. Collected Data'!Z243,'2. Collected Data'!Z343)&lt;=1,"",AVERAGE('2. Collected Data'!Z43,'2. Collected Data'!Z143,'2. Collected Data'!Z243,'2. Collected Data'!Z343))</f>
        <v/>
      </c>
      <c r="AA43" s="185" t="str">
        <f>IF(COUNT('2. Collected Data'!AA43,'2. Collected Data'!AA143,'2. Collected Data'!AA243,'2. Collected Data'!AA343)&lt;=1,"",AVERAGE('2. Collected Data'!AA43,'2. Collected Data'!AA143,'2. Collected Data'!AA243,'2. Collected Data'!AA343))</f>
        <v/>
      </c>
      <c r="AB43" s="185" t="str">
        <f>IF(COUNT('2. Collected Data'!AB43,'2. Collected Data'!AB143,'2. Collected Data'!AB243,'2. Collected Data'!AB343)&lt;=1,"",AVERAGE('2. Collected Data'!AB43,'2. Collected Data'!AB143,'2. Collected Data'!AB243,'2. Collected Data'!AB343))</f>
        <v/>
      </c>
      <c r="AC43" s="185" t="str">
        <f>IF(COUNT('2. Collected Data'!AC43,'2. Collected Data'!AC143,'2. Collected Data'!AC243,'2. Collected Data'!AC343)&lt;=1,"",AVERAGE('2. Collected Data'!AC43,'2. Collected Data'!AC143,'2. Collected Data'!AC243,'2. Collected Data'!AC343))</f>
        <v/>
      </c>
      <c r="AD43" s="45" t="str">
        <f>IF(COUNT('2. Collected Data'!AD43,'2. Collected Data'!AD143,'2. Collected Data'!AD243,'2. Collected Data'!AD343)&lt;=1,"",AVERAGE('2. Collected Data'!AD43,'2. Collected Data'!AD143,'2. Collected Data'!AD243,'2. Collected Data'!AD343))</f>
        <v/>
      </c>
      <c r="AE43" s="45" t="str">
        <f>IF(COUNT('2. Collected Data'!AE43,'2. Collected Data'!AE143,'2. Collected Data'!AE243,'2. Collected Data'!AE343)&lt;=1,"",AVERAGE('2. Collected Data'!AE43,'2. Collected Data'!AE143,'2. Collected Data'!AE243,'2. Collected Data'!AE343))</f>
        <v/>
      </c>
      <c r="AF43" s="45" t="str">
        <f>IF(COUNT('2. Collected Data'!AF43,'2. Collected Data'!AF143,'2. Collected Data'!AF243,'2. Collected Data'!AF343)&lt;=1,"",AVERAGE('2. Collected Data'!AF43,'2. Collected Data'!AF143,'2. Collected Data'!AF243,'2. Collected Data'!AF343))</f>
        <v/>
      </c>
      <c r="AG43" s="45" t="str">
        <f>IF(COUNT('2. Collected Data'!AG43,'2. Collected Data'!AG143,'2. Collected Data'!AG243,'2. Collected Data'!AG343)&lt;=1,"",AVERAGE('2. Collected Data'!AG43,'2. Collected Data'!AG143,'2. Collected Data'!AG243,'2. Collected Data'!AG343))</f>
        <v/>
      </c>
      <c r="AH43" s="88"/>
      <c r="AI43" s="45" t="str">
        <f>IF(COUNT('2. Collected Data'!AI43,'2. Collected Data'!AI143,'2. Collected Data'!AI243,'2. Collected Data'!AI343)&lt;=1,"",AVERAGE('2. Collected Data'!AI43,'2. Collected Data'!AI143,'2. Collected Data'!AI243,'2. Collected Data'!AI343))</f>
        <v/>
      </c>
      <c r="AJ43" s="45" t="str">
        <f>IF(COUNT('2. Collected Data'!AJ43,'2. Collected Data'!AJ143,'2. Collected Data'!AJ243,'2. Collected Data'!AJ343)&lt;=1,"",AVERAGE('2. Collected Data'!AJ43,'2. Collected Data'!AJ143,'2. Collected Data'!AJ243,'2. Collected Data'!AJ343))</f>
        <v/>
      </c>
      <c r="AK43" s="45" t="str">
        <f>IF(COUNT('2. Collected Data'!AK43,'2. Collected Data'!AK143,'2. Collected Data'!AK243,'2. Collected Data'!AK343)&lt;=1,"",AVERAGE('2. Collected Data'!AK43,'2. Collected Data'!AK143,'2. Collected Data'!AK243,'2. Collected Data'!AK343))</f>
        <v/>
      </c>
      <c r="AL43" s="45" t="str">
        <f>IF(COUNT('2. Collected Data'!AL43,'2. Collected Data'!AL143,'2. Collected Data'!AL243,'2. Collected Data'!AL343)&lt;=1,"",AVERAGE('2. Collected Data'!AL43,'2. Collected Data'!AL143,'2. Collected Data'!AL243,'2. Collected Data'!AL343))</f>
        <v/>
      </c>
      <c r="AM43" s="45" t="str">
        <f>IF(COUNT('2. Collected Data'!AM43,'2. Collected Data'!AM143,'2. Collected Data'!AM243,'2. Collected Data'!AM343)&lt;=1,"",AVERAGE('2. Collected Data'!AM43,'2. Collected Data'!AM143,'2. Collected Data'!AM243,'2. Collected Data'!AM343))</f>
        <v/>
      </c>
      <c r="AN43" s="122"/>
      <c r="AO43" s="45" t="str">
        <f>IF(COUNT('2. Collected Data'!AO43,'2. Collected Data'!AO143,'2. Collected Data'!AO243,'2. Collected Data'!AO343)&lt;=1,"",AVERAGE('2. Collected Data'!AO43,'2. Collected Data'!AO143,'2. Collected Data'!AO243,'2. Collected Data'!AO343))</f>
        <v/>
      </c>
      <c r="AP43" s="45" t="str">
        <f>IF(COUNT('2. Collected Data'!AP43,'2. Collected Data'!AP143,'2. Collected Data'!AP243,'2. Collected Data'!AP343)&lt;=1,"",AVERAGE('2. Collected Data'!AP43,'2. Collected Data'!AP143,'2. Collected Data'!AP243,'2. Collected Data'!AP343))</f>
        <v/>
      </c>
      <c r="AQ43" s="45" t="str">
        <f>IF(COUNT('2. Collected Data'!AQ43,'2. Collected Data'!AQ143,'2. Collected Data'!AQ243,'2. Collected Data'!AQ343)&lt;=1,"",AVERAGE('2. Collected Data'!AQ43,'2. Collected Data'!AQ143,'2. Collected Data'!AQ243,'2. Collected Data'!AQ343))</f>
        <v/>
      </c>
      <c r="AR43" s="45" t="str">
        <f>IF(COUNT('2. Collected Data'!AR43,'2. Collected Data'!AR143,'2. Collected Data'!AR243,'2. Collected Data'!AR343)&lt;=1,"",AVERAGE('2. Collected Data'!AR43,'2. Collected Data'!AR143,'2. Collected Data'!AR243,'2. Collected Data'!AR343))</f>
        <v/>
      </c>
      <c r="AS43" s="45" t="str">
        <f>IF(COUNT('2. Collected Data'!AS43,'2. Collected Data'!AS143,'2. Collected Data'!AS243,'2. Collected Data'!AS343)&lt;=1,"",AVERAGE('2. Collected Data'!AS43,'2. Collected Data'!AS143,'2. Collected Data'!AS243,'2. Collected Data'!AS343))</f>
        <v/>
      </c>
      <c r="AT43" s="45" t="str">
        <f>IF(COUNT('2. Collected Data'!AT43,'2. Collected Data'!AT143,'2. Collected Data'!AT243,'2. Collected Data'!AT343)&lt;=1,"",AVERAGE('2. Collected Data'!AT43,'2. Collected Data'!AT143,'2. Collected Data'!AT243,'2. Collected Data'!AT343))</f>
        <v/>
      </c>
      <c r="AU43" s="45" t="str">
        <f>IF(COUNT('2. Collected Data'!AU43,'2. Collected Data'!AU143,'2. Collected Data'!AU243,'2. Collected Data'!AU343)&lt;=1,"",AVERAGE('2. Collected Data'!AU43,'2. Collected Data'!AU143,'2. Collected Data'!AU243,'2. Collected Data'!AU343))</f>
        <v/>
      </c>
      <c r="AV43" s="88"/>
      <c r="AW43" s="185" t="str">
        <f>IF(COUNT('2. Collected Data'!AW43,'2. Collected Data'!AW143,'2. Collected Data'!AW243,'2. Collected Data'!AW343)&lt;=1,"",AVERAGE('2. Collected Data'!AW43,'2. Collected Data'!AW143,'2. Collected Data'!AW243,'2. Collected Data'!AW343))</f>
        <v/>
      </c>
      <c r="AX43" s="185" t="str">
        <f>IF(COUNT('2. Collected Data'!AX43,'2. Collected Data'!AX143,'2. Collected Data'!AX243,'2. Collected Data'!AX343)&lt;=1,"",AVERAGE('2. Collected Data'!AX43,'2. Collected Data'!AX143,'2. Collected Data'!AX243,'2. Collected Data'!AX343))</f>
        <v/>
      </c>
      <c r="AY43" s="50"/>
      <c r="AZ43" s="91"/>
      <c r="BA43" s="88"/>
      <c r="BB43" s="78" t="str">
        <f>IF(COUNT('2. Collected Data'!BB43,'2. Collected Data'!BB143,'2. Collected Data'!BB243,'2. Collected Data'!BB343)&lt;=1,"",AVERAGE('2. Collected Data'!BB43,'2. Collected Data'!BB143,'2. Collected Data'!BB243,'2. Collected Data'!BB343))</f>
        <v/>
      </c>
      <c r="BC43" s="75" t="str">
        <f>IF(COUNT('2. Collected Data'!BC43,'2. Collected Data'!BC143,'2. Collected Data'!BC243,'2. Collected Data'!BC343)&lt;=1,"",AVERAGE('2. Collected Data'!BC43,'2. Collected Data'!BC143,'2. Collected Data'!BC243,'2. Collected Data'!BC343))</f>
        <v/>
      </c>
      <c r="BD43" s="75" t="str">
        <f>IF(COUNT('2. Collected Data'!BD43,'2. Collected Data'!BD143,'2. Collected Data'!BD243,'2. Collected Data'!BD343)&lt;=1,"",AVERAGE('2. Collected Data'!BD43,'2. Collected Data'!BD143,'2. Collected Data'!BD243,'2. Collected Data'!BD343))</f>
        <v/>
      </c>
      <c r="BE43" s="75" t="str">
        <f>IF(COUNT('2. Collected Data'!BE43,'2. Collected Data'!BE143,'2. Collected Data'!BE243,'2. Collected Data'!BE343)&lt;=1,"",AVERAGE('2. Collected Data'!BE43,'2. Collected Data'!BE143,'2. Collected Data'!BE243,'2. Collected Data'!BE343))</f>
        <v/>
      </c>
      <c r="BF43" s="75" t="str">
        <f>IF(COUNT('2. Collected Data'!BF43,'2. Collected Data'!BF143,'2. Collected Data'!BF243,'2. Collected Data'!BF343)&lt;=1,"",AVERAGE('2. Collected Data'!BF43,'2. Collected Data'!BF143,'2. Collected Data'!BF243,'2. Collected Data'!BF343))</f>
        <v/>
      </c>
      <c r="BG43" s="50"/>
      <c r="BH43" s="78" t="str">
        <f>IF(COUNT('2. Collected Data'!BH43,'2. Collected Data'!BH143,'2. Collected Data'!BH243,'2. Collected Data'!BH343)&lt;=1,"",AVERAGE('2. Collected Data'!BH43,'2. Collected Data'!BH143,'2. Collected Data'!BH243,'2. Collected Data'!BH343))</f>
        <v/>
      </c>
      <c r="BI43" s="130"/>
      <c r="BJ43" s="50"/>
    </row>
    <row r="44" spans="1:62" s="51" customFormat="1" ht="11.25" customHeight="1" x14ac:dyDescent="0.15">
      <c r="A44" s="89" t="s">
        <v>355</v>
      </c>
      <c r="B44" s="172"/>
      <c r="C44" s="348"/>
      <c r="D44" s="348"/>
      <c r="E44" s="348"/>
      <c r="F44" s="348"/>
      <c r="G44" s="45" t="str">
        <f>IF(COUNT('2. Collected Data'!G44,'2. Collected Data'!G144,'2. Collected Data'!G244,'2. Collected Data'!G344)&lt;=1,"",AVERAGE('2. Collected Data'!G44,'2. Collected Data'!G144,'2. Collected Data'!G244,'2. Collected Data'!G344))</f>
        <v/>
      </c>
      <c r="H44" s="45" t="str">
        <f>IF(COUNT('2. Collected Data'!H44,'2. Collected Data'!H144,'2. Collected Data'!H244,'2. Collected Data'!H344)&lt;=1,"",AVERAGE('2. Collected Data'!H44,'2. Collected Data'!H144,'2. Collected Data'!H244,'2. Collected Data'!H344))</f>
        <v/>
      </c>
      <c r="I44" s="45" t="str">
        <f>IF(COUNT('2. Collected Data'!I44,'2. Collected Data'!I144,'2. Collected Data'!I244,'2. Collected Data'!I344)&lt;=1,"",AVERAGE('2. Collected Data'!I44,'2. Collected Data'!I144,'2. Collected Data'!I244,'2. Collected Data'!I344))</f>
        <v/>
      </c>
      <c r="J44" s="45" t="str">
        <f>IF(COUNT('2. Collected Data'!J44,'2. Collected Data'!J144,'2. Collected Data'!J244,'2. Collected Data'!J344)&lt;=1,"",AVERAGE('2. Collected Data'!J44,'2. Collected Data'!J144,'2. Collected Data'!J244,'2. Collected Data'!J344))</f>
        <v/>
      </c>
      <c r="K44" s="45" t="str">
        <f>IF(COUNT('2. Collected Data'!K44,'2. Collected Data'!K144,'2. Collected Data'!K244,'2. Collected Data'!K344)&lt;=1,"",AVERAGE('2. Collected Data'!K44,'2. Collected Data'!K144,'2. Collected Data'!K244,'2. Collected Data'!K344))</f>
        <v/>
      </c>
      <c r="L44" s="45" t="str">
        <f>IF(COUNT('2. Collected Data'!L44,'2. Collected Data'!L144,'2. Collected Data'!L244,'2. Collected Data'!L344)&lt;=1,"",AVERAGE('2. Collected Data'!L44,'2. Collected Data'!L144,'2. Collected Data'!L244,'2. Collected Data'!L344))</f>
        <v/>
      </c>
      <c r="M44" s="45" t="str">
        <f>IF(COUNT('2. Collected Data'!M44,'2. Collected Data'!M144,'2. Collected Data'!M244,'2. Collected Data'!M344)&lt;=1,"",AVERAGE('2. Collected Data'!M44,'2. Collected Data'!M144,'2. Collected Data'!M244,'2. Collected Data'!M344))</f>
        <v/>
      </c>
      <c r="N44" s="45" t="str">
        <f>IF(COUNT('2. Collected Data'!N44,'2. Collected Data'!N144,'2. Collected Data'!N244,'2. Collected Data'!N344)&lt;=1,"",AVERAGE('2. Collected Data'!N44,'2. Collected Data'!N144,'2. Collected Data'!N244,'2. Collected Data'!N344))</f>
        <v/>
      </c>
      <c r="O44" s="45" t="str">
        <f>IF(COUNT('2. Collected Data'!O44,'2. Collected Data'!O144,'2. Collected Data'!O244,'2. Collected Data'!O344)&lt;=1,"",AVERAGE('2. Collected Data'!O44,'2. Collected Data'!O144,'2. Collected Data'!O244,'2. Collected Data'!O344))</f>
        <v/>
      </c>
      <c r="P44" s="45" t="str">
        <f>IF(COUNT('2. Collected Data'!P44,'2. Collected Data'!P144,'2. Collected Data'!P244,'2. Collected Data'!P344)&lt;=1,"",AVERAGE('2. Collected Data'!P44,'2. Collected Data'!P144,'2. Collected Data'!P244,'2. Collected Data'!P344))</f>
        <v/>
      </c>
      <c r="Q44" s="45" t="str">
        <f>IF(COUNT('2. Collected Data'!Q44,'2. Collected Data'!Q144,'2. Collected Data'!Q244,'2. Collected Data'!Q344)&lt;=1,"",AVERAGE('2. Collected Data'!Q44,'2. Collected Data'!Q144,'2. Collected Data'!Q244,'2. Collected Data'!Q344))</f>
        <v/>
      </c>
      <c r="R44" s="45" t="str">
        <f>IF(COUNT('2. Collected Data'!R44,'2. Collected Data'!R144,'2. Collected Data'!R244,'2. Collected Data'!R344)&lt;=1,"",AVERAGE('2. Collected Data'!R44,'2. Collected Data'!R144,'2. Collected Data'!R244,'2. Collected Data'!R344))</f>
        <v/>
      </c>
      <c r="S44" s="45" t="str">
        <f>IF(COUNT('2. Collected Data'!S44,'2. Collected Data'!S144,'2. Collected Data'!S244,'2. Collected Data'!S344)&lt;=1,"",AVERAGE('2. Collected Data'!S44,'2. Collected Data'!S144,'2. Collected Data'!S244,'2. Collected Data'!S344))</f>
        <v/>
      </c>
      <c r="T44" s="45" t="str">
        <f>IF(COUNT('2. Collected Data'!T44,'2. Collected Data'!T144,'2. Collected Data'!T244,'2. Collected Data'!T344)&lt;=1,"",AVERAGE('2. Collected Data'!T44,'2. Collected Data'!T144,'2. Collected Data'!T244,'2. Collected Data'!T344))</f>
        <v/>
      </c>
      <c r="U44" s="45" t="str">
        <f>IF(COUNT('2. Collected Data'!U44,'2. Collected Data'!U144,'2. Collected Data'!U244,'2. Collected Data'!U344)&lt;=1,"",AVERAGE('2. Collected Data'!U44,'2. Collected Data'!U144,'2. Collected Data'!U244,'2. Collected Data'!U344))</f>
        <v/>
      </c>
      <c r="V44" s="45" t="str">
        <f>IF(COUNT('2. Collected Data'!V44,'2. Collected Data'!V144,'2. Collected Data'!V244,'2. Collected Data'!V344)&lt;=1,"",AVERAGE('2. Collected Data'!V44,'2. Collected Data'!V144,'2. Collected Data'!V244,'2. Collected Data'!V344))</f>
        <v/>
      </c>
      <c r="W44" s="45" t="str">
        <f>IF(COUNT('2. Collected Data'!W44,'2. Collected Data'!W144,'2. Collected Data'!W244,'2. Collected Data'!W344)&lt;=1,"",AVERAGE('2. Collected Data'!W44,'2. Collected Data'!W144,'2. Collected Data'!W244,'2. Collected Data'!W344))</f>
        <v/>
      </c>
      <c r="X44" s="45" t="str">
        <f>IF(COUNT('2. Collected Data'!X44,'2. Collected Data'!X144,'2. Collected Data'!X244,'2. Collected Data'!X344)&lt;=1,"",AVERAGE('2. Collected Data'!X44,'2. Collected Data'!X144,'2. Collected Data'!X244,'2. Collected Data'!X344))</f>
        <v/>
      </c>
      <c r="Y44" s="45" t="str">
        <f>IF(COUNT('2. Collected Data'!Y44,'2. Collected Data'!Y144,'2. Collected Data'!Y244,'2. Collected Data'!Y344)&lt;=1,"",AVERAGE('2. Collected Data'!Y44,'2. Collected Data'!Y144,'2. Collected Data'!Y244,'2. Collected Data'!Y344))</f>
        <v/>
      </c>
      <c r="Z44" s="45" t="str">
        <f>IF(COUNT('2. Collected Data'!Z44,'2. Collected Data'!Z144,'2. Collected Data'!Z244,'2. Collected Data'!Z344)&lt;=1,"",AVERAGE('2. Collected Data'!Z44,'2. Collected Data'!Z144,'2. Collected Data'!Z244,'2. Collected Data'!Z344))</f>
        <v/>
      </c>
      <c r="AA44" s="185" t="str">
        <f>IF(COUNT('2. Collected Data'!AA44,'2. Collected Data'!AA144,'2. Collected Data'!AA244,'2. Collected Data'!AA344)&lt;=1,"",AVERAGE('2. Collected Data'!AA44,'2. Collected Data'!AA144,'2. Collected Data'!AA244,'2. Collected Data'!AA344))</f>
        <v/>
      </c>
      <c r="AB44" s="185" t="str">
        <f>IF(COUNT('2. Collected Data'!AB44,'2. Collected Data'!AB144,'2. Collected Data'!AB244,'2. Collected Data'!AB344)&lt;=1,"",AVERAGE('2. Collected Data'!AB44,'2. Collected Data'!AB144,'2. Collected Data'!AB244,'2. Collected Data'!AB344))</f>
        <v/>
      </c>
      <c r="AC44" s="185" t="str">
        <f>IF(COUNT('2. Collected Data'!AC44,'2. Collected Data'!AC144,'2. Collected Data'!AC244,'2. Collected Data'!AC344)&lt;=1,"",AVERAGE('2. Collected Data'!AC44,'2. Collected Data'!AC144,'2. Collected Data'!AC244,'2. Collected Data'!AC344))</f>
        <v/>
      </c>
      <c r="AD44" s="45" t="str">
        <f>IF(COUNT('2. Collected Data'!AD44,'2. Collected Data'!AD144,'2. Collected Data'!AD244,'2. Collected Data'!AD344)&lt;=1,"",AVERAGE('2. Collected Data'!AD44,'2. Collected Data'!AD144,'2. Collected Data'!AD244,'2. Collected Data'!AD344))</f>
        <v/>
      </c>
      <c r="AE44" s="45" t="str">
        <f>IF(COUNT('2. Collected Data'!AE44,'2. Collected Data'!AE144,'2. Collected Data'!AE244,'2. Collected Data'!AE344)&lt;=1,"",AVERAGE('2. Collected Data'!AE44,'2. Collected Data'!AE144,'2. Collected Data'!AE244,'2. Collected Data'!AE344))</f>
        <v/>
      </c>
      <c r="AF44" s="45" t="str">
        <f>IF(COUNT('2. Collected Data'!AF44,'2. Collected Data'!AF144,'2. Collected Data'!AF244,'2. Collected Data'!AF344)&lt;=1,"",AVERAGE('2. Collected Data'!AF44,'2. Collected Data'!AF144,'2. Collected Data'!AF244,'2. Collected Data'!AF344))</f>
        <v/>
      </c>
      <c r="AG44" s="45" t="str">
        <f>IF(COUNT('2. Collected Data'!AG44,'2. Collected Data'!AG144,'2. Collected Data'!AG244,'2. Collected Data'!AG344)&lt;=1,"",AVERAGE('2. Collected Data'!AG44,'2. Collected Data'!AG144,'2. Collected Data'!AG244,'2. Collected Data'!AG344))</f>
        <v/>
      </c>
      <c r="AH44" s="88"/>
      <c r="AI44" s="45" t="str">
        <f>IF(COUNT('2. Collected Data'!AI44,'2. Collected Data'!AI144,'2. Collected Data'!AI244,'2. Collected Data'!AI344)&lt;=1,"",AVERAGE('2. Collected Data'!AI44,'2. Collected Data'!AI144,'2. Collected Data'!AI244,'2. Collected Data'!AI344))</f>
        <v/>
      </c>
      <c r="AJ44" s="45" t="str">
        <f>IF(COUNT('2. Collected Data'!AJ44,'2. Collected Data'!AJ144,'2. Collected Data'!AJ244,'2. Collected Data'!AJ344)&lt;=1,"",AVERAGE('2. Collected Data'!AJ44,'2. Collected Data'!AJ144,'2. Collected Data'!AJ244,'2. Collected Data'!AJ344))</f>
        <v/>
      </c>
      <c r="AK44" s="45" t="str">
        <f>IF(COUNT('2. Collected Data'!AK44,'2. Collected Data'!AK144,'2. Collected Data'!AK244,'2. Collected Data'!AK344)&lt;=1,"",AVERAGE('2. Collected Data'!AK44,'2. Collected Data'!AK144,'2. Collected Data'!AK244,'2. Collected Data'!AK344))</f>
        <v/>
      </c>
      <c r="AL44" s="45" t="str">
        <f>IF(COUNT('2. Collected Data'!AL44,'2. Collected Data'!AL144,'2. Collected Data'!AL244,'2. Collected Data'!AL344)&lt;=1,"",AVERAGE('2. Collected Data'!AL44,'2. Collected Data'!AL144,'2. Collected Data'!AL244,'2. Collected Data'!AL344))</f>
        <v/>
      </c>
      <c r="AM44" s="45" t="str">
        <f>IF(COUNT('2. Collected Data'!AM44,'2. Collected Data'!AM144,'2. Collected Data'!AM244,'2. Collected Data'!AM344)&lt;=1,"",AVERAGE('2. Collected Data'!AM44,'2. Collected Data'!AM144,'2. Collected Data'!AM244,'2. Collected Data'!AM344))</f>
        <v/>
      </c>
      <c r="AN44" s="122"/>
      <c r="AO44" s="45" t="str">
        <f>IF(COUNT('2. Collected Data'!AO44,'2. Collected Data'!AO144,'2. Collected Data'!AO244,'2. Collected Data'!AO344)&lt;=1,"",AVERAGE('2. Collected Data'!AO44,'2. Collected Data'!AO144,'2. Collected Data'!AO244,'2. Collected Data'!AO344))</f>
        <v/>
      </c>
      <c r="AP44" s="45" t="str">
        <f>IF(COUNT('2. Collected Data'!AP44,'2. Collected Data'!AP144,'2. Collected Data'!AP244,'2. Collected Data'!AP344)&lt;=1,"",AVERAGE('2. Collected Data'!AP44,'2. Collected Data'!AP144,'2. Collected Data'!AP244,'2. Collected Data'!AP344))</f>
        <v/>
      </c>
      <c r="AQ44" s="45" t="str">
        <f>IF(COUNT('2. Collected Data'!AQ44,'2. Collected Data'!AQ144,'2. Collected Data'!AQ244,'2. Collected Data'!AQ344)&lt;=1,"",AVERAGE('2. Collected Data'!AQ44,'2. Collected Data'!AQ144,'2. Collected Data'!AQ244,'2. Collected Data'!AQ344))</f>
        <v/>
      </c>
      <c r="AR44" s="45" t="str">
        <f>IF(COUNT('2. Collected Data'!AR44,'2. Collected Data'!AR144,'2. Collected Data'!AR244,'2. Collected Data'!AR344)&lt;=1,"",AVERAGE('2. Collected Data'!AR44,'2. Collected Data'!AR144,'2. Collected Data'!AR244,'2. Collected Data'!AR344))</f>
        <v/>
      </c>
      <c r="AS44" s="45" t="str">
        <f>IF(COUNT('2. Collected Data'!AS44,'2. Collected Data'!AS144,'2. Collected Data'!AS244,'2. Collected Data'!AS344)&lt;=1,"",AVERAGE('2. Collected Data'!AS44,'2. Collected Data'!AS144,'2. Collected Data'!AS244,'2. Collected Data'!AS344))</f>
        <v/>
      </c>
      <c r="AT44" s="45" t="str">
        <f>IF(COUNT('2. Collected Data'!AT44,'2. Collected Data'!AT144,'2. Collected Data'!AT244,'2. Collected Data'!AT344)&lt;=1,"",AVERAGE('2. Collected Data'!AT44,'2. Collected Data'!AT144,'2. Collected Data'!AT244,'2. Collected Data'!AT344))</f>
        <v/>
      </c>
      <c r="AU44" s="45" t="str">
        <f>IF(COUNT('2. Collected Data'!AU44,'2. Collected Data'!AU144,'2. Collected Data'!AU244,'2. Collected Data'!AU344)&lt;=1,"",AVERAGE('2. Collected Data'!AU44,'2. Collected Data'!AU144,'2. Collected Data'!AU244,'2. Collected Data'!AU344))</f>
        <v/>
      </c>
      <c r="AV44" s="88"/>
      <c r="AW44" s="185" t="str">
        <f>IF(COUNT('2. Collected Data'!AW44,'2. Collected Data'!AW144,'2. Collected Data'!AW244,'2. Collected Data'!AW344)&lt;=1,"",AVERAGE('2. Collected Data'!AW44,'2. Collected Data'!AW144,'2. Collected Data'!AW244,'2. Collected Data'!AW344))</f>
        <v/>
      </c>
      <c r="AX44" s="185" t="str">
        <f>IF(COUNT('2. Collected Data'!AX44,'2. Collected Data'!AX144,'2. Collected Data'!AX244,'2. Collected Data'!AX344)&lt;=1,"",AVERAGE('2. Collected Data'!AX44,'2. Collected Data'!AX144,'2. Collected Data'!AX244,'2. Collected Data'!AX344))</f>
        <v/>
      </c>
      <c r="AY44" s="50"/>
      <c r="AZ44" s="91"/>
      <c r="BA44" s="88"/>
      <c r="BB44" s="78" t="str">
        <f>IF(COUNT('2. Collected Data'!BB44,'2. Collected Data'!BB144,'2. Collected Data'!BB244,'2. Collected Data'!BB344)&lt;=1,"",AVERAGE('2. Collected Data'!BB44,'2. Collected Data'!BB144,'2. Collected Data'!BB244,'2. Collected Data'!BB344))</f>
        <v/>
      </c>
      <c r="BC44" s="75" t="str">
        <f>IF(COUNT('2. Collected Data'!BC44,'2. Collected Data'!BC144,'2. Collected Data'!BC244,'2. Collected Data'!BC344)&lt;=1,"",AVERAGE('2. Collected Data'!BC44,'2. Collected Data'!BC144,'2. Collected Data'!BC244,'2. Collected Data'!BC344))</f>
        <v/>
      </c>
      <c r="BD44" s="75" t="str">
        <f>IF(COUNT('2. Collected Data'!BD44,'2. Collected Data'!BD144,'2. Collected Data'!BD244,'2. Collected Data'!BD344)&lt;=1,"",AVERAGE('2. Collected Data'!BD44,'2. Collected Data'!BD144,'2. Collected Data'!BD244,'2. Collected Data'!BD344))</f>
        <v/>
      </c>
      <c r="BE44" s="75" t="str">
        <f>IF(COUNT('2. Collected Data'!BE44,'2. Collected Data'!BE144,'2. Collected Data'!BE244,'2. Collected Data'!BE344)&lt;=1,"",AVERAGE('2. Collected Data'!BE44,'2. Collected Data'!BE144,'2. Collected Data'!BE244,'2. Collected Data'!BE344))</f>
        <v/>
      </c>
      <c r="BF44" s="75" t="str">
        <f>IF(COUNT('2. Collected Data'!BF44,'2. Collected Data'!BF144,'2. Collected Data'!BF244,'2. Collected Data'!BF344)&lt;=1,"",AVERAGE('2. Collected Data'!BF44,'2. Collected Data'!BF144,'2. Collected Data'!BF244,'2. Collected Data'!BF344))</f>
        <v/>
      </c>
      <c r="BG44" s="50"/>
      <c r="BH44" s="78" t="str">
        <f>IF(COUNT('2. Collected Data'!BH44,'2. Collected Data'!BH144,'2. Collected Data'!BH244,'2. Collected Data'!BH344)&lt;=1,"",AVERAGE('2. Collected Data'!BH44,'2. Collected Data'!BH144,'2. Collected Data'!BH244,'2. Collected Data'!BH344))</f>
        <v/>
      </c>
      <c r="BI44" s="130"/>
      <c r="BJ44" s="50"/>
    </row>
    <row r="45" spans="1:62" s="51" customFormat="1" ht="11.25" customHeight="1" x14ac:dyDescent="0.15">
      <c r="A45" s="89" t="s">
        <v>100</v>
      </c>
      <c r="B45" s="172"/>
      <c r="C45" s="348"/>
      <c r="D45" s="348"/>
      <c r="E45" s="348"/>
      <c r="F45" s="348"/>
      <c r="G45" s="45">
        <f>IF(COUNT('2. Collected Data'!G45,'2. Collected Data'!G145,'2. Collected Data'!G245,'2. Collected Data'!G345)&lt;=1,"",AVERAGE('2. Collected Data'!G45,'2. Collected Data'!G145,'2. Collected Data'!G245,'2. Collected Data'!G345))</f>
        <v>43820</v>
      </c>
      <c r="H45" s="45" t="str">
        <f>IF(COUNT('2. Collected Data'!H45,'2. Collected Data'!H145,'2. Collected Data'!H245,'2. Collected Data'!H345)&lt;=1,"",AVERAGE('2. Collected Data'!H45,'2. Collected Data'!H145,'2. Collected Data'!H245,'2. Collected Data'!H345))</f>
        <v/>
      </c>
      <c r="I45" s="45">
        <f>IF(COUNT('2. Collected Data'!I45,'2. Collected Data'!I145,'2. Collected Data'!I245,'2. Collected Data'!I345)&lt;=1,"",AVERAGE('2. Collected Data'!I45,'2. Collected Data'!I145,'2. Collected Data'!I245,'2. Collected Data'!I345))</f>
        <v>1467.75</v>
      </c>
      <c r="J45" s="45">
        <f>IF(COUNT('2. Collected Data'!J45,'2. Collected Data'!J145,'2. Collected Data'!J245,'2. Collected Data'!J345)&lt;=1,"",AVERAGE('2. Collected Data'!J45,'2. Collected Data'!J145,'2. Collected Data'!J245,'2. Collected Data'!J345))</f>
        <v>39</v>
      </c>
      <c r="K45" s="45">
        <f>IF(COUNT('2. Collected Data'!K45,'2. Collected Data'!K145,'2. Collected Data'!K245,'2. Collected Data'!K345)&lt;=1,"",AVERAGE('2. Collected Data'!K45,'2. Collected Data'!K145,'2. Collected Data'!K245,'2. Collected Data'!K345))</f>
        <v>46.25</v>
      </c>
      <c r="L45" s="45">
        <f>IF(COUNT('2. Collected Data'!L45,'2. Collected Data'!L145,'2. Collected Data'!L245,'2. Collected Data'!L345)&lt;=1,"",AVERAGE('2. Collected Data'!L45,'2. Collected Data'!L145,'2. Collected Data'!L245,'2. Collected Data'!L345))</f>
        <v>57</v>
      </c>
      <c r="M45" s="45">
        <f>IF(COUNT('2. Collected Data'!M45,'2. Collected Data'!M145,'2. Collected Data'!M245,'2. Collected Data'!M345)&lt;=1,"",AVERAGE('2. Collected Data'!M45,'2. Collected Data'!M145,'2. Collected Data'!M245,'2. Collected Data'!M345))</f>
        <v>1467.75</v>
      </c>
      <c r="N45" s="45">
        <f>IF(COUNT('2. Collected Data'!N45,'2. Collected Data'!N145,'2. Collected Data'!N245,'2. Collected Data'!N345)&lt;=1,"",AVERAGE('2. Collected Data'!N45,'2. Collected Data'!N145,'2. Collected Data'!N245,'2. Collected Data'!N345))</f>
        <v>111</v>
      </c>
      <c r="O45" s="45">
        <f>IF(COUNT('2. Collected Data'!O45,'2. Collected Data'!O145,'2. Collected Data'!O245,'2. Collected Data'!O345)&lt;=1,"",AVERAGE('2. Collected Data'!O45,'2. Collected Data'!O145,'2. Collected Data'!O245,'2. Collected Data'!O345))</f>
        <v>1431</v>
      </c>
      <c r="P45" s="45">
        <f>IF(COUNT('2. Collected Data'!P45,'2. Collected Data'!P145,'2. Collected Data'!P245,'2. Collected Data'!P345)&lt;=1,"",AVERAGE('2. Collected Data'!P45,'2. Collected Data'!P145,'2. Collected Data'!P245,'2. Collected Data'!P345))</f>
        <v>0</v>
      </c>
      <c r="Q45" s="45" t="str">
        <f>IF(COUNT('2. Collected Data'!Q45,'2. Collected Data'!Q145,'2. Collected Data'!Q245,'2. Collected Data'!Q345)&lt;=1,"",AVERAGE('2. Collected Data'!Q45,'2. Collected Data'!Q145,'2. Collected Data'!Q245,'2. Collected Data'!Q345))</f>
        <v/>
      </c>
      <c r="R45" s="45" t="str">
        <f>IF(COUNT('2. Collected Data'!R45,'2. Collected Data'!R145,'2. Collected Data'!R245,'2. Collected Data'!R345)&lt;=1,"",AVERAGE('2. Collected Data'!R45,'2. Collected Data'!R145,'2. Collected Data'!R245,'2. Collected Data'!R345))</f>
        <v/>
      </c>
      <c r="S45" s="45" t="str">
        <f>IF(COUNT('2. Collected Data'!S45,'2. Collected Data'!S145,'2. Collected Data'!S245,'2. Collected Data'!S345)&lt;=1,"",AVERAGE('2. Collected Data'!S45,'2. Collected Data'!S145,'2. Collected Data'!S245,'2. Collected Data'!S345))</f>
        <v/>
      </c>
      <c r="T45" s="45" t="str">
        <f>IF(COUNT('2. Collected Data'!T45,'2. Collected Data'!T145,'2. Collected Data'!T245,'2. Collected Data'!T345)&lt;=1,"",AVERAGE('2. Collected Data'!T45,'2. Collected Data'!T145,'2. Collected Data'!T245,'2. Collected Data'!T345))</f>
        <v/>
      </c>
      <c r="U45" s="45" t="str">
        <f>IF(COUNT('2. Collected Data'!U45,'2. Collected Data'!U145,'2. Collected Data'!U245,'2. Collected Data'!U345)&lt;=1,"",AVERAGE('2. Collected Data'!U45,'2. Collected Data'!U145,'2. Collected Data'!U245,'2. Collected Data'!U345))</f>
        <v/>
      </c>
      <c r="V45" s="45" t="str">
        <f>IF(COUNT('2. Collected Data'!V45,'2. Collected Data'!V145,'2. Collected Data'!V245,'2. Collected Data'!V345)&lt;=1,"",AVERAGE('2. Collected Data'!V45,'2. Collected Data'!V145,'2. Collected Data'!V245,'2. Collected Data'!V345))</f>
        <v/>
      </c>
      <c r="W45" s="45" t="str">
        <f>IF(COUNT('2. Collected Data'!W45,'2. Collected Data'!W145,'2. Collected Data'!W245,'2. Collected Data'!W345)&lt;=1,"",AVERAGE('2. Collected Data'!W45,'2. Collected Data'!W145,'2. Collected Data'!W245,'2. Collected Data'!W345))</f>
        <v/>
      </c>
      <c r="X45" s="45" t="str">
        <f>IF(COUNT('2. Collected Data'!X45,'2. Collected Data'!X145,'2. Collected Data'!X245,'2. Collected Data'!X345)&lt;=1,"",AVERAGE('2. Collected Data'!X45,'2. Collected Data'!X145,'2. Collected Data'!X245,'2. Collected Data'!X345))</f>
        <v/>
      </c>
      <c r="Y45" s="45">
        <f>IF(COUNT('2. Collected Data'!Y45,'2. Collected Data'!Y145,'2. Collected Data'!Y245,'2. Collected Data'!Y345)&lt;=1,"",AVERAGE('2. Collected Data'!Y45,'2. Collected Data'!Y145,'2. Collected Data'!Y245,'2. Collected Data'!Y345))</f>
        <v>3487</v>
      </c>
      <c r="Z45" s="45">
        <f>IF(COUNT('2. Collected Data'!Z45,'2. Collected Data'!Z145,'2. Collected Data'!Z245,'2. Collected Data'!Z345)&lt;=1,"",AVERAGE('2. Collected Data'!Z45,'2. Collected Data'!Z145,'2. Collected Data'!Z245,'2. Collected Data'!Z345))</f>
        <v>318.33333333333331</v>
      </c>
      <c r="AA45" s="185">
        <f>IF(COUNT('2. Collected Data'!AA45,'2. Collected Data'!AA145,'2. Collected Data'!AA245,'2. Collected Data'!AA345)&lt;=1,"",AVERAGE('2. Collected Data'!AA45,'2. Collected Data'!AA145,'2. Collected Data'!AA245,'2. Collected Data'!AA345))</f>
        <v>0.83749999999999991</v>
      </c>
      <c r="AB45" s="185">
        <f>IF(COUNT('2. Collected Data'!AB45,'2. Collected Data'!AB145,'2. Collected Data'!AB245,'2. Collected Data'!AB345)&lt;=1,"",AVERAGE('2. Collected Data'!AB45,'2. Collected Data'!AB145,'2. Collected Data'!AB245,'2. Collected Data'!AB345))</f>
        <v>0</v>
      </c>
      <c r="AC45" s="185">
        <f>IF(COUNT('2. Collected Data'!AC45,'2. Collected Data'!AC145,'2. Collected Data'!AC245,'2. Collected Data'!AC345)&lt;=1,"",AVERAGE('2. Collected Data'!AC45,'2. Collected Data'!AC145,'2. Collected Data'!AC245,'2. Collected Data'!AC345))</f>
        <v>0.16250000000000001</v>
      </c>
      <c r="AD45" s="45">
        <f>IF(COUNT('2. Collected Data'!AD45,'2. Collected Data'!AD145,'2. Collected Data'!AD245,'2. Collected Data'!AD345)&lt;=1,"",AVERAGE('2. Collected Data'!AD45,'2. Collected Data'!AD145,'2. Collected Data'!AD245,'2. Collected Data'!AD345))</f>
        <v>256.5</v>
      </c>
      <c r="AE45" s="45">
        <f>IF(COUNT('2. Collected Data'!AE45,'2. Collected Data'!AE145,'2. Collected Data'!AE245,'2. Collected Data'!AE345)&lt;=1,"",AVERAGE('2. Collected Data'!AE45,'2. Collected Data'!AE145,'2. Collected Data'!AE245,'2. Collected Data'!AE345))</f>
        <v>497545</v>
      </c>
      <c r="AF45" s="45">
        <f>IF(COUNT('2. Collected Data'!AF45,'2. Collected Data'!AF145,'2. Collected Data'!AF245,'2. Collected Data'!AF345)&lt;=1,"",AVERAGE('2. Collected Data'!AF45,'2. Collected Data'!AF145,'2. Collected Data'!AF245,'2. Collected Data'!AF345))</f>
        <v>207.25</v>
      </c>
      <c r="AG45" s="45">
        <f>IF(COUNT('2. Collected Data'!AG45,'2. Collected Data'!AG145,'2. Collected Data'!AG245,'2. Collected Data'!AG345)&lt;=1,"",AVERAGE('2. Collected Data'!AG45,'2. Collected Data'!AG145,'2. Collected Data'!AG245,'2. Collected Data'!AG345))</f>
        <v>1033333.3333333334</v>
      </c>
      <c r="AH45" s="88"/>
      <c r="AI45" s="45">
        <f>IF(COUNT('2. Collected Data'!AI45,'2. Collected Data'!AI145,'2. Collected Data'!AI245,'2. Collected Data'!AI345)&lt;=1,"",AVERAGE('2. Collected Data'!AI45,'2. Collected Data'!AI145,'2. Collected Data'!AI245,'2. Collected Data'!AI345))</f>
        <v>1010649.25</v>
      </c>
      <c r="AJ45" s="45" t="str">
        <f>IF(COUNT('2. Collected Data'!AJ45,'2. Collected Data'!AJ145,'2. Collected Data'!AJ245,'2. Collected Data'!AJ345)&lt;=1,"",AVERAGE('2. Collected Data'!AJ45,'2. Collected Data'!AJ145,'2. Collected Data'!AJ245,'2. Collected Data'!AJ345))</f>
        <v/>
      </c>
      <c r="AK45" s="45" t="str">
        <f>IF(COUNT('2. Collected Data'!AK45,'2. Collected Data'!AK145,'2. Collected Data'!AK245,'2. Collected Data'!AK345)&lt;=1,"",AVERAGE('2. Collected Data'!AK45,'2. Collected Data'!AK145,'2. Collected Data'!AK245,'2. Collected Data'!AK345))</f>
        <v/>
      </c>
      <c r="AL45" s="45">
        <f>IF(COUNT('2. Collected Data'!AL45,'2. Collected Data'!AL145,'2. Collected Data'!AL245,'2. Collected Data'!AL345)&lt;=1,"",AVERAGE('2. Collected Data'!AL45,'2. Collected Data'!AL145,'2. Collected Data'!AL245,'2. Collected Data'!AL345))</f>
        <v>11473.75</v>
      </c>
      <c r="AM45" s="45" t="str">
        <f>IF(COUNT('2. Collected Data'!AM45,'2. Collected Data'!AM145,'2. Collected Data'!AM245,'2. Collected Data'!AM345)&lt;=1,"",AVERAGE('2. Collected Data'!AM45,'2. Collected Data'!AM145,'2. Collected Data'!AM245,'2. Collected Data'!AM345))</f>
        <v/>
      </c>
      <c r="AN45" s="122"/>
      <c r="AO45" s="45">
        <f>IF(COUNT('2. Collected Data'!AO45,'2. Collected Data'!AO145,'2. Collected Data'!AO245,'2. Collected Data'!AO345)&lt;=1,"",AVERAGE('2. Collected Data'!AO45,'2. Collected Data'!AO145,'2. Collected Data'!AO245,'2. Collected Data'!AO345))</f>
        <v>1000378.75</v>
      </c>
      <c r="AP45" s="45">
        <f>IF(COUNT('2. Collected Data'!AP45,'2. Collected Data'!AP145,'2. Collected Data'!AP245,'2. Collected Data'!AP345)&lt;=1,"",AVERAGE('2. Collected Data'!AP45,'2. Collected Data'!AP145,'2. Collected Data'!AP245,'2. Collected Data'!AP345))</f>
        <v>40285</v>
      </c>
      <c r="AQ45" s="45">
        <f>IF(COUNT('2. Collected Data'!AQ45,'2. Collected Data'!AQ145,'2. Collected Data'!AQ245,'2. Collected Data'!AQ345)&lt;=1,"",AVERAGE('2. Collected Data'!AQ45,'2. Collected Data'!AQ145,'2. Collected Data'!AQ245,'2. Collected Data'!AQ345))</f>
        <v>142532.5</v>
      </c>
      <c r="AR45" s="45">
        <f>IF(COUNT('2. Collected Data'!AR45,'2. Collected Data'!AR145,'2. Collected Data'!AR245,'2. Collected Data'!AR345)&lt;=1,"",AVERAGE('2. Collected Data'!AR45,'2. Collected Data'!AR145,'2. Collected Data'!AR245,'2. Collected Data'!AR345))</f>
        <v>0</v>
      </c>
      <c r="AS45" s="45">
        <f>IF(COUNT('2. Collected Data'!AS45,'2. Collected Data'!AS145,'2. Collected Data'!AS245,'2. Collected Data'!AS345)&lt;=1,"",AVERAGE('2. Collected Data'!AS45,'2. Collected Data'!AS145,'2. Collected Data'!AS245,'2. Collected Data'!AS345))</f>
        <v>0</v>
      </c>
      <c r="AT45" s="45">
        <f>IF(COUNT('2. Collected Data'!AT45,'2. Collected Data'!AT145,'2. Collected Data'!AT245,'2. Collected Data'!AT345)&lt;=1,"",AVERAGE('2. Collected Data'!AT45,'2. Collected Data'!AT145,'2. Collected Data'!AT245,'2. Collected Data'!AT345))</f>
        <v>608.75</v>
      </c>
      <c r="AU45" s="45" t="str">
        <f>IF(COUNT('2. Collected Data'!AU45,'2. Collected Data'!AU145,'2. Collected Data'!AU245,'2. Collected Data'!AU345)&lt;=1,"",AVERAGE('2. Collected Data'!AU45,'2. Collected Data'!AU145,'2. Collected Data'!AU245,'2. Collected Data'!AU345))</f>
        <v/>
      </c>
      <c r="AV45" s="88"/>
      <c r="AW45" s="185">
        <f>IF(COUNT('2. Collected Data'!AW45,'2. Collected Data'!AW145,'2. Collected Data'!AW245,'2. Collected Data'!AW345)&lt;=1,"",AVERAGE('2. Collected Data'!AW45,'2. Collected Data'!AW145,'2. Collected Data'!AW245,'2. Collected Data'!AW345))</f>
        <v>0.72750000000000004</v>
      </c>
      <c r="AX45" s="185">
        <f>IF(COUNT('2. Collected Data'!AX45,'2. Collected Data'!AX145,'2. Collected Data'!AX245,'2. Collected Data'!AX345)&lt;=1,"",AVERAGE('2. Collected Data'!AX45,'2. Collected Data'!AX145,'2. Collected Data'!AX245,'2. Collected Data'!AX345))</f>
        <v>0.27250000000000002</v>
      </c>
      <c r="AY45" s="50"/>
      <c r="AZ45" s="91"/>
      <c r="BA45" s="88"/>
      <c r="BB45" s="78">
        <f>IF(COUNT('2. Collected Data'!BB45,'2. Collected Data'!BB145,'2. Collected Data'!BB245,'2. Collected Data'!BB345)&lt;=1,"",AVERAGE('2. Collected Data'!BB45,'2. Collected Data'!BB145,'2. Collected Data'!BB245,'2. Collected Data'!BB345))</f>
        <v>57.572500000000005</v>
      </c>
      <c r="BC45" s="75">
        <f>IF(COUNT('2. Collected Data'!BC45,'2. Collected Data'!BC145,'2. Collected Data'!BC245,'2. Collected Data'!BC345)&lt;=1,"",AVERAGE('2. Collected Data'!BC45,'2. Collected Data'!BC145,'2. Collected Data'!BC245,'2. Collected Data'!BC345))</f>
        <v>207666666.66666666</v>
      </c>
      <c r="BD45" s="75">
        <f>IF(COUNT('2. Collected Data'!BD45,'2. Collected Data'!BD145,'2. Collected Data'!BD245,'2. Collected Data'!BD345)&lt;=1,"",AVERAGE('2. Collected Data'!BD45,'2. Collected Data'!BD145,'2. Collected Data'!BD245,'2. Collected Data'!BD345))</f>
        <v>44000000</v>
      </c>
      <c r="BE45" s="75">
        <f>IF(COUNT('2. Collected Data'!BE45,'2. Collected Data'!BE145,'2. Collected Data'!BE245,'2. Collected Data'!BE345)&lt;=1,"",AVERAGE('2. Collected Data'!BE45,'2. Collected Data'!BE145,'2. Collected Data'!BE245,'2. Collected Data'!BE345))</f>
        <v>63000000</v>
      </c>
      <c r="BF45" s="75">
        <f>IF(COUNT('2. Collected Data'!BF45,'2. Collected Data'!BF145,'2. Collected Data'!BF245,'2. Collected Data'!BF345)&lt;=1,"",AVERAGE('2. Collected Data'!BF45,'2. Collected Data'!BF145,'2. Collected Data'!BF245,'2. Collected Data'!BF345))</f>
        <v>370333333.33333331</v>
      </c>
      <c r="BG45" s="50"/>
      <c r="BH45" s="78">
        <f>IF(COUNT('2. Collected Data'!BH45,'2. Collected Data'!BH145,'2. Collected Data'!BH245,'2. Collected Data'!BH345)&lt;=1,"",AVERAGE('2. Collected Data'!BH45,'2. Collected Data'!BH145,'2. Collected Data'!BH245,'2. Collected Data'!BH345))</f>
        <v>59.365000000000002</v>
      </c>
      <c r="BI45" s="130"/>
      <c r="BJ45" s="50"/>
    </row>
    <row r="46" spans="1:62" s="177" customFormat="1" ht="11.25" customHeight="1" x14ac:dyDescent="0.15">
      <c r="A46" s="89" t="s">
        <v>356</v>
      </c>
      <c r="B46" s="172"/>
      <c r="C46" s="348"/>
      <c r="D46" s="348"/>
      <c r="E46" s="348"/>
      <c r="F46" s="348"/>
      <c r="G46" s="45" t="str">
        <f>IF(COUNT('2. Collected Data'!G46,'2. Collected Data'!G146,'2. Collected Data'!G246,'2. Collected Data'!G346)&lt;=1,"",AVERAGE('2. Collected Data'!G46,'2. Collected Data'!G146,'2. Collected Data'!G246,'2. Collected Data'!G346))</f>
        <v/>
      </c>
      <c r="H46" s="45" t="str">
        <f>IF(COUNT('2. Collected Data'!H46,'2. Collected Data'!H146,'2. Collected Data'!H246,'2. Collected Data'!H346)&lt;=1,"",AVERAGE('2. Collected Data'!H46,'2. Collected Data'!H146,'2. Collected Data'!H246,'2. Collected Data'!H346))</f>
        <v/>
      </c>
      <c r="I46" s="45" t="str">
        <f>IF(COUNT('2. Collected Data'!I46,'2. Collected Data'!I146,'2. Collected Data'!I246,'2. Collected Data'!I346)&lt;=1,"",AVERAGE('2. Collected Data'!I46,'2. Collected Data'!I146,'2. Collected Data'!I246,'2. Collected Data'!I346))</f>
        <v/>
      </c>
      <c r="J46" s="45" t="str">
        <f>IF(COUNT('2. Collected Data'!J46,'2. Collected Data'!J146,'2. Collected Data'!J246,'2. Collected Data'!J346)&lt;=1,"",AVERAGE('2. Collected Data'!J46,'2. Collected Data'!J146,'2. Collected Data'!J246,'2. Collected Data'!J346))</f>
        <v/>
      </c>
      <c r="K46" s="45" t="str">
        <f>IF(COUNT('2. Collected Data'!K46,'2. Collected Data'!K146,'2. Collected Data'!K246,'2. Collected Data'!K346)&lt;=1,"",AVERAGE('2. Collected Data'!K46,'2. Collected Data'!K146,'2. Collected Data'!K246,'2. Collected Data'!K346))</f>
        <v/>
      </c>
      <c r="L46" s="45" t="str">
        <f>IF(COUNT('2. Collected Data'!L46,'2. Collected Data'!L146,'2. Collected Data'!L246,'2. Collected Data'!L346)&lt;=1,"",AVERAGE('2. Collected Data'!L46,'2. Collected Data'!L146,'2. Collected Data'!L246,'2. Collected Data'!L346))</f>
        <v/>
      </c>
      <c r="M46" s="45" t="str">
        <f>IF(COUNT('2. Collected Data'!M46,'2. Collected Data'!M146,'2. Collected Data'!M246,'2. Collected Data'!M346)&lt;=1,"",AVERAGE('2. Collected Data'!M46,'2. Collected Data'!M146,'2. Collected Data'!M246,'2. Collected Data'!M346))</f>
        <v/>
      </c>
      <c r="N46" s="45" t="str">
        <f>IF(COUNT('2. Collected Data'!N46,'2. Collected Data'!N146,'2. Collected Data'!N246,'2. Collected Data'!N346)&lt;=1,"",AVERAGE('2. Collected Data'!N46,'2. Collected Data'!N146,'2. Collected Data'!N246,'2. Collected Data'!N346))</f>
        <v/>
      </c>
      <c r="O46" s="45" t="str">
        <f>IF(COUNT('2. Collected Data'!O46,'2. Collected Data'!O146,'2. Collected Data'!O246,'2. Collected Data'!O346)&lt;=1,"",AVERAGE('2. Collected Data'!O46,'2. Collected Data'!O146,'2. Collected Data'!O246,'2. Collected Data'!O346))</f>
        <v/>
      </c>
      <c r="P46" s="45" t="str">
        <f>IF(COUNT('2. Collected Data'!P46,'2. Collected Data'!P146,'2. Collected Data'!P246,'2. Collected Data'!P346)&lt;=1,"",AVERAGE('2. Collected Data'!P46,'2. Collected Data'!P146,'2. Collected Data'!P246,'2. Collected Data'!P346))</f>
        <v/>
      </c>
      <c r="Q46" s="45" t="str">
        <f>IF(COUNT('2. Collected Data'!Q46,'2. Collected Data'!Q146,'2. Collected Data'!Q246,'2. Collected Data'!Q346)&lt;=1,"",AVERAGE('2. Collected Data'!Q46,'2. Collected Data'!Q146,'2. Collected Data'!Q246,'2. Collected Data'!Q346))</f>
        <v/>
      </c>
      <c r="R46" s="45" t="str">
        <f>IF(COUNT('2. Collected Data'!R46,'2. Collected Data'!R146,'2. Collected Data'!R246,'2. Collected Data'!R346)&lt;=1,"",AVERAGE('2. Collected Data'!R46,'2. Collected Data'!R146,'2. Collected Data'!R246,'2. Collected Data'!R346))</f>
        <v/>
      </c>
      <c r="S46" s="45" t="str">
        <f>IF(COUNT('2. Collected Data'!S46,'2. Collected Data'!S146,'2. Collected Data'!S246,'2. Collected Data'!S346)&lt;=1,"",AVERAGE('2. Collected Data'!S46,'2. Collected Data'!S146,'2. Collected Data'!S246,'2. Collected Data'!S346))</f>
        <v/>
      </c>
      <c r="T46" s="45" t="str">
        <f>IF(COUNT('2. Collected Data'!T46,'2. Collected Data'!T146,'2. Collected Data'!T246,'2. Collected Data'!T346)&lt;=1,"",AVERAGE('2. Collected Data'!T46,'2. Collected Data'!T146,'2. Collected Data'!T246,'2. Collected Data'!T346))</f>
        <v/>
      </c>
      <c r="U46" s="45" t="str">
        <f>IF(COUNT('2. Collected Data'!U46,'2. Collected Data'!U146,'2. Collected Data'!U246,'2. Collected Data'!U346)&lt;=1,"",AVERAGE('2. Collected Data'!U46,'2. Collected Data'!U146,'2. Collected Data'!U246,'2. Collected Data'!U346))</f>
        <v/>
      </c>
      <c r="V46" s="45" t="str">
        <f>IF(COUNT('2. Collected Data'!V46,'2. Collected Data'!V146,'2. Collected Data'!V246,'2. Collected Data'!V346)&lt;=1,"",AVERAGE('2. Collected Data'!V46,'2. Collected Data'!V146,'2. Collected Data'!V246,'2. Collected Data'!V346))</f>
        <v/>
      </c>
      <c r="W46" s="45" t="str">
        <f>IF(COUNT('2. Collected Data'!W46,'2. Collected Data'!W146,'2. Collected Data'!W246,'2. Collected Data'!W346)&lt;=1,"",AVERAGE('2. Collected Data'!W46,'2. Collected Data'!W146,'2. Collected Data'!W246,'2. Collected Data'!W346))</f>
        <v/>
      </c>
      <c r="X46" s="45" t="str">
        <f>IF(COUNT('2. Collected Data'!X46,'2. Collected Data'!X146,'2. Collected Data'!X246,'2. Collected Data'!X346)&lt;=1,"",AVERAGE('2. Collected Data'!X46,'2. Collected Data'!X146,'2. Collected Data'!X246,'2. Collected Data'!X346))</f>
        <v/>
      </c>
      <c r="Y46" s="45" t="str">
        <f>IF(COUNT('2. Collected Data'!Y46,'2. Collected Data'!Y146,'2. Collected Data'!Y246,'2. Collected Data'!Y346)&lt;=1,"",AVERAGE('2. Collected Data'!Y46,'2. Collected Data'!Y146,'2. Collected Data'!Y246,'2. Collected Data'!Y346))</f>
        <v/>
      </c>
      <c r="Z46" s="45" t="str">
        <f>IF(COUNT('2. Collected Data'!Z46,'2. Collected Data'!Z146,'2. Collected Data'!Z246,'2. Collected Data'!Z346)&lt;=1,"",AVERAGE('2. Collected Data'!Z46,'2. Collected Data'!Z146,'2. Collected Data'!Z246,'2. Collected Data'!Z346))</f>
        <v/>
      </c>
      <c r="AA46" s="185" t="str">
        <f>IF(COUNT('2. Collected Data'!AA46,'2. Collected Data'!AA146,'2. Collected Data'!AA246,'2. Collected Data'!AA346)&lt;=1,"",AVERAGE('2. Collected Data'!AA46,'2. Collected Data'!AA146,'2. Collected Data'!AA246,'2. Collected Data'!AA346))</f>
        <v/>
      </c>
      <c r="AB46" s="185" t="str">
        <f>IF(COUNT('2. Collected Data'!AB46,'2. Collected Data'!AB146,'2. Collected Data'!AB246,'2. Collected Data'!AB346)&lt;=1,"",AVERAGE('2. Collected Data'!AB46,'2. Collected Data'!AB146,'2. Collected Data'!AB246,'2. Collected Data'!AB346))</f>
        <v/>
      </c>
      <c r="AC46" s="185" t="str">
        <f>IF(COUNT('2. Collected Data'!AC46,'2. Collected Data'!AC146,'2. Collected Data'!AC246,'2. Collected Data'!AC346)&lt;=1,"",AVERAGE('2. Collected Data'!AC46,'2. Collected Data'!AC146,'2. Collected Data'!AC246,'2. Collected Data'!AC346))</f>
        <v/>
      </c>
      <c r="AD46" s="45" t="str">
        <f>IF(COUNT('2. Collected Data'!AD46,'2. Collected Data'!AD146,'2. Collected Data'!AD246,'2. Collected Data'!AD346)&lt;=1,"",AVERAGE('2. Collected Data'!AD46,'2. Collected Data'!AD146,'2. Collected Data'!AD246,'2. Collected Data'!AD346))</f>
        <v/>
      </c>
      <c r="AE46" s="45" t="str">
        <f>IF(COUNT('2. Collected Data'!AE46,'2. Collected Data'!AE146,'2. Collected Data'!AE246,'2. Collected Data'!AE346)&lt;=1,"",AVERAGE('2. Collected Data'!AE46,'2. Collected Data'!AE146,'2. Collected Data'!AE246,'2. Collected Data'!AE346))</f>
        <v/>
      </c>
      <c r="AF46" s="45" t="str">
        <f>IF(COUNT('2. Collected Data'!AF46,'2. Collected Data'!AF146,'2. Collected Data'!AF246,'2. Collected Data'!AF346)&lt;=1,"",AVERAGE('2. Collected Data'!AF46,'2. Collected Data'!AF146,'2. Collected Data'!AF246,'2. Collected Data'!AF346))</f>
        <v/>
      </c>
      <c r="AG46" s="45" t="str">
        <f>IF(COUNT('2. Collected Data'!AG46,'2. Collected Data'!AG146,'2. Collected Data'!AG246,'2. Collected Data'!AG346)&lt;=1,"",AVERAGE('2. Collected Data'!AG46,'2. Collected Data'!AG146,'2. Collected Data'!AG246,'2. Collected Data'!AG346))</f>
        <v/>
      </c>
      <c r="AH46" s="88"/>
      <c r="AI46" s="45" t="str">
        <f>IF(COUNT('2. Collected Data'!AI46,'2. Collected Data'!AI146,'2. Collected Data'!AI246,'2. Collected Data'!AI346)&lt;=1,"",AVERAGE('2. Collected Data'!AI46,'2. Collected Data'!AI146,'2. Collected Data'!AI246,'2. Collected Data'!AI346))</f>
        <v/>
      </c>
      <c r="AJ46" s="45" t="str">
        <f>IF(COUNT('2. Collected Data'!AJ46,'2. Collected Data'!AJ146,'2. Collected Data'!AJ246,'2. Collected Data'!AJ346)&lt;=1,"",AVERAGE('2. Collected Data'!AJ46,'2. Collected Data'!AJ146,'2. Collected Data'!AJ246,'2. Collected Data'!AJ346))</f>
        <v/>
      </c>
      <c r="AK46" s="45" t="str">
        <f>IF(COUNT('2. Collected Data'!AK46,'2. Collected Data'!AK146,'2. Collected Data'!AK246,'2. Collected Data'!AK346)&lt;=1,"",AVERAGE('2. Collected Data'!AK46,'2. Collected Data'!AK146,'2. Collected Data'!AK246,'2. Collected Data'!AK346))</f>
        <v/>
      </c>
      <c r="AL46" s="45" t="str">
        <f>IF(COUNT('2. Collected Data'!AL46,'2. Collected Data'!AL146,'2. Collected Data'!AL246,'2. Collected Data'!AL346)&lt;=1,"",AVERAGE('2. Collected Data'!AL46,'2. Collected Data'!AL146,'2. Collected Data'!AL246,'2. Collected Data'!AL346))</f>
        <v/>
      </c>
      <c r="AM46" s="45" t="str">
        <f>IF(COUNT('2. Collected Data'!AM46,'2. Collected Data'!AM146,'2. Collected Data'!AM246,'2. Collected Data'!AM346)&lt;=1,"",AVERAGE('2. Collected Data'!AM46,'2. Collected Data'!AM146,'2. Collected Data'!AM246,'2. Collected Data'!AM346))</f>
        <v/>
      </c>
      <c r="AN46" s="122"/>
      <c r="AO46" s="45" t="str">
        <f>IF(COUNT('2. Collected Data'!AO46,'2. Collected Data'!AO146,'2. Collected Data'!AO246,'2. Collected Data'!AO346)&lt;=1,"",AVERAGE('2. Collected Data'!AO46,'2. Collected Data'!AO146,'2. Collected Data'!AO246,'2. Collected Data'!AO346))</f>
        <v/>
      </c>
      <c r="AP46" s="45" t="str">
        <f>IF(COUNT('2. Collected Data'!AP46,'2. Collected Data'!AP146,'2. Collected Data'!AP246,'2. Collected Data'!AP346)&lt;=1,"",AVERAGE('2. Collected Data'!AP46,'2. Collected Data'!AP146,'2. Collected Data'!AP246,'2. Collected Data'!AP346))</f>
        <v/>
      </c>
      <c r="AQ46" s="45" t="str">
        <f>IF(COUNT('2. Collected Data'!AQ46,'2. Collected Data'!AQ146,'2. Collected Data'!AQ246,'2. Collected Data'!AQ346)&lt;=1,"",AVERAGE('2. Collected Data'!AQ46,'2. Collected Data'!AQ146,'2. Collected Data'!AQ246,'2. Collected Data'!AQ346))</f>
        <v/>
      </c>
      <c r="AR46" s="45" t="str">
        <f>IF(COUNT('2. Collected Data'!AR46,'2. Collected Data'!AR146,'2. Collected Data'!AR246,'2. Collected Data'!AR346)&lt;=1,"",AVERAGE('2. Collected Data'!AR46,'2. Collected Data'!AR146,'2. Collected Data'!AR246,'2. Collected Data'!AR346))</f>
        <v/>
      </c>
      <c r="AS46" s="45" t="str">
        <f>IF(COUNT('2. Collected Data'!AS46,'2. Collected Data'!AS146,'2. Collected Data'!AS246,'2. Collected Data'!AS346)&lt;=1,"",AVERAGE('2. Collected Data'!AS46,'2. Collected Data'!AS146,'2. Collected Data'!AS246,'2. Collected Data'!AS346))</f>
        <v/>
      </c>
      <c r="AT46" s="45" t="str">
        <f>IF(COUNT('2. Collected Data'!AT46,'2. Collected Data'!AT146,'2. Collected Data'!AT246,'2. Collected Data'!AT346)&lt;=1,"",AVERAGE('2. Collected Data'!AT46,'2. Collected Data'!AT146,'2. Collected Data'!AT246,'2. Collected Data'!AT346))</f>
        <v/>
      </c>
      <c r="AU46" s="45" t="str">
        <f>IF(COUNT('2. Collected Data'!AU46,'2. Collected Data'!AU146,'2. Collected Data'!AU246,'2. Collected Data'!AU346)&lt;=1,"",AVERAGE('2. Collected Data'!AU46,'2. Collected Data'!AU146,'2. Collected Data'!AU246,'2. Collected Data'!AU346))</f>
        <v/>
      </c>
      <c r="AV46" s="88"/>
      <c r="AW46" s="185" t="str">
        <f>IF(COUNT('2. Collected Data'!AW46,'2. Collected Data'!AW146,'2. Collected Data'!AW246,'2. Collected Data'!AW346)&lt;=1,"",AVERAGE('2. Collected Data'!AW46,'2. Collected Data'!AW146,'2. Collected Data'!AW246,'2. Collected Data'!AW346))</f>
        <v/>
      </c>
      <c r="AX46" s="185" t="str">
        <f>IF(COUNT('2. Collected Data'!AX46,'2. Collected Data'!AX146,'2. Collected Data'!AX246,'2. Collected Data'!AX346)&lt;=1,"",AVERAGE('2. Collected Data'!AX46,'2. Collected Data'!AX146,'2. Collected Data'!AX246,'2. Collected Data'!AX346))</f>
        <v/>
      </c>
      <c r="AY46" s="50"/>
      <c r="AZ46" s="91"/>
      <c r="BA46" s="88"/>
      <c r="BB46" s="78" t="str">
        <f>IF(COUNT('2. Collected Data'!BB46,'2. Collected Data'!BB146,'2. Collected Data'!BB246,'2. Collected Data'!BB346)&lt;=1,"",AVERAGE('2. Collected Data'!BB46,'2. Collected Data'!BB146,'2. Collected Data'!BB246,'2. Collected Data'!BB346))</f>
        <v/>
      </c>
      <c r="BC46" s="75" t="str">
        <f>IF(COUNT('2. Collected Data'!BC46,'2. Collected Data'!BC146,'2. Collected Data'!BC246,'2. Collected Data'!BC346)&lt;=1,"",AVERAGE('2. Collected Data'!BC46,'2. Collected Data'!BC146,'2. Collected Data'!BC246,'2. Collected Data'!BC346))</f>
        <v/>
      </c>
      <c r="BD46" s="75" t="str">
        <f>IF(COUNT('2. Collected Data'!BD46,'2. Collected Data'!BD146,'2. Collected Data'!BD246,'2. Collected Data'!BD346)&lt;=1,"",AVERAGE('2. Collected Data'!BD46,'2. Collected Data'!BD146,'2. Collected Data'!BD246,'2. Collected Data'!BD346))</f>
        <v/>
      </c>
      <c r="BE46" s="75" t="str">
        <f>IF(COUNT('2. Collected Data'!BE46,'2. Collected Data'!BE146,'2. Collected Data'!BE246,'2. Collected Data'!BE346)&lt;=1,"",AVERAGE('2. Collected Data'!BE46,'2. Collected Data'!BE146,'2. Collected Data'!BE246,'2. Collected Data'!BE346))</f>
        <v/>
      </c>
      <c r="BF46" s="75" t="str">
        <f>IF(COUNT('2. Collected Data'!BF46,'2. Collected Data'!BF146,'2. Collected Data'!BF246,'2. Collected Data'!BF346)&lt;=1,"",AVERAGE('2. Collected Data'!BF46,'2. Collected Data'!BF146,'2. Collected Data'!BF246,'2. Collected Data'!BF346))</f>
        <v/>
      </c>
      <c r="BG46" s="50"/>
      <c r="BH46" s="78" t="str">
        <f>IF(COUNT('2. Collected Data'!BH46,'2. Collected Data'!BH146,'2. Collected Data'!BH246,'2. Collected Data'!BH346)&lt;=1,"",AVERAGE('2. Collected Data'!BH46,'2. Collected Data'!BH146,'2. Collected Data'!BH246,'2. Collected Data'!BH346))</f>
        <v/>
      </c>
      <c r="BI46" s="130"/>
      <c r="BJ46" s="50"/>
    </row>
    <row r="47" spans="1:62" s="51" customFormat="1" ht="11.25" customHeight="1" x14ac:dyDescent="0.15">
      <c r="A47" s="89" t="s">
        <v>143</v>
      </c>
      <c r="B47" s="172"/>
      <c r="C47" s="348"/>
      <c r="D47" s="348"/>
      <c r="E47" s="348"/>
      <c r="F47" s="348"/>
      <c r="G47" s="45">
        <f>IF(COUNT('2. Collected Data'!G47,'2. Collected Data'!G147,'2. Collected Data'!G247,'2. Collected Data'!G347)&lt;=1,"",AVERAGE('2. Collected Data'!G47,'2. Collected Data'!G147,'2. Collected Data'!G247,'2. Collected Data'!G347))</f>
        <v>17155.5</v>
      </c>
      <c r="H47" s="45">
        <f>IF(COUNT('2. Collected Data'!H47,'2. Collected Data'!H147,'2. Collected Data'!H247,'2. Collected Data'!H347)&lt;=1,"",AVERAGE('2. Collected Data'!H47,'2. Collected Data'!H147,'2. Collected Data'!H247,'2. Collected Data'!H347))</f>
        <v>8274</v>
      </c>
      <c r="I47" s="45">
        <f>IF(COUNT('2. Collected Data'!I47,'2. Collected Data'!I147,'2. Collected Data'!I247,'2. Collected Data'!I347)&lt;=1,"",AVERAGE('2. Collected Data'!I47,'2. Collected Data'!I147,'2. Collected Data'!I247,'2. Collected Data'!I347))</f>
        <v>357.5</v>
      </c>
      <c r="J47" s="45">
        <f>IF(COUNT('2. Collected Data'!J47,'2. Collected Data'!J147,'2. Collected Data'!J247,'2. Collected Data'!J347)&lt;=1,"",AVERAGE('2. Collected Data'!J47,'2. Collected Data'!J147,'2. Collected Data'!J247,'2. Collected Data'!J347))</f>
        <v>21.75</v>
      </c>
      <c r="K47" s="45">
        <f>IF(COUNT('2. Collected Data'!K47,'2. Collected Data'!K147,'2. Collected Data'!K247,'2. Collected Data'!K347)&lt;=1,"",AVERAGE('2. Collected Data'!K47,'2. Collected Data'!K147,'2. Collected Data'!K247,'2. Collected Data'!K347))</f>
        <v>27</v>
      </c>
      <c r="L47" s="45">
        <f>IF(COUNT('2. Collected Data'!L47,'2. Collected Data'!L147,'2. Collected Data'!L247,'2. Collected Data'!L347)&lt;=1,"",AVERAGE('2. Collected Data'!L47,'2. Collected Data'!L147,'2. Collected Data'!L247,'2. Collected Data'!L347))</f>
        <v>28.5</v>
      </c>
      <c r="M47" s="45">
        <f>IF(COUNT('2. Collected Data'!M47,'2. Collected Data'!M147,'2. Collected Data'!M247,'2. Collected Data'!M347)&lt;=1,"",AVERAGE('2. Collected Data'!M47,'2. Collected Data'!M147,'2. Collected Data'!M247,'2. Collected Data'!M347))</f>
        <v>226.75</v>
      </c>
      <c r="N47" s="45">
        <f>IF(COUNT('2. Collected Data'!N47,'2. Collected Data'!N147,'2. Collected Data'!N247,'2. Collected Data'!N347)&lt;=1,"",AVERAGE('2. Collected Data'!N47,'2. Collected Data'!N147,'2. Collected Data'!N247,'2. Collected Data'!N347))</f>
        <v>263.5</v>
      </c>
      <c r="O47" s="45">
        <f>IF(COUNT('2. Collected Data'!O47,'2. Collected Data'!O147,'2. Collected Data'!O247,'2. Collected Data'!O347)&lt;=1,"",AVERAGE('2. Collected Data'!O47,'2. Collected Data'!O147,'2. Collected Data'!O247,'2. Collected Data'!O347))</f>
        <v>357.25</v>
      </c>
      <c r="P47" s="45">
        <f>IF(COUNT('2. Collected Data'!P47,'2. Collected Data'!P147,'2. Collected Data'!P247,'2. Collected Data'!P347)&lt;=1,"",AVERAGE('2. Collected Data'!P47,'2. Collected Data'!P147,'2. Collected Data'!P247,'2. Collected Data'!P347))</f>
        <v>3.75</v>
      </c>
      <c r="Q47" s="45">
        <f>IF(COUNT('2. Collected Data'!Q47,'2. Collected Data'!Q147,'2. Collected Data'!Q247,'2. Collected Data'!Q347)&lt;=1,"",AVERAGE('2. Collected Data'!Q47,'2. Collected Data'!Q147,'2. Collected Data'!Q247,'2. Collected Data'!Q347))</f>
        <v>0</v>
      </c>
      <c r="R47" s="45">
        <f>IF(COUNT('2. Collected Data'!R47,'2. Collected Data'!R147,'2. Collected Data'!R247,'2. Collected Data'!R347)&lt;=1,"",AVERAGE('2. Collected Data'!R47,'2. Collected Data'!R147,'2. Collected Data'!R247,'2. Collected Data'!R347))</f>
        <v>0</v>
      </c>
      <c r="S47" s="45">
        <f>IF(COUNT('2. Collected Data'!S47,'2. Collected Data'!S147,'2. Collected Data'!S247,'2. Collected Data'!S347)&lt;=1,"",AVERAGE('2. Collected Data'!S47,'2. Collected Data'!S147,'2. Collected Data'!S247,'2. Collected Data'!S347))</f>
        <v>0</v>
      </c>
      <c r="T47" s="45">
        <f>IF(COUNT('2. Collected Data'!T47,'2. Collected Data'!T147,'2. Collected Data'!T247,'2. Collected Data'!T347)&lt;=1,"",AVERAGE('2. Collected Data'!T47,'2. Collected Data'!T147,'2. Collected Data'!T247,'2. Collected Data'!T347))</f>
        <v>0</v>
      </c>
      <c r="U47" s="45">
        <f>IF(COUNT('2. Collected Data'!U47,'2. Collected Data'!U147,'2. Collected Data'!U247,'2. Collected Data'!U347)&lt;=1,"",AVERAGE('2. Collected Data'!U47,'2. Collected Data'!U147,'2. Collected Data'!U247,'2. Collected Data'!U347))</f>
        <v>0</v>
      </c>
      <c r="V47" s="45">
        <f>IF(COUNT('2. Collected Data'!V47,'2. Collected Data'!V147,'2. Collected Data'!V247,'2. Collected Data'!V347)&lt;=1,"",AVERAGE('2. Collected Data'!V47,'2. Collected Data'!V147,'2. Collected Data'!V247,'2. Collected Data'!V347))</f>
        <v>0</v>
      </c>
      <c r="W47" s="45">
        <f>IF(COUNT('2. Collected Data'!W47,'2. Collected Data'!W147,'2. Collected Data'!W247,'2. Collected Data'!W347)&lt;=1,"",AVERAGE('2. Collected Data'!W47,'2. Collected Data'!W147,'2. Collected Data'!W247,'2. Collected Data'!W347))</f>
        <v>0</v>
      </c>
      <c r="X47" s="45">
        <f>IF(COUNT('2. Collected Data'!X47,'2. Collected Data'!X147,'2. Collected Data'!X247,'2. Collected Data'!X347)&lt;=1,"",AVERAGE('2. Collected Data'!X47,'2. Collected Data'!X147,'2. Collected Data'!X247,'2. Collected Data'!X347))</f>
        <v>0</v>
      </c>
      <c r="Y47" s="45">
        <f>IF(COUNT('2. Collected Data'!Y47,'2. Collected Data'!Y147,'2. Collected Data'!Y247,'2. Collected Data'!Y347)&lt;=1,"",AVERAGE('2. Collected Data'!Y47,'2. Collected Data'!Y147,'2. Collected Data'!Y247,'2. Collected Data'!Y347))</f>
        <v>365.25</v>
      </c>
      <c r="Z47" s="45">
        <f>IF(COUNT('2. Collected Data'!Z47,'2. Collected Data'!Z147,'2. Collected Data'!Z247,'2. Collected Data'!Z347)&lt;=1,"",AVERAGE('2. Collected Data'!Z47,'2. Collected Data'!Z147,'2. Collected Data'!Z247,'2. Collected Data'!Z347))</f>
        <v>0</v>
      </c>
      <c r="AA47" s="185">
        <f>IF(COUNT('2. Collected Data'!AA47,'2. Collected Data'!AA147,'2. Collected Data'!AA247,'2. Collected Data'!AA347)&lt;=1,"",AVERAGE('2. Collected Data'!AA47,'2. Collected Data'!AA147,'2. Collected Data'!AA247,'2. Collected Data'!AA347))</f>
        <v>0.98</v>
      </c>
      <c r="AB47" s="185">
        <f>IF(COUNT('2. Collected Data'!AB47,'2. Collected Data'!AB147,'2. Collected Data'!AB247,'2. Collected Data'!AB347)&lt;=1,"",AVERAGE('2. Collected Data'!AB47,'2. Collected Data'!AB147,'2. Collected Data'!AB247,'2. Collected Data'!AB347))</f>
        <v>0</v>
      </c>
      <c r="AC47" s="185">
        <f>IF(COUNT('2. Collected Data'!AC47,'2. Collected Data'!AC147,'2. Collected Data'!AC247,'2. Collected Data'!AC347)&lt;=1,"",AVERAGE('2. Collected Data'!AC47,'2. Collected Data'!AC147,'2. Collected Data'!AC247,'2. Collected Data'!AC347))</f>
        <v>0.02</v>
      </c>
      <c r="AD47" s="45">
        <f>IF(COUNT('2. Collected Data'!AD47,'2. Collected Data'!AD147,'2. Collected Data'!AD247,'2. Collected Data'!AD347)&lt;=1,"",AVERAGE('2. Collected Data'!AD47,'2. Collected Data'!AD147,'2. Collected Data'!AD247,'2. Collected Data'!AD347))</f>
        <v>68.25</v>
      </c>
      <c r="AE47" s="45">
        <f>IF(COUNT('2. Collected Data'!AE47,'2. Collected Data'!AE147,'2. Collected Data'!AE247,'2. Collected Data'!AE347)&lt;=1,"",AVERAGE('2. Collected Data'!AE47,'2. Collected Data'!AE147,'2. Collected Data'!AE247,'2. Collected Data'!AE347))</f>
        <v>92712.5</v>
      </c>
      <c r="AF47" s="45">
        <f>IF(COUNT('2. Collected Data'!AF47,'2. Collected Data'!AF147,'2. Collected Data'!AF247,'2. Collected Data'!AF347)&lt;=1,"",AVERAGE('2. Collected Data'!AF47,'2. Collected Data'!AF147,'2. Collected Data'!AF247,'2. Collected Data'!AF347))</f>
        <v>85.25</v>
      </c>
      <c r="AG47" s="45">
        <f>IF(COUNT('2. Collected Data'!AG47,'2. Collected Data'!AG147,'2. Collected Data'!AG247,'2. Collected Data'!AG347)&lt;=1,"",AVERAGE('2. Collected Data'!AG47,'2. Collected Data'!AG147,'2. Collected Data'!AG247,'2. Collected Data'!AG347))</f>
        <v>1739125</v>
      </c>
      <c r="AH47" s="88"/>
      <c r="AI47" s="45">
        <f>IF(COUNT('2. Collected Data'!AI47,'2. Collected Data'!AI147,'2. Collected Data'!AI247,'2. Collected Data'!AI347)&lt;=1,"",AVERAGE('2. Collected Data'!AI47,'2. Collected Data'!AI147,'2. Collected Data'!AI247,'2. Collected Data'!AI347))</f>
        <v>37549.25</v>
      </c>
      <c r="AJ47" s="45">
        <f>IF(COUNT('2. Collected Data'!AJ47,'2. Collected Data'!AJ147,'2. Collected Data'!AJ247,'2. Collected Data'!AJ347)&lt;=1,"",AVERAGE('2. Collected Data'!AJ47,'2. Collected Data'!AJ147,'2. Collected Data'!AJ247,'2. Collected Data'!AJ347))</f>
        <v>0</v>
      </c>
      <c r="AK47" s="45">
        <f>IF(COUNT('2. Collected Data'!AK47,'2. Collected Data'!AK147,'2. Collected Data'!AK247,'2. Collected Data'!AK347)&lt;=1,"",AVERAGE('2. Collected Data'!AK47,'2. Collected Data'!AK147,'2. Collected Data'!AK247,'2. Collected Data'!AK347))</f>
        <v>0</v>
      </c>
      <c r="AL47" s="45">
        <f>IF(COUNT('2. Collected Data'!AL47,'2. Collected Data'!AL147,'2. Collected Data'!AL247,'2. Collected Data'!AL347)&lt;=1,"",AVERAGE('2. Collected Data'!AL47,'2. Collected Data'!AL147,'2. Collected Data'!AL247,'2. Collected Data'!AL347))</f>
        <v>32503</v>
      </c>
      <c r="AM47" s="45">
        <f>IF(COUNT('2. Collected Data'!AM47,'2. Collected Data'!AM147,'2. Collected Data'!AM247,'2. Collected Data'!AM347)&lt;=1,"",AVERAGE('2. Collected Data'!AM47,'2. Collected Data'!AM147,'2. Collected Data'!AM247,'2. Collected Data'!AM347))</f>
        <v>0</v>
      </c>
      <c r="AN47" s="122"/>
      <c r="AO47" s="45">
        <f>IF(COUNT('2. Collected Data'!AO47,'2. Collected Data'!AO147,'2. Collected Data'!AO247,'2. Collected Data'!AO347)&lt;=1,"",AVERAGE('2. Collected Data'!AO47,'2. Collected Data'!AO147,'2. Collected Data'!AO247,'2. Collected Data'!AO347))</f>
        <v>1829228.25</v>
      </c>
      <c r="AP47" s="45">
        <f>IF(COUNT('2. Collected Data'!AP47,'2. Collected Data'!AP147,'2. Collected Data'!AP247,'2. Collected Data'!AP347)&lt;=1,"",AVERAGE('2. Collected Data'!AP47,'2. Collected Data'!AP147,'2. Collected Data'!AP247,'2. Collected Data'!AP347))</f>
        <v>0</v>
      </c>
      <c r="AQ47" s="45">
        <f>IF(COUNT('2. Collected Data'!AQ47,'2. Collected Data'!AQ147,'2. Collected Data'!AQ247,'2. Collected Data'!AQ347)&lt;=1,"",AVERAGE('2. Collected Data'!AQ47,'2. Collected Data'!AQ147,'2. Collected Data'!AQ247,'2. Collected Data'!AQ347))</f>
        <v>0</v>
      </c>
      <c r="AR47" s="45">
        <f>IF(COUNT('2. Collected Data'!AR47,'2. Collected Data'!AR147,'2. Collected Data'!AR247,'2. Collected Data'!AR347)&lt;=1,"",AVERAGE('2. Collected Data'!AR47,'2. Collected Data'!AR147,'2. Collected Data'!AR247,'2. Collected Data'!AR347))</f>
        <v>3770</v>
      </c>
      <c r="AS47" s="45">
        <f>IF(COUNT('2. Collected Data'!AS47,'2. Collected Data'!AS147,'2. Collected Data'!AS247,'2. Collected Data'!AS347)&lt;=1,"",AVERAGE('2. Collected Data'!AS47,'2. Collected Data'!AS147,'2. Collected Data'!AS247,'2. Collected Data'!AS347))</f>
        <v>0</v>
      </c>
      <c r="AT47" s="45">
        <f>IF(COUNT('2. Collected Data'!AT47,'2. Collected Data'!AT147,'2. Collected Data'!AT247,'2. Collected Data'!AT347)&lt;=1,"",AVERAGE('2. Collected Data'!AT47,'2. Collected Data'!AT147,'2. Collected Data'!AT247,'2. Collected Data'!AT347))</f>
        <v>283690.25</v>
      </c>
      <c r="AU47" s="45">
        <f>IF(COUNT('2. Collected Data'!AU47,'2. Collected Data'!AU147,'2. Collected Data'!AU247,'2. Collected Data'!AU347)&lt;=1,"",AVERAGE('2. Collected Data'!AU47,'2. Collected Data'!AU147,'2. Collected Data'!AU247,'2. Collected Data'!AU347))</f>
        <v>246046</v>
      </c>
      <c r="AV47" s="88"/>
      <c r="AW47" s="185">
        <f>IF(COUNT('2. Collected Data'!AW47,'2. Collected Data'!AW147,'2. Collected Data'!AW247,'2. Collected Data'!AW347)&lt;=1,"",AVERAGE('2. Collected Data'!AW47,'2. Collected Data'!AW147,'2. Collected Data'!AW247,'2. Collected Data'!AW347))</f>
        <v>0.8</v>
      </c>
      <c r="AX47" s="185">
        <f>IF(COUNT('2. Collected Data'!AX47,'2. Collected Data'!AX147,'2. Collected Data'!AX247,'2. Collected Data'!AX347)&lt;=1,"",AVERAGE('2. Collected Data'!AX47,'2. Collected Data'!AX147,'2. Collected Data'!AX247,'2. Collected Data'!AX347))</f>
        <v>0.2</v>
      </c>
      <c r="AY47" s="50"/>
      <c r="AZ47" s="91"/>
      <c r="BA47" s="88"/>
      <c r="BB47" s="78">
        <f>IF(COUNT('2. Collected Data'!BB47,'2. Collected Data'!BB147,'2. Collected Data'!BB247,'2. Collected Data'!BB347)&lt;=1,"",AVERAGE('2. Collected Data'!BB47,'2. Collected Data'!BB147,'2. Collected Data'!BB247,'2. Collected Data'!BB347))</f>
        <v>80.92</v>
      </c>
      <c r="BC47" s="75">
        <f>IF(COUNT('2. Collected Data'!BC47,'2. Collected Data'!BC147,'2. Collected Data'!BC247,'2. Collected Data'!BC347)&lt;=1,"",AVERAGE('2. Collected Data'!BC47,'2. Collected Data'!BC147,'2. Collected Data'!BC247,'2. Collected Data'!BC347))</f>
        <v>9408009.25</v>
      </c>
      <c r="BD47" s="75">
        <f>IF(COUNT('2. Collected Data'!BD47,'2. Collected Data'!BD147,'2. Collected Data'!BD247,'2. Collected Data'!BD347)&lt;=1,"",AVERAGE('2. Collected Data'!BD47,'2. Collected Data'!BD147,'2. Collected Data'!BD247,'2. Collected Data'!BD347))</f>
        <v>6775846.25</v>
      </c>
      <c r="BE47" s="75">
        <f>IF(COUNT('2. Collected Data'!BE47,'2. Collected Data'!BE147,'2. Collected Data'!BE247,'2. Collected Data'!BE347)&lt;=1,"",AVERAGE('2. Collected Data'!BE47,'2. Collected Data'!BE147,'2. Collected Data'!BE247,'2. Collected Data'!BE347))</f>
        <v>4026865.75</v>
      </c>
      <c r="BF47" s="75">
        <f>IF(COUNT('2. Collected Data'!BF47,'2. Collected Data'!BF147,'2. Collected Data'!BF247,'2. Collected Data'!BF347)&lt;=1,"",AVERAGE('2. Collected Data'!BF47,'2. Collected Data'!BF147,'2. Collected Data'!BF247,'2. Collected Data'!BF347))</f>
        <v>21485693.25</v>
      </c>
      <c r="BG47" s="50"/>
      <c r="BH47" s="78">
        <f>IF(COUNT('2. Collected Data'!BH47,'2. Collected Data'!BH147,'2. Collected Data'!BH247,'2. Collected Data'!BH347)&lt;=1,"",AVERAGE('2. Collected Data'!BH47,'2. Collected Data'!BH147,'2. Collected Data'!BH247,'2. Collected Data'!BH347))</f>
        <v>80.322500000000005</v>
      </c>
      <c r="BI47" s="130"/>
      <c r="BJ47" s="50"/>
    </row>
    <row r="48" spans="1:62" s="177" customFormat="1" ht="11.25" customHeight="1" x14ac:dyDescent="0.15">
      <c r="A48" s="89" t="s">
        <v>116</v>
      </c>
      <c r="B48" s="172"/>
      <c r="C48" s="348"/>
      <c r="D48" s="348"/>
      <c r="E48" s="348"/>
      <c r="F48" s="348"/>
      <c r="G48" s="45">
        <f>IF(COUNT('2. Collected Data'!G48,'2. Collected Data'!G148,'2. Collected Data'!G248,'2. Collected Data'!G348)&lt;=1,"",AVERAGE('2. Collected Data'!G48,'2. Collected Data'!G148,'2. Collected Data'!G248,'2. Collected Data'!G348))</f>
        <v>43320.5</v>
      </c>
      <c r="H48" s="45">
        <f>IF(COUNT('2. Collected Data'!H48,'2. Collected Data'!H148,'2. Collected Data'!H248,'2. Collected Data'!H348)&lt;=1,"",AVERAGE('2. Collected Data'!H48,'2. Collected Data'!H148,'2. Collected Data'!H248,'2. Collected Data'!H348))</f>
        <v>19230.5</v>
      </c>
      <c r="I48" s="45">
        <f>IF(COUNT('2. Collected Data'!I48,'2. Collected Data'!I148,'2. Collected Data'!I248,'2. Collected Data'!I348)&lt;=1,"",AVERAGE('2. Collected Data'!I48,'2. Collected Data'!I148,'2. Collected Data'!I248,'2. Collected Data'!I348))</f>
        <v>1639.25</v>
      </c>
      <c r="J48" s="45">
        <f>IF(COUNT('2. Collected Data'!J48,'2. Collected Data'!J148,'2. Collected Data'!J248,'2. Collected Data'!J348)&lt;=1,"",AVERAGE('2. Collected Data'!J48,'2. Collected Data'!J148,'2. Collected Data'!J248,'2. Collected Data'!J348))</f>
        <v>50.5</v>
      </c>
      <c r="K48" s="45">
        <f>IF(COUNT('2. Collected Data'!K48,'2. Collected Data'!K148,'2. Collected Data'!K248,'2. Collected Data'!K348)&lt;=1,"",AVERAGE('2. Collected Data'!K48,'2. Collected Data'!K148,'2. Collected Data'!K248,'2. Collected Data'!K348))</f>
        <v>9.5</v>
      </c>
      <c r="L48" s="45">
        <f>IF(COUNT('2. Collected Data'!L48,'2. Collected Data'!L148,'2. Collected Data'!L248,'2. Collected Data'!L348)&lt;=1,"",AVERAGE('2. Collected Data'!L48,'2. Collected Data'!L148,'2. Collected Data'!L248,'2. Collected Data'!L348))</f>
        <v>3</v>
      </c>
      <c r="M48" s="45">
        <f>IF(COUNT('2. Collected Data'!M48,'2. Collected Data'!M148,'2. Collected Data'!M248,'2. Collected Data'!M348)&lt;=1,"",AVERAGE('2. Collected Data'!M48,'2. Collected Data'!M148,'2. Collected Data'!M248,'2. Collected Data'!M348))</f>
        <v>342</v>
      </c>
      <c r="N48" s="45">
        <f>IF(COUNT('2. Collected Data'!N48,'2. Collected Data'!N148,'2. Collected Data'!N248,'2. Collected Data'!N348)&lt;=1,"",AVERAGE('2. Collected Data'!N48,'2. Collected Data'!N148,'2. Collected Data'!N248,'2. Collected Data'!N348))</f>
        <v>170.75</v>
      </c>
      <c r="O48" s="45">
        <f>IF(COUNT('2. Collected Data'!O48,'2. Collected Data'!O148,'2. Collected Data'!O248,'2. Collected Data'!O348)&lt;=1,"",AVERAGE('2. Collected Data'!O48,'2. Collected Data'!O148,'2. Collected Data'!O248,'2. Collected Data'!O348))</f>
        <v>1531</v>
      </c>
      <c r="P48" s="45">
        <f>IF(COUNT('2. Collected Data'!P48,'2. Collected Data'!P148,'2. Collected Data'!P248,'2. Collected Data'!P348)&lt;=1,"",AVERAGE('2. Collected Data'!P48,'2. Collected Data'!P148,'2. Collected Data'!P248,'2. Collected Data'!P348))</f>
        <v>2</v>
      </c>
      <c r="Q48" s="45">
        <f>IF(COUNT('2. Collected Data'!Q48,'2. Collected Data'!Q148,'2. Collected Data'!Q248,'2. Collected Data'!Q348)&lt;=1,"",AVERAGE('2. Collected Data'!Q48,'2. Collected Data'!Q148,'2. Collected Data'!Q248,'2. Collected Data'!Q348))</f>
        <v>12</v>
      </c>
      <c r="R48" s="45">
        <f>IF(COUNT('2. Collected Data'!R48,'2. Collected Data'!R148,'2. Collected Data'!R248,'2. Collected Data'!R348)&lt;=1,"",AVERAGE('2. Collected Data'!R48,'2. Collected Data'!R148,'2. Collected Data'!R248,'2. Collected Data'!R348))</f>
        <v>0</v>
      </c>
      <c r="S48" s="45">
        <f>IF(COUNT('2. Collected Data'!S48,'2. Collected Data'!S148,'2. Collected Data'!S248,'2. Collected Data'!S348)&lt;=1,"",AVERAGE('2. Collected Data'!S48,'2. Collected Data'!S148,'2. Collected Data'!S248,'2. Collected Data'!S348))</f>
        <v>0</v>
      </c>
      <c r="T48" s="45">
        <f>IF(COUNT('2. Collected Data'!T48,'2. Collected Data'!T148,'2. Collected Data'!T248,'2. Collected Data'!T348)&lt;=1,"",AVERAGE('2. Collected Data'!T48,'2. Collected Data'!T148,'2. Collected Data'!T248,'2. Collected Data'!T348))</f>
        <v>0</v>
      </c>
      <c r="U48" s="45">
        <f>IF(COUNT('2. Collected Data'!U48,'2. Collected Data'!U148,'2. Collected Data'!U248,'2. Collected Data'!U348)&lt;=1,"",AVERAGE('2. Collected Data'!U48,'2. Collected Data'!U148,'2. Collected Data'!U248,'2. Collected Data'!U348))</f>
        <v>0</v>
      </c>
      <c r="V48" s="45">
        <f>IF(COUNT('2. Collected Data'!V48,'2. Collected Data'!V148,'2. Collected Data'!V248,'2. Collected Data'!V348)&lt;=1,"",AVERAGE('2. Collected Data'!V48,'2. Collected Data'!V148,'2. Collected Data'!V248,'2. Collected Data'!V348))</f>
        <v>0</v>
      </c>
      <c r="W48" s="45">
        <f>IF(COUNT('2. Collected Data'!W48,'2. Collected Data'!W148,'2. Collected Data'!W248,'2. Collected Data'!W348)&lt;=1,"",AVERAGE('2. Collected Data'!W48,'2. Collected Data'!W148,'2. Collected Data'!W248,'2. Collected Data'!W348))</f>
        <v>0</v>
      </c>
      <c r="X48" s="45">
        <f>IF(COUNT('2. Collected Data'!X48,'2. Collected Data'!X148,'2. Collected Data'!X248,'2. Collected Data'!X348)&lt;=1,"",AVERAGE('2. Collected Data'!X48,'2. Collected Data'!X148,'2. Collected Data'!X248,'2. Collected Data'!X348))</f>
        <v>0</v>
      </c>
      <c r="Y48" s="45">
        <f>IF(COUNT('2. Collected Data'!Y48,'2. Collected Data'!Y148,'2. Collected Data'!Y248,'2. Collected Data'!Y348)&lt;=1,"",AVERAGE('2. Collected Data'!Y48,'2. Collected Data'!Y148,'2. Collected Data'!Y248,'2. Collected Data'!Y348))</f>
        <v>2516</v>
      </c>
      <c r="Z48" s="45">
        <f>IF(COUNT('2. Collected Data'!Z48,'2. Collected Data'!Z148,'2. Collected Data'!Z248,'2. Collected Data'!Z348)&lt;=1,"",AVERAGE('2. Collected Data'!Z48,'2. Collected Data'!Z148,'2. Collected Data'!Z248,'2. Collected Data'!Z348))</f>
        <v>373.75</v>
      </c>
      <c r="AA48" s="185">
        <f>IF(COUNT('2. Collected Data'!AA48,'2. Collected Data'!AA148,'2. Collected Data'!AA248,'2. Collected Data'!AA348)&lt;=1,"",AVERAGE('2. Collected Data'!AA48,'2. Collected Data'!AA148,'2. Collected Data'!AA248,'2. Collected Data'!AA348))</f>
        <v>0.96</v>
      </c>
      <c r="AB48" s="185">
        <f>IF(COUNT('2. Collected Data'!AB48,'2. Collected Data'!AB148,'2. Collected Data'!AB248,'2. Collected Data'!AB348)&lt;=1,"",AVERAGE('2. Collected Data'!AB48,'2. Collected Data'!AB148,'2. Collected Data'!AB248,'2. Collected Data'!AB348))</f>
        <v>5.0000000000000001E-3</v>
      </c>
      <c r="AC48" s="185">
        <f>IF(COUNT('2. Collected Data'!AC48,'2. Collected Data'!AC148,'2. Collected Data'!AC248,'2. Collected Data'!AC348)&lt;=1,"",AVERAGE('2. Collected Data'!AC48,'2. Collected Data'!AC148,'2. Collected Data'!AC248,'2. Collected Data'!AC348))</f>
        <v>3.5000000000000003E-2</v>
      </c>
      <c r="AD48" s="45">
        <f>IF(COUNT('2. Collected Data'!AD48,'2. Collected Data'!AD148,'2. Collected Data'!AD248,'2. Collected Data'!AD348)&lt;=1,"",AVERAGE('2. Collected Data'!AD48,'2. Collected Data'!AD148,'2. Collected Data'!AD248,'2. Collected Data'!AD348))</f>
        <v>233</v>
      </c>
      <c r="AE48" s="45">
        <f>IF(COUNT('2. Collected Data'!AE48,'2. Collected Data'!AE148,'2. Collected Data'!AE248,'2. Collected Data'!AE348)&lt;=1,"",AVERAGE('2. Collected Data'!AE48,'2. Collected Data'!AE148,'2. Collected Data'!AE248,'2. Collected Data'!AE348))</f>
        <v>741836.25</v>
      </c>
      <c r="AF48" s="45">
        <f>IF(COUNT('2. Collected Data'!AF48,'2. Collected Data'!AF148,'2. Collected Data'!AF248,'2. Collected Data'!AF348)&lt;=1,"",AVERAGE('2. Collected Data'!AF48,'2. Collected Data'!AF148,'2. Collected Data'!AF248,'2. Collected Data'!AF348))</f>
        <v>196.5</v>
      </c>
      <c r="AG48" s="45">
        <f>IF(COUNT('2. Collected Data'!AG48,'2. Collected Data'!AG148,'2. Collected Data'!AG248,'2. Collected Data'!AG348)&lt;=1,"",AVERAGE('2. Collected Data'!AG48,'2. Collected Data'!AG148,'2. Collected Data'!AG248,'2. Collected Data'!AG348))</f>
        <v>2962494.5</v>
      </c>
      <c r="AH48" s="88"/>
      <c r="AI48" s="45">
        <f>IF(COUNT('2. Collected Data'!AI48,'2. Collected Data'!AI148,'2. Collected Data'!AI248,'2. Collected Data'!AI348)&lt;=1,"",AVERAGE('2. Collected Data'!AI48,'2. Collected Data'!AI148,'2. Collected Data'!AI248,'2. Collected Data'!AI348))</f>
        <v>769462.25</v>
      </c>
      <c r="AJ48" s="45">
        <f>IF(COUNT('2. Collected Data'!AJ48,'2. Collected Data'!AJ148,'2. Collected Data'!AJ248,'2. Collected Data'!AJ348)&lt;=1,"",AVERAGE('2. Collected Data'!AJ48,'2. Collected Data'!AJ148,'2. Collected Data'!AJ248,'2. Collected Data'!AJ348))</f>
        <v>20.5</v>
      </c>
      <c r="AK48" s="45">
        <f>IF(COUNT('2. Collected Data'!AK48,'2. Collected Data'!AK148,'2. Collected Data'!AK248,'2. Collected Data'!AK348)&lt;=1,"",AVERAGE('2. Collected Data'!AK48,'2. Collected Data'!AK148,'2. Collected Data'!AK248,'2. Collected Data'!AK348))</f>
        <v>0</v>
      </c>
      <c r="AL48" s="45">
        <f>IF(COUNT('2. Collected Data'!AL48,'2. Collected Data'!AL148,'2. Collected Data'!AL248,'2. Collected Data'!AL348)&lt;=1,"",AVERAGE('2. Collected Data'!AL48,'2. Collected Data'!AL148,'2. Collected Data'!AL248,'2. Collected Data'!AL348))</f>
        <v>5373.5</v>
      </c>
      <c r="AM48" s="45">
        <f>IF(COUNT('2. Collected Data'!AM48,'2. Collected Data'!AM148,'2. Collected Data'!AM248,'2. Collected Data'!AM348)&lt;=1,"",AVERAGE('2. Collected Data'!AM48,'2. Collected Data'!AM148,'2. Collected Data'!AM248,'2. Collected Data'!AM348))</f>
        <v>0</v>
      </c>
      <c r="AN48" s="122"/>
      <c r="AO48" s="45">
        <f>IF(COUNT('2. Collected Data'!AO48,'2. Collected Data'!AO148,'2. Collected Data'!AO248,'2. Collected Data'!AO348)&lt;=1,"",AVERAGE('2. Collected Data'!AO48,'2. Collected Data'!AO148,'2. Collected Data'!AO248,'2. Collected Data'!AO348))</f>
        <v>9000978</v>
      </c>
      <c r="AP48" s="45">
        <f>IF(COUNT('2. Collected Data'!AP48,'2. Collected Data'!AP148,'2. Collected Data'!AP248,'2. Collected Data'!AP348)&lt;=1,"",AVERAGE('2. Collected Data'!AP48,'2. Collected Data'!AP148,'2. Collected Data'!AP248,'2. Collected Data'!AP348))</f>
        <v>946856.5</v>
      </c>
      <c r="AQ48" s="45">
        <f>IF(COUNT('2. Collected Data'!AQ48,'2. Collected Data'!AQ148,'2. Collected Data'!AQ248,'2. Collected Data'!AQ348)&lt;=1,"",AVERAGE('2. Collected Data'!AQ48,'2. Collected Data'!AQ148,'2. Collected Data'!AQ248,'2. Collected Data'!AQ348))</f>
        <v>0</v>
      </c>
      <c r="AR48" s="45">
        <f>IF(COUNT('2. Collected Data'!AR48,'2. Collected Data'!AR148,'2. Collected Data'!AR248,'2. Collected Data'!AR348)&lt;=1,"",AVERAGE('2. Collected Data'!AR48,'2. Collected Data'!AR148,'2. Collected Data'!AR248,'2. Collected Data'!AR348))</f>
        <v>0</v>
      </c>
      <c r="AS48" s="45">
        <f>IF(COUNT('2. Collected Data'!AS48,'2. Collected Data'!AS148,'2. Collected Data'!AS248,'2. Collected Data'!AS348)&lt;=1,"",AVERAGE('2. Collected Data'!AS48,'2. Collected Data'!AS148,'2. Collected Data'!AS248,'2. Collected Data'!AS348))</f>
        <v>209839.5</v>
      </c>
      <c r="AT48" s="45">
        <f>IF(COUNT('2. Collected Data'!AT48,'2. Collected Data'!AT148,'2. Collected Data'!AT248,'2. Collected Data'!AT348)&lt;=1,"",AVERAGE('2. Collected Data'!AT48,'2. Collected Data'!AT148,'2. Collected Data'!AT248,'2. Collected Data'!AT348))</f>
        <v>415246.75</v>
      </c>
      <c r="AU48" s="45">
        <f>IF(COUNT('2. Collected Data'!AU48,'2. Collected Data'!AU148,'2. Collected Data'!AU248,'2. Collected Data'!AU348)&lt;=1,"",AVERAGE('2. Collected Data'!AU48,'2. Collected Data'!AU148,'2. Collected Data'!AU248,'2. Collected Data'!AU348))</f>
        <v>516141.75</v>
      </c>
      <c r="AV48" s="88"/>
      <c r="AW48" s="185">
        <f>IF(COUNT('2. Collected Data'!AW48,'2. Collected Data'!AW148,'2. Collected Data'!AW248,'2. Collected Data'!AW348)&lt;=1,"",AVERAGE('2. Collected Data'!AW48,'2. Collected Data'!AW148,'2. Collected Data'!AW248,'2. Collected Data'!AW348))</f>
        <v>0.86999999999999988</v>
      </c>
      <c r="AX48" s="185">
        <f>IF(COUNT('2. Collected Data'!AX48,'2. Collected Data'!AX148,'2. Collected Data'!AX248,'2. Collected Data'!AX348)&lt;=1,"",AVERAGE('2. Collected Data'!AX48,'2. Collected Data'!AX148,'2. Collected Data'!AX248,'2. Collected Data'!AX348))</f>
        <v>0.13</v>
      </c>
      <c r="AY48" s="50"/>
      <c r="AZ48" s="91"/>
      <c r="BA48" s="88"/>
      <c r="BB48" s="78">
        <f>IF(COUNT('2. Collected Data'!BB48,'2. Collected Data'!BB148,'2. Collected Data'!BB248,'2. Collected Data'!BB348)&lt;=1,"",AVERAGE('2. Collected Data'!BB48,'2. Collected Data'!BB148,'2. Collected Data'!BB248,'2. Collected Data'!BB348))</f>
        <v>55.337499999999999</v>
      </c>
      <c r="BC48" s="75">
        <f>IF(COUNT('2. Collected Data'!BC48,'2. Collected Data'!BC148,'2. Collected Data'!BC248,'2. Collected Data'!BC348)&lt;=1,"",AVERAGE('2. Collected Data'!BC48,'2. Collected Data'!BC148,'2. Collected Data'!BC248,'2. Collected Data'!BC348))</f>
        <v>20940347.75</v>
      </c>
      <c r="BD48" s="75">
        <f>IF(COUNT('2. Collected Data'!BD48,'2. Collected Data'!BD148,'2. Collected Data'!BD248,'2. Collected Data'!BD348)&lt;=1,"",AVERAGE('2. Collected Data'!BD48,'2. Collected Data'!BD148,'2. Collected Data'!BD248,'2. Collected Data'!BD348))</f>
        <v>24390220.25</v>
      </c>
      <c r="BE48" s="75">
        <f>IF(COUNT('2. Collected Data'!BE48,'2. Collected Data'!BE148,'2. Collected Data'!BE248,'2. Collected Data'!BE348)&lt;=1,"",AVERAGE('2. Collected Data'!BE48,'2. Collected Data'!BE148,'2. Collected Data'!BE248,'2. Collected Data'!BE348))</f>
        <v>47925988.25</v>
      </c>
      <c r="BF48" s="75">
        <f>IF(COUNT('2. Collected Data'!BF48,'2. Collected Data'!BF148,'2. Collected Data'!BF248,'2. Collected Data'!BF348)&lt;=1,"",AVERAGE('2. Collected Data'!BF48,'2. Collected Data'!BF148,'2. Collected Data'!BF248,'2. Collected Data'!BF348))</f>
        <v>98382543.25</v>
      </c>
      <c r="BG48" s="50"/>
      <c r="BH48" s="78">
        <f>IF(COUNT('2. Collected Data'!BH48,'2. Collected Data'!BH148,'2. Collected Data'!BH248,'2. Collected Data'!BH348)&lt;=1,"",AVERAGE('2. Collected Data'!BH48,'2. Collected Data'!BH148,'2. Collected Data'!BH248,'2. Collected Data'!BH348))</f>
        <v>52.885000000000005</v>
      </c>
      <c r="BI48" s="130"/>
      <c r="BJ48" s="50"/>
    </row>
    <row r="49" spans="1:62" s="177" customFormat="1" ht="11.25" customHeight="1" x14ac:dyDescent="0.15">
      <c r="A49" s="89" t="s">
        <v>357</v>
      </c>
      <c r="B49" s="172"/>
      <c r="C49" s="348"/>
      <c r="D49" s="348"/>
      <c r="E49" s="348"/>
      <c r="F49" s="348"/>
      <c r="G49" s="45" t="str">
        <f>IF(COUNT('2. Collected Data'!G49,'2. Collected Data'!G149,'2. Collected Data'!G249,'2. Collected Data'!G349)&lt;=1,"",AVERAGE('2. Collected Data'!G49,'2. Collected Data'!G149,'2. Collected Data'!G249,'2. Collected Data'!G349))</f>
        <v/>
      </c>
      <c r="H49" s="45" t="str">
        <f>IF(COUNT('2. Collected Data'!H49,'2. Collected Data'!H149,'2. Collected Data'!H249,'2. Collected Data'!H349)&lt;=1,"",AVERAGE('2. Collected Data'!H49,'2. Collected Data'!H149,'2. Collected Data'!H249,'2. Collected Data'!H349))</f>
        <v/>
      </c>
      <c r="I49" s="45" t="str">
        <f>IF(COUNT('2. Collected Data'!I49,'2. Collected Data'!I149,'2. Collected Data'!I249,'2. Collected Data'!I349)&lt;=1,"",AVERAGE('2. Collected Data'!I49,'2. Collected Data'!I149,'2. Collected Data'!I249,'2. Collected Data'!I349))</f>
        <v/>
      </c>
      <c r="J49" s="45" t="str">
        <f>IF(COUNT('2. Collected Data'!J49,'2. Collected Data'!J149,'2. Collected Data'!J249,'2. Collected Data'!J349)&lt;=1,"",AVERAGE('2. Collected Data'!J49,'2. Collected Data'!J149,'2. Collected Data'!J249,'2. Collected Data'!J349))</f>
        <v/>
      </c>
      <c r="K49" s="45" t="str">
        <f>IF(COUNT('2. Collected Data'!K49,'2. Collected Data'!K149,'2. Collected Data'!K249,'2. Collected Data'!K349)&lt;=1,"",AVERAGE('2. Collected Data'!K49,'2. Collected Data'!K149,'2. Collected Data'!K249,'2. Collected Data'!K349))</f>
        <v/>
      </c>
      <c r="L49" s="45" t="str">
        <f>IF(COUNT('2. Collected Data'!L49,'2. Collected Data'!L149,'2. Collected Data'!L249,'2. Collected Data'!L349)&lt;=1,"",AVERAGE('2. Collected Data'!L49,'2. Collected Data'!L149,'2. Collected Data'!L249,'2. Collected Data'!L349))</f>
        <v/>
      </c>
      <c r="M49" s="45" t="str">
        <f>IF(COUNT('2. Collected Data'!M49,'2. Collected Data'!M149,'2. Collected Data'!M249,'2. Collected Data'!M349)&lt;=1,"",AVERAGE('2. Collected Data'!M49,'2. Collected Data'!M149,'2. Collected Data'!M249,'2. Collected Data'!M349))</f>
        <v/>
      </c>
      <c r="N49" s="45" t="str">
        <f>IF(COUNT('2. Collected Data'!N49,'2. Collected Data'!N149,'2. Collected Data'!N249,'2. Collected Data'!N349)&lt;=1,"",AVERAGE('2. Collected Data'!N49,'2. Collected Data'!N149,'2. Collected Data'!N249,'2. Collected Data'!N349))</f>
        <v/>
      </c>
      <c r="O49" s="45" t="str">
        <f>IF(COUNT('2. Collected Data'!O49,'2. Collected Data'!O149,'2. Collected Data'!O249,'2. Collected Data'!O349)&lt;=1,"",AVERAGE('2. Collected Data'!O49,'2. Collected Data'!O149,'2. Collected Data'!O249,'2. Collected Data'!O349))</f>
        <v/>
      </c>
      <c r="P49" s="45" t="str">
        <f>IF(COUNT('2. Collected Data'!P49,'2. Collected Data'!P149,'2. Collected Data'!P249,'2. Collected Data'!P349)&lt;=1,"",AVERAGE('2. Collected Data'!P49,'2. Collected Data'!P149,'2. Collected Data'!P249,'2. Collected Data'!P349))</f>
        <v/>
      </c>
      <c r="Q49" s="45" t="str">
        <f>IF(COUNT('2. Collected Data'!Q49,'2. Collected Data'!Q149,'2. Collected Data'!Q249,'2. Collected Data'!Q349)&lt;=1,"",AVERAGE('2. Collected Data'!Q49,'2. Collected Data'!Q149,'2. Collected Data'!Q249,'2. Collected Data'!Q349))</f>
        <v/>
      </c>
      <c r="R49" s="45" t="str">
        <f>IF(COUNT('2. Collected Data'!R49,'2. Collected Data'!R149,'2. Collected Data'!R249,'2. Collected Data'!R349)&lt;=1,"",AVERAGE('2. Collected Data'!R49,'2. Collected Data'!R149,'2. Collected Data'!R249,'2. Collected Data'!R349))</f>
        <v/>
      </c>
      <c r="S49" s="45" t="str">
        <f>IF(COUNT('2. Collected Data'!S49,'2. Collected Data'!S149,'2. Collected Data'!S249,'2. Collected Data'!S349)&lt;=1,"",AVERAGE('2. Collected Data'!S49,'2. Collected Data'!S149,'2. Collected Data'!S249,'2. Collected Data'!S349))</f>
        <v/>
      </c>
      <c r="T49" s="45" t="str">
        <f>IF(COUNT('2. Collected Data'!T49,'2. Collected Data'!T149,'2. Collected Data'!T249,'2. Collected Data'!T349)&lt;=1,"",AVERAGE('2. Collected Data'!T49,'2. Collected Data'!T149,'2. Collected Data'!T249,'2. Collected Data'!T349))</f>
        <v/>
      </c>
      <c r="U49" s="45" t="str">
        <f>IF(COUNT('2. Collected Data'!U49,'2. Collected Data'!U149,'2. Collected Data'!U249,'2. Collected Data'!U349)&lt;=1,"",AVERAGE('2. Collected Data'!U49,'2. Collected Data'!U149,'2. Collected Data'!U249,'2. Collected Data'!U349))</f>
        <v/>
      </c>
      <c r="V49" s="45" t="str">
        <f>IF(COUNT('2. Collected Data'!V49,'2. Collected Data'!V149,'2. Collected Data'!V249,'2. Collected Data'!V349)&lt;=1,"",AVERAGE('2. Collected Data'!V49,'2. Collected Data'!V149,'2. Collected Data'!V249,'2. Collected Data'!V349))</f>
        <v/>
      </c>
      <c r="W49" s="45" t="str">
        <f>IF(COUNT('2. Collected Data'!W49,'2. Collected Data'!W149,'2. Collected Data'!W249,'2. Collected Data'!W349)&lt;=1,"",AVERAGE('2. Collected Data'!W49,'2. Collected Data'!W149,'2. Collected Data'!W249,'2. Collected Data'!W349))</f>
        <v/>
      </c>
      <c r="X49" s="45" t="str">
        <f>IF(COUNT('2. Collected Data'!X49,'2. Collected Data'!X149,'2. Collected Data'!X249,'2. Collected Data'!X349)&lt;=1,"",AVERAGE('2. Collected Data'!X49,'2. Collected Data'!X149,'2. Collected Data'!X249,'2. Collected Data'!X349))</f>
        <v/>
      </c>
      <c r="Y49" s="45" t="str">
        <f>IF(COUNT('2. Collected Data'!Y49,'2. Collected Data'!Y149,'2. Collected Data'!Y249,'2. Collected Data'!Y349)&lt;=1,"",AVERAGE('2. Collected Data'!Y49,'2. Collected Data'!Y149,'2. Collected Data'!Y249,'2. Collected Data'!Y349))</f>
        <v/>
      </c>
      <c r="Z49" s="45" t="str">
        <f>IF(COUNT('2. Collected Data'!Z49,'2. Collected Data'!Z149,'2. Collected Data'!Z249,'2. Collected Data'!Z349)&lt;=1,"",AVERAGE('2. Collected Data'!Z49,'2. Collected Data'!Z149,'2. Collected Data'!Z249,'2. Collected Data'!Z349))</f>
        <v/>
      </c>
      <c r="AA49" s="185" t="str">
        <f>IF(COUNT('2. Collected Data'!AA49,'2. Collected Data'!AA149,'2. Collected Data'!AA249,'2. Collected Data'!AA349)&lt;=1,"",AVERAGE('2. Collected Data'!AA49,'2. Collected Data'!AA149,'2. Collected Data'!AA249,'2. Collected Data'!AA349))</f>
        <v/>
      </c>
      <c r="AB49" s="185" t="str">
        <f>IF(COUNT('2. Collected Data'!AB49,'2. Collected Data'!AB149,'2. Collected Data'!AB249,'2. Collected Data'!AB349)&lt;=1,"",AVERAGE('2. Collected Data'!AB49,'2. Collected Data'!AB149,'2. Collected Data'!AB249,'2. Collected Data'!AB349))</f>
        <v/>
      </c>
      <c r="AC49" s="185" t="str">
        <f>IF(COUNT('2. Collected Data'!AC49,'2. Collected Data'!AC149,'2. Collected Data'!AC249,'2. Collected Data'!AC349)&lt;=1,"",AVERAGE('2. Collected Data'!AC49,'2. Collected Data'!AC149,'2. Collected Data'!AC249,'2. Collected Data'!AC349))</f>
        <v/>
      </c>
      <c r="AD49" s="45" t="str">
        <f>IF(COUNT('2. Collected Data'!AD49,'2. Collected Data'!AD149,'2. Collected Data'!AD249,'2. Collected Data'!AD349)&lt;=1,"",AVERAGE('2. Collected Data'!AD49,'2. Collected Data'!AD149,'2. Collected Data'!AD249,'2. Collected Data'!AD349))</f>
        <v/>
      </c>
      <c r="AE49" s="45" t="str">
        <f>IF(COUNT('2. Collected Data'!AE49,'2. Collected Data'!AE149,'2. Collected Data'!AE249,'2. Collected Data'!AE349)&lt;=1,"",AVERAGE('2. Collected Data'!AE49,'2. Collected Data'!AE149,'2. Collected Data'!AE249,'2. Collected Data'!AE349))</f>
        <v/>
      </c>
      <c r="AF49" s="45" t="str">
        <f>IF(COUNT('2. Collected Data'!AF49,'2. Collected Data'!AF149,'2. Collected Data'!AF249,'2. Collected Data'!AF349)&lt;=1,"",AVERAGE('2. Collected Data'!AF49,'2. Collected Data'!AF149,'2. Collected Data'!AF249,'2. Collected Data'!AF349))</f>
        <v/>
      </c>
      <c r="AG49" s="45" t="str">
        <f>IF(COUNT('2. Collected Data'!AG49,'2. Collected Data'!AG149,'2. Collected Data'!AG249,'2. Collected Data'!AG349)&lt;=1,"",AVERAGE('2. Collected Data'!AG49,'2. Collected Data'!AG149,'2. Collected Data'!AG249,'2. Collected Data'!AG349))</f>
        <v/>
      </c>
      <c r="AH49" s="88"/>
      <c r="AI49" s="45" t="str">
        <f>IF(COUNT('2. Collected Data'!AI49,'2. Collected Data'!AI149,'2. Collected Data'!AI249,'2. Collected Data'!AI349)&lt;=1,"",AVERAGE('2. Collected Data'!AI49,'2. Collected Data'!AI149,'2. Collected Data'!AI249,'2. Collected Data'!AI349))</f>
        <v/>
      </c>
      <c r="AJ49" s="45" t="str">
        <f>IF(COUNT('2. Collected Data'!AJ49,'2. Collected Data'!AJ149,'2. Collected Data'!AJ249,'2. Collected Data'!AJ349)&lt;=1,"",AVERAGE('2. Collected Data'!AJ49,'2. Collected Data'!AJ149,'2. Collected Data'!AJ249,'2. Collected Data'!AJ349))</f>
        <v/>
      </c>
      <c r="AK49" s="45" t="str">
        <f>IF(COUNT('2. Collected Data'!AK49,'2. Collected Data'!AK149,'2. Collected Data'!AK249,'2. Collected Data'!AK349)&lt;=1,"",AVERAGE('2. Collected Data'!AK49,'2. Collected Data'!AK149,'2. Collected Data'!AK249,'2. Collected Data'!AK349))</f>
        <v/>
      </c>
      <c r="AL49" s="45" t="str">
        <f>IF(COUNT('2. Collected Data'!AL49,'2. Collected Data'!AL149,'2. Collected Data'!AL249,'2. Collected Data'!AL349)&lt;=1,"",AVERAGE('2. Collected Data'!AL49,'2. Collected Data'!AL149,'2. Collected Data'!AL249,'2. Collected Data'!AL349))</f>
        <v/>
      </c>
      <c r="AM49" s="45" t="str">
        <f>IF(COUNT('2. Collected Data'!AM49,'2. Collected Data'!AM149,'2. Collected Data'!AM249,'2. Collected Data'!AM349)&lt;=1,"",AVERAGE('2. Collected Data'!AM49,'2. Collected Data'!AM149,'2. Collected Data'!AM249,'2. Collected Data'!AM349))</f>
        <v/>
      </c>
      <c r="AN49" s="122"/>
      <c r="AO49" s="45" t="str">
        <f>IF(COUNT('2. Collected Data'!AO49,'2. Collected Data'!AO149,'2. Collected Data'!AO249,'2. Collected Data'!AO349)&lt;=1,"",AVERAGE('2. Collected Data'!AO49,'2. Collected Data'!AO149,'2. Collected Data'!AO249,'2. Collected Data'!AO349))</f>
        <v/>
      </c>
      <c r="AP49" s="45" t="str">
        <f>IF(COUNT('2. Collected Data'!AP49,'2. Collected Data'!AP149,'2. Collected Data'!AP249,'2. Collected Data'!AP349)&lt;=1,"",AVERAGE('2. Collected Data'!AP49,'2. Collected Data'!AP149,'2. Collected Data'!AP249,'2. Collected Data'!AP349))</f>
        <v/>
      </c>
      <c r="AQ49" s="45" t="str">
        <f>IF(COUNT('2. Collected Data'!AQ49,'2. Collected Data'!AQ149,'2. Collected Data'!AQ249,'2. Collected Data'!AQ349)&lt;=1,"",AVERAGE('2. Collected Data'!AQ49,'2. Collected Data'!AQ149,'2. Collected Data'!AQ249,'2. Collected Data'!AQ349))</f>
        <v/>
      </c>
      <c r="AR49" s="45" t="str">
        <f>IF(COUNT('2. Collected Data'!AR49,'2. Collected Data'!AR149,'2. Collected Data'!AR249,'2. Collected Data'!AR349)&lt;=1,"",AVERAGE('2. Collected Data'!AR49,'2. Collected Data'!AR149,'2. Collected Data'!AR249,'2. Collected Data'!AR349))</f>
        <v/>
      </c>
      <c r="AS49" s="45" t="str">
        <f>IF(COUNT('2. Collected Data'!AS49,'2. Collected Data'!AS149,'2. Collected Data'!AS249,'2. Collected Data'!AS349)&lt;=1,"",AVERAGE('2. Collected Data'!AS49,'2. Collected Data'!AS149,'2. Collected Data'!AS249,'2. Collected Data'!AS349))</f>
        <v/>
      </c>
      <c r="AT49" s="45" t="str">
        <f>IF(COUNT('2. Collected Data'!AT49,'2. Collected Data'!AT149,'2. Collected Data'!AT249,'2. Collected Data'!AT349)&lt;=1,"",AVERAGE('2. Collected Data'!AT49,'2. Collected Data'!AT149,'2. Collected Data'!AT249,'2. Collected Data'!AT349))</f>
        <v/>
      </c>
      <c r="AU49" s="45" t="str">
        <f>IF(COUNT('2. Collected Data'!AU49,'2. Collected Data'!AU149,'2. Collected Data'!AU249,'2. Collected Data'!AU349)&lt;=1,"",AVERAGE('2. Collected Data'!AU49,'2. Collected Data'!AU149,'2. Collected Data'!AU249,'2. Collected Data'!AU349))</f>
        <v/>
      </c>
      <c r="AV49" s="88"/>
      <c r="AW49" s="185" t="str">
        <f>IF(COUNT('2. Collected Data'!AW49,'2. Collected Data'!AW149,'2. Collected Data'!AW249,'2. Collected Data'!AW349)&lt;=1,"",AVERAGE('2. Collected Data'!AW49,'2. Collected Data'!AW149,'2. Collected Data'!AW249,'2. Collected Data'!AW349))</f>
        <v/>
      </c>
      <c r="AX49" s="185" t="str">
        <f>IF(COUNT('2. Collected Data'!AX49,'2. Collected Data'!AX149,'2. Collected Data'!AX249,'2. Collected Data'!AX349)&lt;=1,"",AVERAGE('2. Collected Data'!AX49,'2. Collected Data'!AX149,'2. Collected Data'!AX249,'2. Collected Data'!AX349))</f>
        <v/>
      </c>
      <c r="AY49" s="50"/>
      <c r="AZ49" s="91"/>
      <c r="BA49" s="88"/>
      <c r="BB49" s="78" t="str">
        <f>IF(COUNT('2. Collected Data'!BB49,'2. Collected Data'!BB149,'2. Collected Data'!BB249,'2. Collected Data'!BB349)&lt;=1,"",AVERAGE('2. Collected Data'!BB49,'2. Collected Data'!BB149,'2. Collected Data'!BB249,'2. Collected Data'!BB349))</f>
        <v/>
      </c>
      <c r="BC49" s="75" t="str">
        <f>IF(COUNT('2. Collected Data'!BC49,'2. Collected Data'!BC149,'2. Collected Data'!BC249,'2. Collected Data'!BC349)&lt;=1,"",AVERAGE('2. Collected Data'!BC49,'2. Collected Data'!BC149,'2. Collected Data'!BC249,'2. Collected Data'!BC349))</f>
        <v/>
      </c>
      <c r="BD49" s="75" t="str">
        <f>IF(COUNT('2. Collected Data'!BD49,'2. Collected Data'!BD149,'2. Collected Data'!BD249,'2. Collected Data'!BD349)&lt;=1,"",AVERAGE('2. Collected Data'!BD49,'2. Collected Data'!BD149,'2. Collected Data'!BD249,'2. Collected Data'!BD349))</f>
        <v/>
      </c>
      <c r="BE49" s="75" t="str">
        <f>IF(COUNT('2. Collected Data'!BE49,'2. Collected Data'!BE149,'2. Collected Data'!BE249,'2. Collected Data'!BE349)&lt;=1,"",AVERAGE('2. Collected Data'!BE49,'2. Collected Data'!BE149,'2. Collected Data'!BE249,'2. Collected Data'!BE349))</f>
        <v/>
      </c>
      <c r="BF49" s="75" t="str">
        <f>IF(COUNT('2. Collected Data'!BF49,'2. Collected Data'!BF149,'2. Collected Data'!BF249,'2. Collected Data'!BF349)&lt;=1,"",AVERAGE('2. Collected Data'!BF49,'2. Collected Data'!BF149,'2. Collected Data'!BF249,'2. Collected Data'!BF349))</f>
        <v/>
      </c>
      <c r="BG49" s="50"/>
      <c r="BH49" s="78" t="str">
        <f>IF(COUNT('2. Collected Data'!BH49,'2. Collected Data'!BH149,'2. Collected Data'!BH249,'2. Collected Data'!BH349)&lt;=1,"",AVERAGE('2. Collected Data'!BH49,'2. Collected Data'!BH149,'2. Collected Data'!BH249,'2. Collected Data'!BH349))</f>
        <v/>
      </c>
      <c r="BI49" s="130"/>
      <c r="BJ49" s="50"/>
    </row>
    <row r="50" spans="1:62" s="51" customFormat="1" ht="11.25" customHeight="1" x14ac:dyDescent="0.15">
      <c r="A50" s="89" t="s">
        <v>144</v>
      </c>
      <c r="B50" s="172"/>
      <c r="C50" s="348"/>
      <c r="D50" s="348"/>
      <c r="E50" s="348"/>
      <c r="F50" s="348"/>
      <c r="G50" s="45">
        <f>IF(COUNT('2. Collected Data'!G50,'2. Collected Data'!G150,'2. Collected Data'!G250,'2. Collected Data'!G350)&lt;=1,"",AVERAGE('2. Collected Data'!G50,'2. Collected Data'!G150,'2. Collected Data'!G250,'2. Collected Data'!G350))</f>
        <v>19090</v>
      </c>
      <c r="H50" s="45">
        <f>IF(COUNT('2. Collected Data'!H50,'2. Collected Data'!H150,'2. Collected Data'!H250,'2. Collected Data'!H350)&lt;=1,"",AVERAGE('2. Collected Data'!H50,'2. Collected Data'!H150,'2. Collected Data'!H250,'2. Collected Data'!H350))</f>
        <v>8029</v>
      </c>
      <c r="I50" s="45">
        <f>IF(COUNT('2. Collected Data'!I50,'2. Collected Data'!I150,'2. Collected Data'!I250,'2. Collected Data'!I350)&lt;=1,"",AVERAGE('2. Collected Data'!I50,'2. Collected Data'!I150,'2. Collected Data'!I250,'2. Collected Data'!I350))</f>
        <v>489.25</v>
      </c>
      <c r="J50" s="45">
        <f>IF(COUNT('2. Collected Data'!J50,'2. Collected Data'!J150,'2. Collected Data'!J250,'2. Collected Data'!J350)&lt;=1,"",AVERAGE('2. Collected Data'!J50,'2. Collected Data'!J150,'2. Collected Data'!J250,'2. Collected Data'!J350))</f>
        <v>62.5</v>
      </c>
      <c r="K50" s="45">
        <f>IF(COUNT('2. Collected Data'!K50,'2. Collected Data'!K150,'2. Collected Data'!K250,'2. Collected Data'!K350)&lt;=1,"",AVERAGE('2. Collected Data'!K50,'2. Collected Data'!K150,'2. Collected Data'!K250,'2. Collected Data'!K350))</f>
        <v>29</v>
      </c>
      <c r="L50" s="45">
        <f>IF(COUNT('2. Collected Data'!L50,'2. Collected Data'!L150,'2. Collected Data'!L250,'2. Collected Data'!L350)&lt;=1,"",AVERAGE('2. Collected Data'!L50,'2. Collected Data'!L150,'2. Collected Data'!L250,'2. Collected Data'!L350))</f>
        <v>2.5</v>
      </c>
      <c r="M50" s="45">
        <f>IF(COUNT('2. Collected Data'!M50,'2. Collected Data'!M150,'2. Collected Data'!M250,'2. Collected Data'!M350)&lt;=1,"",AVERAGE('2. Collected Data'!M50,'2. Collected Data'!M150,'2. Collected Data'!M250,'2. Collected Data'!M350))</f>
        <v>325.5</v>
      </c>
      <c r="N50" s="45">
        <f>IF(COUNT('2. Collected Data'!N50,'2. Collected Data'!N150,'2. Collected Data'!N250,'2. Collected Data'!N350)&lt;=1,"",AVERAGE('2. Collected Data'!N50,'2. Collected Data'!N150,'2. Collected Data'!N250,'2. Collected Data'!N350))</f>
        <v>56</v>
      </c>
      <c r="O50" s="45">
        <f>IF(COUNT('2. Collected Data'!O50,'2. Collected Data'!O150,'2. Collected Data'!O250,'2. Collected Data'!O350)&lt;=1,"",AVERAGE('2. Collected Data'!O50,'2. Collected Data'!O150,'2. Collected Data'!O250,'2. Collected Data'!O350))</f>
        <v>231.66666666666666</v>
      </c>
      <c r="P50" s="45">
        <f>IF(COUNT('2. Collected Data'!P50,'2. Collected Data'!P150,'2. Collected Data'!P250,'2. Collected Data'!P350)&lt;=1,"",AVERAGE('2. Collected Data'!P50,'2. Collected Data'!P150,'2. Collected Data'!P250,'2. Collected Data'!P350))</f>
        <v>0</v>
      </c>
      <c r="Q50" s="45">
        <f>IF(COUNT('2. Collected Data'!Q50,'2. Collected Data'!Q150,'2. Collected Data'!Q250,'2. Collected Data'!Q350)&lt;=1,"",AVERAGE('2. Collected Data'!Q50,'2. Collected Data'!Q150,'2. Collected Data'!Q250,'2. Collected Data'!Q350))</f>
        <v>0</v>
      </c>
      <c r="R50" s="45">
        <f>IF(COUNT('2. Collected Data'!R50,'2. Collected Data'!R150,'2. Collected Data'!R250,'2. Collected Data'!R350)&lt;=1,"",AVERAGE('2. Collected Data'!R50,'2. Collected Data'!R150,'2. Collected Data'!R250,'2. Collected Data'!R350))</f>
        <v>0</v>
      </c>
      <c r="S50" s="45">
        <f>IF(COUNT('2. Collected Data'!S50,'2. Collected Data'!S150,'2. Collected Data'!S250,'2. Collected Data'!S350)&lt;=1,"",AVERAGE('2. Collected Data'!S50,'2. Collected Data'!S150,'2. Collected Data'!S250,'2. Collected Data'!S350))</f>
        <v>0</v>
      </c>
      <c r="T50" s="45">
        <f>IF(COUNT('2. Collected Data'!T50,'2. Collected Data'!T150,'2. Collected Data'!T250,'2. Collected Data'!T350)&lt;=1,"",AVERAGE('2. Collected Data'!T50,'2. Collected Data'!T150,'2. Collected Data'!T250,'2. Collected Data'!T350))</f>
        <v>0</v>
      </c>
      <c r="U50" s="45">
        <f>IF(COUNT('2. Collected Data'!U50,'2. Collected Data'!U150,'2. Collected Data'!U250,'2. Collected Data'!U350)&lt;=1,"",AVERAGE('2. Collected Data'!U50,'2. Collected Data'!U150,'2. Collected Data'!U250,'2. Collected Data'!U350))</f>
        <v>0</v>
      </c>
      <c r="V50" s="45">
        <f>IF(COUNT('2. Collected Data'!V50,'2. Collected Data'!V150,'2. Collected Data'!V250,'2. Collected Data'!V350)&lt;=1,"",AVERAGE('2. Collected Data'!V50,'2. Collected Data'!V150,'2. Collected Data'!V250,'2. Collected Data'!V350))</f>
        <v>0</v>
      </c>
      <c r="W50" s="45">
        <f>IF(COUNT('2. Collected Data'!W50,'2. Collected Data'!W150,'2. Collected Data'!W250,'2. Collected Data'!W350)&lt;=1,"",AVERAGE('2. Collected Data'!W50,'2. Collected Data'!W150,'2. Collected Data'!W250,'2. Collected Data'!W350))</f>
        <v>0</v>
      </c>
      <c r="X50" s="45">
        <f>IF(COUNT('2. Collected Data'!X50,'2. Collected Data'!X150,'2. Collected Data'!X250,'2. Collected Data'!X350)&lt;=1,"",AVERAGE('2. Collected Data'!X50,'2. Collected Data'!X150,'2. Collected Data'!X250,'2. Collected Data'!X350))</f>
        <v>0</v>
      </c>
      <c r="Y50" s="45">
        <f>IF(COUNT('2. Collected Data'!Y50,'2. Collected Data'!Y150,'2. Collected Data'!Y250,'2. Collected Data'!Y350)&lt;=1,"",AVERAGE('2. Collected Data'!Y50,'2. Collected Data'!Y150,'2. Collected Data'!Y250,'2. Collected Data'!Y350))</f>
        <v>950</v>
      </c>
      <c r="Z50" s="45">
        <f>IF(COUNT('2. Collected Data'!Z50,'2. Collected Data'!Z150,'2. Collected Data'!Z250,'2. Collected Data'!Z350)&lt;=1,"",AVERAGE('2. Collected Data'!Z50,'2. Collected Data'!Z150,'2. Collected Data'!Z250,'2. Collected Data'!Z350))</f>
        <v>75.25</v>
      </c>
      <c r="AA50" s="185">
        <f>IF(COUNT('2. Collected Data'!AA50,'2. Collected Data'!AA150,'2. Collected Data'!AA250,'2. Collected Data'!AA350)&lt;=1,"",AVERAGE('2. Collected Data'!AA50,'2. Collected Data'!AA150,'2. Collected Data'!AA250,'2. Collected Data'!AA350))</f>
        <v>1</v>
      </c>
      <c r="AB50" s="185">
        <f>IF(COUNT('2. Collected Data'!AB50,'2. Collected Data'!AB150,'2. Collected Data'!AB250,'2. Collected Data'!AB350)&lt;=1,"",AVERAGE('2. Collected Data'!AB50,'2. Collected Data'!AB150,'2. Collected Data'!AB250,'2. Collected Data'!AB350))</f>
        <v>0</v>
      </c>
      <c r="AC50" s="185">
        <f>IF(COUNT('2. Collected Data'!AC50,'2. Collected Data'!AC150,'2. Collected Data'!AC250,'2. Collected Data'!AC350)&lt;=1,"",AVERAGE('2. Collected Data'!AC50,'2. Collected Data'!AC150,'2. Collected Data'!AC250,'2. Collected Data'!AC350))</f>
        <v>0</v>
      </c>
      <c r="AD50" s="45">
        <f>IF(COUNT('2. Collected Data'!AD50,'2. Collected Data'!AD150,'2. Collected Data'!AD250,'2. Collected Data'!AD350)&lt;=1,"",AVERAGE('2. Collected Data'!AD50,'2. Collected Data'!AD150,'2. Collected Data'!AD250,'2. Collected Data'!AD350))</f>
        <v>4.5</v>
      </c>
      <c r="AE50" s="45">
        <f>IF(COUNT('2. Collected Data'!AE50,'2. Collected Data'!AE150,'2. Collected Data'!AE250,'2. Collected Data'!AE350)&lt;=1,"",AVERAGE('2. Collected Data'!AE50,'2. Collected Data'!AE150,'2. Collected Data'!AE250,'2. Collected Data'!AE350))</f>
        <v>4150</v>
      </c>
      <c r="AF50" s="45">
        <f>IF(COUNT('2. Collected Data'!AF50,'2. Collected Data'!AF150,'2. Collected Data'!AF250,'2. Collected Data'!AF350)&lt;=1,"",AVERAGE('2. Collected Data'!AF50,'2. Collected Data'!AF150,'2. Collected Data'!AF250,'2. Collected Data'!AF350))</f>
        <v>103.25</v>
      </c>
      <c r="AG50" s="45">
        <f>IF(COUNT('2. Collected Data'!AG50,'2. Collected Data'!AG150,'2. Collected Data'!AG250,'2. Collected Data'!AG350)&lt;=1,"",AVERAGE('2. Collected Data'!AG50,'2. Collected Data'!AG150,'2. Collected Data'!AG250,'2. Collected Data'!AG350))</f>
        <v>2034675</v>
      </c>
      <c r="AH50" s="88"/>
      <c r="AI50" s="45">
        <f>IF(COUNT('2. Collected Data'!AI50,'2. Collected Data'!AI150,'2. Collected Data'!AI250,'2. Collected Data'!AI350)&lt;=1,"",AVERAGE('2. Collected Data'!AI50,'2. Collected Data'!AI150,'2. Collected Data'!AI250,'2. Collected Data'!AI350))</f>
        <v>1687</v>
      </c>
      <c r="AJ50" s="45">
        <f>IF(COUNT('2. Collected Data'!AJ50,'2. Collected Data'!AJ150,'2. Collected Data'!AJ250,'2. Collected Data'!AJ350)&lt;=1,"",AVERAGE('2. Collected Data'!AJ50,'2. Collected Data'!AJ150,'2. Collected Data'!AJ250,'2. Collected Data'!AJ350))</f>
        <v>0</v>
      </c>
      <c r="AK50" s="45">
        <f>IF(COUNT('2. Collected Data'!AK50,'2. Collected Data'!AK150,'2. Collected Data'!AK250,'2. Collected Data'!AK350)&lt;=1,"",AVERAGE('2. Collected Data'!AK50,'2. Collected Data'!AK150,'2. Collected Data'!AK250,'2. Collected Data'!AK350))</f>
        <v>0</v>
      </c>
      <c r="AL50" s="45">
        <f>IF(COUNT('2. Collected Data'!AL50,'2. Collected Data'!AL150,'2. Collected Data'!AL250,'2. Collected Data'!AL350)&lt;=1,"",AVERAGE('2. Collected Data'!AL50,'2. Collected Data'!AL150,'2. Collected Data'!AL250,'2. Collected Data'!AL350))</f>
        <v>215917.5</v>
      </c>
      <c r="AM50" s="45">
        <f>IF(COUNT('2. Collected Data'!AM50,'2. Collected Data'!AM150,'2. Collected Data'!AM250,'2. Collected Data'!AM350)&lt;=1,"",AVERAGE('2. Collected Data'!AM50,'2. Collected Data'!AM150,'2. Collected Data'!AM250,'2. Collected Data'!AM350))</f>
        <v>0</v>
      </c>
      <c r="AN50" s="122"/>
      <c r="AO50" s="45">
        <f>IF(COUNT('2. Collected Data'!AO50,'2. Collected Data'!AO150,'2. Collected Data'!AO250,'2. Collected Data'!AO350)&lt;=1,"",AVERAGE('2. Collected Data'!AO50,'2. Collected Data'!AO150,'2. Collected Data'!AO250,'2. Collected Data'!AO350))</f>
        <v>0</v>
      </c>
      <c r="AP50" s="45">
        <f>IF(COUNT('2. Collected Data'!AP50,'2. Collected Data'!AP150,'2. Collected Data'!AP250,'2. Collected Data'!AP350)&lt;=1,"",AVERAGE('2. Collected Data'!AP50,'2. Collected Data'!AP150,'2. Collected Data'!AP250,'2. Collected Data'!AP350))</f>
        <v>0</v>
      </c>
      <c r="AQ50" s="45">
        <f>IF(COUNT('2. Collected Data'!AQ50,'2. Collected Data'!AQ150,'2. Collected Data'!AQ250,'2. Collected Data'!AQ350)&lt;=1,"",AVERAGE('2. Collected Data'!AQ50,'2. Collected Data'!AQ150,'2. Collected Data'!AQ250,'2. Collected Data'!AQ350))</f>
        <v>5168218.75</v>
      </c>
      <c r="AR50" s="45">
        <f>IF(COUNT('2. Collected Data'!AR50,'2. Collected Data'!AR150,'2. Collected Data'!AR250,'2. Collected Data'!AR350)&lt;=1,"",AVERAGE('2. Collected Data'!AR50,'2. Collected Data'!AR150,'2. Collected Data'!AR250,'2. Collected Data'!AR350))</f>
        <v>0</v>
      </c>
      <c r="AS50" s="45">
        <f>IF(COUNT('2. Collected Data'!AS50,'2. Collected Data'!AS150,'2. Collected Data'!AS250,'2. Collected Data'!AS350)&lt;=1,"",AVERAGE('2. Collected Data'!AS50,'2. Collected Data'!AS150,'2. Collected Data'!AS250,'2. Collected Data'!AS350))</f>
        <v>0</v>
      </c>
      <c r="AT50" s="45">
        <f>IF(COUNT('2. Collected Data'!AT50,'2. Collected Data'!AT150,'2. Collected Data'!AT250,'2. Collected Data'!AT350)&lt;=1,"",AVERAGE('2. Collected Data'!AT50,'2. Collected Data'!AT150,'2. Collected Data'!AT250,'2. Collected Data'!AT350))</f>
        <v>0</v>
      </c>
      <c r="AU50" s="45">
        <f>IF(COUNT('2. Collected Data'!AU50,'2. Collected Data'!AU150,'2. Collected Data'!AU250,'2. Collected Data'!AU350)&lt;=1,"",AVERAGE('2. Collected Data'!AU50,'2. Collected Data'!AU150,'2. Collected Data'!AU250,'2. Collected Data'!AU350))</f>
        <v>0</v>
      </c>
      <c r="AV50" s="88"/>
      <c r="AW50" s="185">
        <f>IF(COUNT('2. Collected Data'!AW50,'2. Collected Data'!AW150,'2. Collected Data'!AW250,'2. Collected Data'!AW350)&lt;=1,"",AVERAGE('2. Collected Data'!AW50,'2. Collected Data'!AW150,'2. Collected Data'!AW250,'2. Collected Data'!AW350))</f>
        <v>0</v>
      </c>
      <c r="AX50" s="185">
        <f>IF(COUNT('2. Collected Data'!AX50,'2. Collected Data'!AX150,'2. Collected Data'!AX250,'2. Collected Data'!AX350)&lt;=1,"",AVERAGE('2. Collected Data'!AX50,'2. Collected Data'!AX150,'2. Collected Data'!AX250,'2. Collected Data'!AX350))</f>
        <v>1</v>
      </c>
      <c r="AY50" s="50"/>
      <c r="AZ50" s="91"/>
      <c r="BA50" s="88"/>
      <c r="BB50" s="78">
        <f>IF(COUNT('2. Collected Data'!BB50,'2. Collected Data'!BB150,'2. Collected Data'!BB250,'2. Collected Data'!BB350)&lt;=1,"",AVERAGE('2. Collected Data'!BB50,'2. Collected Data'!BB150,'2. Collected Data'!BB250,'2. Collected Data'!BB350))</f>
        <v>84.75</v>
      </c>
      <c r="BC50" s="75">
        <f>IF(COUNT('2. Collected Data'!BC50,'2. Collected Data'!BC150,'2. Collected Data'!BC250,'2. Collected Data'!BC350)&lt;=1,"",AVERAGE('2. Collected Data'!BC50,'2. Collected Data'!BC150,'2. Collected Data'!BC250,'2. Collected Data'!BC350))</f>
        <v>13110442</v>
      </c>
      <c r="BD50" s="75">
        <f>IF(COUNT('2. Collected Data'!BD50,'2. Collected Data'!BD150,'2. Collected Data'!BD250,'2. Collected Data'!BD350)&lt;=1,"",AVERAGE('2. Collected Data'!BD50,'2. Collected Data'!BD150,'2. Collected Data'!BD250,'2. Collected Data'!BD350))</f>
        <v>9130446.5</v>
      </c>
      <c r="BE50" s="75">
        <f>IF(COUNT('2. Collected Data'!BE50,'2. Collected Data'!BE150,'2. Collected Data'!BE250,'2. Collected Data'!BE350)&lt;=1,"",AVERAGE('2. Collected Data'!BE50,'2. Collected Data'!BE150,'2. Collected Data'!BE250,'2. Collected Data'!BE350))</f>
        <v>7737029.25</v>
      </c>
      <c r="BF50" s="75">
        <f>IF(COUNT('2. Collected Data'!BF50,'2. Collected Data'!BF150,'2. Collected Data'!BF250,'2. Collected Data'!BF350)&lt;=1,"",AVERAGE('2. Collected Data'!BF50,'2. Collected Data'!BF150,'2. Collected Data'!BF250,'2. Collected Data'!BF350))</f>
        <v>30144311.75</v>
      </c>
      <c r="BG50" s="50"/>
      <c r="BH50" s="78">
        <f>IF(COUNT('2. Collected Data'!BH50,'2. Collected Data'!BH150,'2. Collected Data'!BH250,'2. Collected Data'!BH350)&lt;=1,"",AVERAGE('2. Collected Data'!BH50,'2. Collected Data'!BH150,'2. Collected Data'!BH250,'2. Collected Data'!BH350))</f>
        <v>83.25</v>
      </c>
      <c r="BI50" s="130"/>
      <c r="BJ50" s="50"/>
    </row>
    <row r="51" spans="1:62" s="177" customFormat="1" ht="11.25" customHeight="1" x14ac:dyDescent="0.15">
      <c r="A51" s="89" t="s">
        <v>145</v>
      </c>
      <c r="B51" s="172"/>
      <c r="C51" s="348"/>
      <c r="D51" s="348"/>
      <c r="E51" s="348"/>
      <c r="F51" s="348"/>
      <c r="G51" s="45">
        <f>IF(COUNT('2. Collected Data'!G51,'2. Collected Data'!G151,'2. Collected Data'!G251,'2. Collected Data'!G351)&lt;=1,"",AVERAGE('2. Collected Data'!G51,'2. Collected Data'!G151,'2. Collected Data'!G251,'2. Collected Data'!G351))</f>
        <v>96000</v>
      </c>
      <c r="H51" s="45">
        <f>IF(COUNT('2. Collected Data'!H51,'2. Collected Data'!H151,'2. Collected Data'!H251,'2. Collected Data'!H351)&lt;=1,"",AVERAGE('2. Collected Data'!H51,'2. Collected Data'!H151,'2. Collected Data'!H251,'2. Collected Data'!H351))</f>
        <v>42934.75</v>
      </c>
      <c r="I51" s="45">
        <f>IF(COUNT('2. Collected Data'!I51,'2. Collected Data'!I151,'2. Collected Data'!I251,'2. Collected Data'!I351)&lt;=1,"",AVERAGE('2. Collected Data'!I51,'2. Collected Data'!I151,'2. Collected Data'!I251,'2. Collected Data'!I351))</f>
        <v>2297</v>
      </c>
      <c r="J51" s="45">
        <f>IF(COUNT('2. Collected Data'!J51,'2. Collected Data'!J151,'2. Collected Data'!J251,'2. Collected Data'!J351)&lt;=1,"",AVERAGE('2. Collected Data'!J51,'2. Collected Data'!J151,'2. Collected Data'!J251,'2. Collected Data'!J351))</f>
        <v>136</v>
      </c>
      <c r="K51" s="45">
        <f>IF(COUNT('2. Collected Data'!K51,'2. Collected Data'!K151,'2. Collected Data'!K251,'2. Collected Data'!K351)&lt;=1,"",AVERAGE('2. Collected Data'!K51,'2. Collected Data'!K151,'2. Collected Data'!K251,'2. Collected Data'!K351))</f>
        <v>39.25</v>
      </c>
      <c r="L51" s="45">
        <f>IF(COUNT('2. Collected Data'!L51,'2. Collected Data'!L151,'2. Collected Data'!L251,'2. Collected Data'!L351)&lt;=1,"",AVERAGE('2. Collected Data'!L51,'2. Collected Data'!L151,'2. Collected Data'!L251,'2. Collected Data'!L351))</f>
        <v>10.25</v>
      </c>
      <c r="M51" s="45">
        <f>IF(COUNT('2. Collected Data'!M51,'2. Collected Data'!M151,'2. Collected Data'!M251,'2. Collected Data'!M351)&lt;=1,"",AVERAGE('2. Collected Data'!M51,'2. Collected Data'!M151,'2. Collected Data'!M251,'2. Collected Data'!M351))</f>
        <v>1971.75</v>
      </c>
      <c r="N51" s="45">
        <f>IF(COUNT('2. Collected Data'!N51,'2. Collected Data'!N151,'2. Collected Data'!N251,'2. Collected Data'!N351)&lt;=1,"",AVERAGE('2. Collected Data'!N51,'2. Collected Data'!N151,'2. Collected Data'!N251,'2. Collected Data'!N351))</f>
        <v>0</v>
      </c>
      <c r="O51" s="45">
        <f>IF(COUNT('2. Collected Data'!O51,'2. Collected Data'!O151,'2. Collected Data'!O251,'2. Collected Data'!O351)&lt;=1,"",AVERAGE('2. Collected Data'!O51,'2. Collected Data'!O151,'2. Collected Data'!O251,'2. Collected Data'!O351))</f>
        <v>2297</v>
      </c>
      <c r="P51" s="45">
        <f>IF(COUNT('2. Collected Data'!P51,'2. Collected Data'!P151,'2. Collected Data'!P251,'2. Collected Data'!P351)&lt;=1,"",AVERAGE('2. Collected Data'!P51,'2. Collected Data'!P151,'2. Collected Data'!P251,'2. Collected Data'!P351))</f>
        <v>0</v>
      </c>
      <c r="Q51" s="45">
        <f>IF(COUNT('2. Collected Data'!Q51,'2. Collected Data'!Q151,'2. Collected Data'!Q251,'2. Collected Data'!Q351)&lt;=1,"",AVERAGE('2. Collected Data'!Q51,'2. Collected Data'!Q151,'2. Collected Data'!Q251,'2. Collected Data'!Q351))</f>
        <v>428.75</v>
      </c>
      <c r="R51" s="45">
        <f>IF(COUNT('2. Collected Data'!R51,'2. Collected Data'!R151,'2. Collected Data'!R251,'2. Collected Data'!R351)&lt;=1,"",AVERAGE('2. Collected Data'!R51,'2. Collected Data'!R151,'2. Collected Data'!R251,'2. Collected Data'!R351))</f>
        <v>27.25</v>
      </c>
      <c r="S51" s="45">
        <f>IF(COUNT('2. Collected Data'!S51,'2. Collected Data'!S151,'2. Collected Data'!S251,'2. Collected Data'!S351)&lt;=1,"",AVERAGE('2. Collected Data'!S51,'2. Collected Data'!S151,'2. Collected Data'!S251,'2. Collected Data'!S351))</f>
        <v>12.5</v>
      </c>
      <c r="T51" s="45">
        <f>IF(COUNT('2. Collected Data'!T51,'2. Collected Data'!T151,'2. Collected Data'!T251,'2. Collected Data'!T351)&lt;=1,"",AVERAGE('2. Collected Data'!T51,'2. Collected Data'!T151,'2. Collected Data'!T251,'2. Collected Data'!T351))</f>
        <v>0</v>
      </c>
      <c r="U51" s="45">
        <f>IF(COUNT('2. Collected Data'!U51,'2. Collected Data'!U151,'2. Collected Data'!U251,'2. Collected Data'!U351)&lt;=1,"",AVERAGE('2. Collected Data'!U51,'2. Collected Data'!U151,'2. Collected Data'!U251,'2. Collected Data'!U351))</f>
        <v>127.25</v>
      </c>
      <c r="V51" s="45">
        <f>IF(COUNT('2. Collected Data'!V51,'2. Collected Data'!V151,'2. Collected Data'!V251,'2. Collected Data'!V351)&lt;=1,"",AVERAGE('2. Collected Data'!V51,'2. Collected Data'!V151,'2. Collected Data'!V251,'2. Collected Data'!V351))</f>
        <v>0</v>
      </c>
      <c r="W51" s="45">
        <f>IF(COUNT('2. Collected Data'!W51,'2. Collected Data'!W151,'2. Collected Data'!W251,'2. Collected Data'!W351)&lt;=1,"",AVERAGE('2. Collected Data'!W51,'2. Collected Data'!W151,'2. Collected Data'!W251,'2. Collected Data'!W351))</f>
        <v>0</v>
      </c>
      <c r="X51" s="45">
        <f>IF(COUNT('2. Collected Data'!X51,'2. Collected Data'!X151,'2. Collected Data'!X251,'2. Collected Data'!X351)&lt;=1,"",AVERAGE('2. Collected Data'!X51,'2. Collected Data'!X151,'2. Collected Data'!X251,'2. Collected Data'!X351))</f>
        <v>0</v>
      </c>
      <c r="Y51" s="45">
        <f>IF(COUNT('2. Collected Data'!Y51,'2. Collected Data'!Y151,'2. Collected Data'!Y251,'2. Collected Data'!Y351)&lt;=1,"",AVERAGE('2. Collected Data'!Y51,'2. Collected Data'!Y151,'2. Collected Data'!Y251,'2. Collected Data'!Y351))</f>
        <v>4366.5</v>
      </c>
      <c r="Z51" s="45">
        <f>IF(COUNT('2. Collected Data'!Z51,'2. Collected Data'!Z151,'2. Collected Data'!Z251,'2. Collected Data'!Z351)&lt;=1,"",AVERAGE('2. Collected Data'!Z51,'2. Collected Data'!Z151,'2. Collected Data'!Z251,'2. Collected Data'!Z351))</f>
        <v>691</v>
      </c>
      <c r="AA51" s="185">
        <f>IF(COUNT('2. Collected Data'!AA51,'2. Collected Data'!AA151,'2. Collected Data'!AA251,'2. Collected Data'!AA351)&lt;=1,"",AVERAGE('2. Collected Data'!AA51,'2. Collected Data'!AA151,'2. Collected Data'!AA251,'2. Collected Data'!AA351))</f>
        <v>0.90999999999999992</v>
      </c>
      <c r="AB51" s="185">
        <f>IF(COUNT('2. Collected Data'!AB51,'2. Collected Data'!AB151,'2. Collected Data'!AB251,'2. Collected Data'!AB351)&lt;=1,"",AVERAGE('2. Collected Data'!AB51,'2. Collected Data'!AB151,'2. Collected Data'!AB251,'2. Collected Data'!AB351))</f>
        <v>0.02</v>
      </c>
      <c r="AC51" s="185">
        <f>IF(COUNT('2. Collected Data'!AC51,'2. Collected Data'!AC151,'2. Collected Data'!AC251,'2. Collected Data'!AC351)&lt;=1,"",AVERAGE('2. Collected Data'!AC51,'2. Collected Data'!AC151,'2. Collected Data'!AC251,'2. Collected Data'!AC351))</f>
        <v>7.0000000000000007E-2</v>
      </c>
      <c r="AD51" s="45">
        <f>IF(COUNT('2. Collected Data'!AD51,'2. Collected Data'!AD151,'2. Collected Data'!AD251,'2. Collected Data'!AD351)&lt;=1,"",AVERAGE('2. Collected Data'!AD51,'2. Collected Data'!AD151,'2. Collected Data'!AD251,'2. Collected Data'!AD351))</f>
        <v>448.5</v>
      </c>
      <c r="AE51" s="45">
        <f>IF(COUNT('2. Collected Data'!AE51,'2. Collected Data'!AE151,'2. Collected Data'!AE251,'2. Collected Data'!AE351)&lt;=1,"",AVERAGE('2. Collected Data'!AE51,'2. Collected Data'!AE151,'2. Collected Data'!AE251,'2. Collected Data'!AE351))</f>
        <v>826557.5</v>
      </c>
      <c r="AF51" s="45">
        <f>IF(COUNT('2. Collected Data'!AF51,'2. Collected Data'!AF151,'2. Collected Data'!AF251,'2. Collected Data'!AF351)&lt;=1,"",AVERAGE('2. Collected Data'!AF51,'2. Collected Data'!AF151,'2. Collected Data'!AF251,'2. Collected Data'!AF351))</f>
        <v>62.25</v>
      </c>
      <c r="AG51" s="45">
        <f>IF(COUNT('2. Collected Data'!AG51,'2. Collected Data'!AG151,'2. Collected Data'!AG251,'2. Collected Data'!AG351)&lt;=1,"",AVERAGE('2. Collected Data'!AG51,'2. Collected Data'!AG151,'2. Collected Data'!AG251,'2. Collected Data'!AG351))</f>
        <v>2580750</v>
      </c>
      <c r="AH51" s="88"/>
      <c r="AI51" s="45">
        <f>IF(COUNT('2. Collected Data'!AI51,'2. Collected Data'!AI151,'2. Collected Data'!AI251,'2. Collected Data'!AI351)&lt;=1,"",AVERAGE('2. Collected Data'!AI51,'2. Collected Data'!AI151,'2. Collected Data'!AI251,'2. Collected Data'!AI351))</f>
        <v>844250</v>
      </c>
      <c r="AJ51" s="45">
        <f>IF(COUNT('2. Collected Data'!AJ51,'2. Collected Data'!AJ151,'2. Collected Data'!AJ251,'2. Collected Data'!AJ351)&lt;=1,"",AVERAGE('2. Collected Data'!AJ51,'2. Collected Data'!AJ151,'2. Collected Data'!AJ251,'2. Collected Data'!AJ351))</f>
        <v>0</v>
      </c>
      <c r="AK51" s="45">
        <f>IF(COUNT('2. Collected Data'!AK51,'2. Collected Data'!AK151,'2. Collected Data'!AK251,'2. Collected Data'!AK351)&lt;=1,"",AVERAGE('2. Collected Data'!AK51,'2. Collected Data'!AK151,'2. Collected Data'!AK251,'2. Collected Data'!AK351))</f>
        <v>0</v>
      </c>
      <c r="AL51" s="45">
        <f>IF(COUNT('2. Collected Data'!AL51,'2. Collected Data'!AL151,'2. Collected Data'!AL251,'2. Collected Data'!AL351)&lt;=1,"",AVERAGE('2. Collected Data'!AL51,'2. Collected Data'!AL151,'2. Collected Data'!AL251,'2. Collected Data'!AL351))</f>
        <v>598750</v>
      </c>
      <c r="AM51" s="45">
        <f>IF(COUNT('2. Collected Data'!AM51,'2. Collected Data'!AM151,'2. Collected Data'!AM251,'2. Collected Data'!AM351)&lt;=1,"",AVERAGE('2. Collected Data'!AM51,'2. Collected Data'!AM151,'2. Collected Data'!AM251,'2. Collected Data'!AM351))</f>
        <v>0</v>
      </c>
      <c r="AN51" s="122"/>
      <c r="AO51" s="45">
        <f>IF(COUNT('2. Collected Data'!AO51,'2. Collected Data'!AO151,'2. Collected Data'!AO251,'2. Collected Data'!AO351)&lt;=1,"",AVERAGE('2. Collected Data'!AO51,'2. Collected Data'!AO151,'2. Collected Data'!AO251,'2. Collected Data'!AO351))</f>
        <v>11400000</v>
      </c>
      <c r="AP51" s="45">
        <f>IF(COUNT('2. Collected Data'!AP51,'2. Collected Data'!AP151,'2. Collected Data'!AP251,'2. Collected Data'!AP351)&lt;=1,"",AVERAGE('2. Collected Data'!AP51,'2. Collected Data'!AP151,'2. Collected Data'!AP251,'2. Collected Data'!AP351))</f>
        <v>0</v>
      </c>
      <c r="AQ51" s="45">
        <f>IF(COUNT('2. Collected Data'!AQ51,'2. Collected Data'!AQ151,'2. Collected Data'!AQ251,'2. Collected Data'!AQ351)&lt;=1,"",AVERAGE('2. Collected Data'!AQ51,'2. Collected Data'!AQ151,'2. Collected Data'!AQ251,'2. Collected Data'!AQ351))</f>
        <v>0</v>
      </c>
      <c r="AR51" s="45">
        <f>IF(COUNT('2. Collected Data'!AR51,'2. Collected Data'!AR151,'2. Collected Data'!AR251,'2. Collected Data'!AR351)&lt;=1,"",AVERAGE('2. Collected Data'!AR51,'2. Collected Data'!AR151,'2. Collected Data'!AR251,'2. Collected Data'!AR351))</f>
        <v>0</v>
      </c>
      <c r="AS51" s="45">
        <f>IF(COUNT('2. Collected Data'!AS51,'2. Collected Data'!AS151,'2. Collected Data'!AS251,'2. Collected Data'!AS351)&lt;=1,"",AVERAGE('2. Collected Data'!AS51,'2. Collected Data'!AS151,'2. Collected Data'!AS251,'2. Collected Data'!AS351))</f>
        <v>0</v>
      </c>
      <c r="AT51" s="45">
        <f>IF(COUNT('2. Collected Data'!AT51,'2. Collected Data'!AT151,'2. Collected Data'!AT251,'2. Collected Data'!AT351)&lt;=1,"",AVERAGE('2. Collected Data'!AT51,'2. Collected Data'!AT151,'2. Collected Data'!AT251,'2. Collected Data'!AT351))</f>
        <v>0</v>
      </c>
      <c r="AU51" s="45">
        <f>IF(COUNT('2. Collected Data'!AU51,'2. Collected Data'!AU151,'2. Collected Data'!AU251,'2. Collected Data'!AU351)&lt;=1,"",AVERAGE('2. Collected Data'!AU51,'2. Collected Data'!AU151,'2. Collected Data'!AU251,'2. Collected Data'!AU351))</f>
        <v>0</v>
      </c>
      <c r="AV51" s="88"/>
      <c r="AW51" s="185">
        <f>IF(COUNT('2. Collected Data'!AW51,'2. Collected Data'!AW151,'2. Collected Data'!AW251,'2. Collected Data'!AW351)&lt;=1,"",AVERAGE('2. Collected Data'!AW51,'2. Collected Data'!AW151,'2. Collected Data'!AW251,'2. Collected Data'!AW351))</f>
        <v>1</v>
      </c>
      <c r="AX51" s="185">
        <f>IF(COUNT('2. Collected Data'!AX51,'2. Collected Data'!AX151,'2. Collected Data'!AX251,'2. Collected Data'!AX351)&lt;=1,"",AVERAGE('2. Collected Data'!AX51,'2. Collected Data'!AX151,'2. Collected Data'!AX251,'2. Collected Data'!AX351))</f>
        <v>0</v>
      </c>
      <c r="AY51" s="50"/>
      <c r="AZ51" s="91"/>
      <c r="BA51" s="88"/>
      <c r="BB51" s="78">
        <f>IF(COUNT('2. Collected Data'!BB51,'2. Collected Data'!BB151,'2. Collected Data'!BB251,'2. Collected Data'!BB351)&lt;=1,"",AVERAGE('2. Collected Data'!BB51,'2. Collected Data'!BB151,'2. Collected Data'!BB251,'2. Collected Data'!BB351))</f>
        <v>63.865000000000009</v>
      </c>
      <c r="BC51" s="75">
        <f>IF(COUNT('2. Collected Data'!BC51,'2. Collected Data'!BC151,'2. Collected Data'!BC251,'2. Collected Data'!BC351)&lt;=1,"",AVERAGE('2. Collected Data'!BC51,'2. Collected Data'!BC151,'2. Collected Data'!BC251,'2. Collected Data'!BC351))</f>
        <v>113250000</v>
      </c>
      <c r="BD51" s="75">
        <f>IF(COUNT('2. Collected Data'!BD51,'2. Collected Data'!BD151,'2. Collected Data'!BD251,'2. Collected Data'!BD351)&lt;=1,"",AVERAGE('2. Collected Data'!BD51,'2. Collected Data'!BD151,'2. Collected Data'!BD251,'2. Collected Data'!BD351))</f>
        <v>53225000</v>
      </c>
      <c r="BE51" s="75">
        <f>IF(COUNT('2. Collected Data'!BE51,'2. Collected Data'!BE151,'2. Collected Data'!BE251,'2. Collected Data'!BE351)&lt;=1,"",AVERAGE('2. Collected Data'!BE51,'2. Collected Data'!BE151,'2. Collected Data'!BE251,'2. Collected Data'!BE351))</f>
        <v>57550000</v>
      </c>
      <c r="BF51" s="75">
        <f>IF(COUNT('2. Collected Data'!BF51,'2. Collected Data'!BF151,'2. Collected Data'!BF251,'2. Collected Data'!BF351)&lt;=1,"",AVERAGE('2. Collected Data'!BF51,'2. Collected Data'!BF151,'2. Collected Data'!BF251,'2. Collected Data'!BF351))</f>
        <v>246750000</v>
      </c>
      <c r="BG51" s="50"/>
      <c r="BH51" s="78">
        <f>IF(COUNT('2. Collected Data'!BH51,'2. Collected Data'!BH151,'2. Collected Data'!BH251,'2. Collected Data'!BH351)&lt;=1,"",AVERAGE('2. Collected Data'!BH51,'2. Collected Data'!BH151,'2. Collected Data'!BH251,'2. Collected Data'!BH351))</f>
        <v>63.925000000000004</v>
      </c>
      <c r="BI51" s="130"/>
      <c r="BJ51" s="50"/>
    </row>
    <row r="52" spans="1:62" s="177" customFormat="1" ht="11.25" customHeight="1" x14ac:dyDescent="0.15">
      <c r="A52" s="89" t="s">
        <v>322</v>
      </c>
      <c r="B52" s="172"/>
      <c r="C52" s="348"/>
      <c r="D52" s="348"/>
      <c r="E52" s="348"/>
      <c r="F52" s="348"/>
      <c r="G52" s="45">
        <f>IF(COUNT('2. Collected Data'!G52,'2. Collected Data'!G152,'2. Collected Data'!G252,'2. Collected Data'!G352)&lt;=1,"",AVERAGE('2. Collected Data'!G52,'2. Collected Data'!G152,'2. Collected Data'!G252,'2. Collected Data'!G352))</f>
        <v>3242.5</v>
      </c>
      <c r="H52" s="45" t="str">
        <f>IF(COUNT('2. Collected Data'!H52,'2. Collected Data'!H152,'2. Collected Data'!H252,'2. Collected Data'!H352)&lt;=1,"",AVERAGE('2. Collected Data'!H52,'2. Collected Data'!H152,'2. Collected Data'!H252,'2. Collected Data'!H352))</f>
        <v/>
      </c>
      <c r="I52" s="45">
        <f>IF(COUNT('2. Collected Data'!I52,'2. Collected Data'!I152,'2. Collected Data'!I252,'2. Collected Data'!I352)&lt;=1,"",AVERAGE('2. Collected Data'!I52,'2. Collected Data'!I152,'2. Collected Data'!I252,'2. Collected Data'!I352))</f>
        <v>122.5</v>
      </c>
      <c r="J52" s="45">
        <f>IF(COUNT('2. Collected Data'!J52,'2. Collected Data'!J152,'2. Collected Data'!J252,'2. Collected Data'!J352)&lt;=1,"",AVERAGE('2. Collected Data'!J52,'2. Collected Data'!J152,'2. Collected Data'!J252,'2. Collected Data'!J352))</f>
        <v>0</v>
      </c>
      <c r="K52" s="45">
        <f>IF(COUNT('2. Collected Data'!K52,'2. Collected Data'!K152,'2. Collected Data'!K252,'2. Collected Data'!K352)&lt;=1,"",AVERAGE('2. Collected Data'!K52,'2. Collected Data'!K152,'2. Collected Data'!K252,'2. Collected Data'!K352))</f>
        <v>3</v>
      </c>
      <c r="L52" s="45">
        <f>IF(COUNT('2. Collected Data'!L52,'2. Collected Data'!L152,'2. Collected Data'!L252,'2. Collected Data'!L352)&lt;=1,"",AVERAGE('2. Collected Data'!L52,'2. Collected Data'!L152,'2. Collected Data'!L252,'2. Collected Data'!L352))</f>
        <v>0</v>
      </c>
      <c r="M52" s="45">
        <f>IF(COUNT('2. Collected Data'!M52,'2. Collected Data'!M152,'2. Collected Data'!M252,'2. Collected Data'!M352)&lt;=1,"",AVERAGE('2. Collected Data'!M52,'2. Collected Data'!M152,'2. Collected Data'!M252,'2. Collected Data'!M352))</f>
        <v>92.5</v>
      </c>
      <c r="N52" s="45">
        <f>IF(COUNT('2. Collected Data'!N52,'2. Collected Data'!N152,'2. Collected Data'!N252,'2. Collected Data'!N352)&lt;=1,"",AVERAGE('2. Collected Data'!N52,'2. Collected Data'!N152,'2. Collected Data'!N252,'2. Collected Data'!N352))</f>
        <v>0</v>
      </c>
      <c r="O52" s="45">
        <f>IF(COUNT('2. Collected Data'!O52,'2. Collected Data'!O152,'2. Collected Data'!O252,'2. Collected Data'!O352)&lt;=1,"",AVERAGE('2. Collected Data'!O52,'2. Collected Data'!O152,'2. Collected Data'!O252,'2. Collected Data'!O352))</f>
        <v>110</v>
      </c>
      <c r="P52" s="45">
        <f>IF(COUNT('2. Collected Data'!P52,'2. Collected Data'!P152,'2. Collected Data'!P252,'2. Collected Data'!P352)&lt;=1,"",AVERAGE('2. Collected Data'!P52,'2. Collected Data'!P152,'2. Collected Data'!P252,'2. Collected Data'!P352))</f>
        <v>0</v>
      </c>
      <c r="Q52" s="45">
        <f>IF(COUNT('2. Collected Data'!Q52,'2. Collected Data'!Q152,'2. Collected Data'!Q252,'2. Collected Data'!Q352)&lt;=1,"",AVERAGE('2. Collected Data'!Q52,'2. Collected Data'!Q152,'2. Collected Data'!Q252,'2. Collected Data'!Q352))</f>
        <v>350</v>
      </c>
      <c r="R52" s="45">
        <f>IF(COUNT('2. Collected Data'!R52,'2. Collected Data'!R152,'2. Collected Data'!R252,'2. Collected Data'!R352)&lt;=1,"",AVERAGE('2. Collected Data'!R52,'2. Collected Data'!R152,'2. Collected Data'!R252,'2. Collected Data'!R352))</f>
        <v>0</v>
      </c>
      <c r="S52" s="45">
        <f>IF(COUNT('2. Collected Data'!S52,'2. Collected Data'!S152,'2. Collected Data'!S252,'2. Collected Data'!S352)&lt;=1,"",AVERAGE('2. Collected Data'!S52,'2. Collected Data'!S152,'2. Collected Data'!S252,'2. Collected Data'!S352))</f>
        <v>8.5</v>
      </c>
      <c r="T52" s="45">
        <f>IF(COUNT('2. Collected Data'!T52,'2. Collected Data'!T152,'2. Collected Data'!T252,'2. Collected Data'!T352)&lt;=1,"",AVERAGE('2. Collected Data'!T52,'2. Collected Data'!T152,'2. Collected Data'!T252,'2. Collected Data'!T352))</f>
        <v>0</v>
      </c>
      <c r="U52" s="45" t="str">
        <f>IF(COUNT('2. Collected Data'!U52,'2. Collected Data'!U152,'2. Collected Data'!U252,'2. Collected Data'!U352)&lt;=1,"",AVERAGE('2. Collected Data'!U52,'2. Collected Data'!U152,'2. Collected Data'!U252,'2. Collected Data'!U352))</f>
        <v/>
      </c>
      <c r="V52" s="45">
        <f>IF(COUNT('2. Collected Data'!V52,'2. Collected Data'!V152,'2. Collected Data'!V252,'2. Collected Data'!V352)&lt;=1,"",AVERAGE('2. Collected Data'!V52,'2. Collected Data'!V152,'2. Collected Data'!V252,'2. Collected Data'!V352))</f>
        <v>0</v>
      </c>
      <c r="W52" s="45" t="str">
        <f>IF(COUNT('2. Collected Data'!W52,'2. Collected Data'!W152,'2. Collected Data'!W252,'2. Collected Data'!W352)&lt;=1,"",AVERAGE('2. Collected Data'!W52,'2. Collected Data'!W152,'2. Collected Data'!W252,'2. Collected Data'!W352))</f>
        <v/>
      </c>
      <c r="X52" s="45">
        <f>IF(COUNT('2. Collected Data'!X52,'2. Collected Data'!X152,'2. Collected Data'!X252,'2. Collected Data'!X352)&lt;=1,"",AVERAGE('2. Collected Data'!X52,'2. Collected Data'!X152,'2. Collected Data'!X252,'2. Collected Data'!X352))</f>
        <v>0</v>
      </c>
      <c r="Y52" s="45">
        <f>IF(COUNT('2. Collected Data'!Y52,'2. Collected Data'!Y152,'2. Collected Data'!Y252,'2. Collected Data'!Y352)&lt;=1,"",AVERAGE('2. Collected Data'!Y52,'2. Collected Data'!Y152,'2. Collected Data'!Y252,'2. Collected Data'!Y352))</f>
        <v>190</v>
      </c>
      <c r="Z52" s="45">
        <f>IF(COUNT('2. Collected Data'!Z52,'2. Collected Data'!Z152,'2. Collected Data'!Z252,'2. Collected Data'!Z352)&lt;=1,"",AVERAGE('2. Collected Data'!Z52,'2. Collected Data'!Z152,'2. Collected Data'!Z252,'2. Collected Data'!Z352))</f>
        <v>0</v>
      </c>
      <c r="AA52" s="185">
        <f>IF(COUNT('2. Collected Data'!AA52,'2. Collected Data'!AA152,'2. Collected Data'!AA252,'2. Collected Data'!AA352)&lt;=1,"",AVERAGE('2. Collected Data'!AA52,'2. Collected Data'!AA152,'2. Collected Data'!AA252,'2. Collected Data'!AA352))</f>
        <v>1</v>
      </c>
      <c r="AB52" s="185">
        <f>IF(COUNT('2. Collected Data'!AB52,'2. Collected Data'!AB152,'2. Collected Data'!AB252,'2. Collected Data'!AB352)&lt;=1,"",AVERAGE('2. Collected Data'!AB52,'2. Collected Data'!AB152,'2. Collected Data'!AB252,'2. Collected Data'!AB352))</f>
        <v>0</v>
      </c>
      <c r="AC52" s="185">
        <f>IF(COUNT('2. Collected Data'!AC52,'2. Collected Data'!AC152,'2. Collected Data'!AC252,'2. Collected Data'!AC352)&lt;=1,"",AVERAGE('2. Collected Data'!AC52,'2. Collected Data'!AC152,'2. Collected Data'!AC252,'2. Collected Data'!AC352))</f>
        <v>0</v>
      </c>
      <c r="AD52" s="45">
        <f>IF(COUNT('2. Collected Data'!AD52,'2. Collected Data'!AD152,'2. Collected Data'!AD252,'2. Collected Data'!AD352)&lt;=1,"",AVERAGE('2. Collected Data'!AD52,'2. Collected Data'!AD152,'2. Collected Data'!AD252,'2. Collected Data'!AD352))</f>
        <v>17</v>
      </c>
      <c r="AE52" s="45">
        <f>IF(COUNT('2. Collected Data'!AE52,'2. Collected Data'!AE152,'2. Collected Data'!AE252,'2. Collected Data'!AE352)&lt;=1,"",AVERAGE('2. Collected Data'!AE52,'2. Collected Data'!AE152,'2. Collected Data'!AE252,'2. Collected Data'!AE352))</f>
        <v>42500</v>
      </c>
      <c r="AF52" s="45">
        <f>IF(COUNT('2. Collected Data'!AF52,'2. Collected Data'!AF152,'2. Collected Data'!AF252,'2. Collected Data'!AF352)&lt;=1,"",AVERAGE('2. Collected Data'!AF52,'2. Collected Data'!AF152,'2. Collected Data'!AF252,'2. Collected Data'!AF352))</f>
        <v>21.5</v>
      </c>
      <c r="AG52" s="45">
        <f>IF(COUNT('2. Collected Data'!AG52,'2. Collected Data'!AG152,'2. Collected Data'!AG252,'2. Collected Data'!AG352)&lt;=1,"",AVERAGE('2. Collected Data'!AG52,'2. Collected Data'!AG152,'2. Collected Data'!AG252,'2. Collected Data'!AG352))</f>
        <v>110000</v>
      </c>
      <c r="AH52" s="88"/>
      <c r="AI52" s="45">
        <f>IF(COUNT('2. Collected Data'!AI52,'2. Collected Data'!AI152,'2. Collected Data'!AI252,'2. Collected Data'!AI352)&lt;=1,"",AVERAGE('2. Collected Data'!AI52,'2. Collected Data'!AI152,'2. Collected Data'!AI252,'2. Collected Data'!AI352))</f>
        <v>118250</v>
      </c>
      <c r="AJ52" s="45">
        <f>IF(COUNT('2. Collected Data'!AJ52,'2. Collected Data'!AJ152,'2. Collected Data'!AJ252,'2. Collected Data'!AJ352)&lt;=1,"",AVERAGE('2. Collected Data'!AJ52,'2. Collected Data'!AJ152,'2. Collected Data'!AJ252,'2. Collected Data'!AJ352))</f>
        <v>0</v>
      </c>
      <c r="AK52" s="45">
        <f>IF(COUNT('2. Collected Data'!AK52,'2. Collected Data'!AK152,'2. Collected Data'!AK252,'2. Collected Data'!AK352)&lt;=1,"",AVERAGE('2. Collected Data'!AK52,'2. Collected Data'!AK152,'2. Collected Data'!AK252,'2. Collected Data'!AK352))</f>
        <v>0</v>
      </c>
      <c r="AL52" s="45">
        <f>IF(COUNT('2. Collected Data'!AL52,'2. Collected Data'!AL152,'2. Collected Data'!AL252,'2. Collected Data'!AL352)&lt;=1,"",AVERAGE('2. Collected Data'!AL52,'2. Collected Data'!AL152,'2. Collected Data'!AL252,'2. Collected Data'!AL352))</f>
        <v>14000</v>
      </c>
      <c r="AM52" s="45" t="str">
        <f>IF(COUNT('2. Collected Data'!AM52,'2. Collected Data'!AM152,'2. Collected Data'!AM252,'2. Collected Data'!AM352)&lt;=1,"",AVERAGE('2. Collected Data'!AM52,'2. Collected Data'!AM152,'2. Collected Data'!AM252,'2. Collected Data'!AM352))</f>
        <v/>
      </c>
      <c r="AN52" s="122"/>
      <c r="AO52" s="45">
        <f>IF(COUNT('2. Collected Data'!AO52,'2. Collected Data'!AO152,'2. Collected Data'!AO252,'2. Collected Data'!AO352)&lt;=1,"",AVERAGE('2. Collected Data'!AO52,'2. Collected Data'!AO152,'2. Collected Data'!AO252,'2. Collected Data'!AO352))</f>
        <v>12000</v>
      </c>
      <c r="AP52" s="45">
        <f>IF(COUNT('2. Collected Data'!AP52,'2. Collected Data'!AP152,'2. Collected Data'!AP252,'2. Collected Data'!AP352)&lt;=1,"",AVERAGE('2. Collected Data'!AP52,'2. Collected Data'!AP152,'2. Collected Data'!AP252,'2. Collected Data'!AP352))</f>
        <v>2500</v>
      </c>
      <c r="AQ52" s="45">
        <f>IF(COUNT('2. Collected Data'!AQ52,'2. Collected Data'!AQ152,'2. Collected Data'!AQ252,'2. Collected Data'!AQ352)&lt;=1,"",AVERAGE('2. Collected Data'!AQ52,'2. Collected Data'!AQ152,'2. Collected Data'!AQ252,'2. Collected Data'!AQ352))</f>
        <v>2900</v>
      </c>
      <c r="AR52" s="45">
        <f>IF(COUNT('2. Collected Data'!AR52,'2. Collected Data'!AR152,'2. Collected Data'!AR252,'2. Collected Data'!AR352)&lt;=1,"",AVERAGE('2. Collected Data'!AR52,'2. Collected Data'!AR152,'2. Collected Data'!AR252,'2. Collected Data'!AR352))</f>
        <v>0</v>
      </c>
      <c r="AS52" s="45">
        <f>IF(COUNT('2. Collected Data'!AS52,'2. Collected Data'!AS152,'2. Collected Data'!AS252,'2. Collected Data'!AS352)&lt;=1,"",AVERAGE('2. Collected Data'!AS52,'2. Collected Data'!AS152,'2. Collected Data'!AS252,'2. Collected Data'!AS352))</f>
        <v>0</v>
      </c>
      <c r="AT52" s="45">
        <f>IF(COUNT('2. Collected Data'!AT52,'2. Collected Data'!AT152,'2. Collected Data'!AT252,'2. Collected Data'!AT352)&lt;=1,"",AVERAGE('2. Collected Data'!AT52,'2. Collected Data'!AT152,'2. Collected Data'!AT252,'2. Collected Data'!AT352))</f>
        <v>0</v>
      </c>
      <c r="AU52" s="45">
        <f>IF(COUNT('2. Collected Data'!AU52,'2. Collected Data'!AU152,'2. Collected Data'!AU252,'2. Collected Data'!AU352)&lt;=1,"",AVERAGE('2. Collected Data'!AU52,'2. Collected Data'!AU152,'2. Collected Data'!AU252,'2. Collected Data'!AU352))</f>
        <v>0</v>
      </c>
      <c r="AV52" s="88"/>
      <c r="AW52" s="185">
        <f>IF(COUNT('2. Collected Data'!AW52,'2. Collected Data'!AW152,'2. Collected Data'!AW252,'2. Collected Data'!AW352)&lt;=1,"",AVERAGE('2. Collected Data'!AW52,'2. Collected Data'!AW152,'2. Collected Data'!AW252,'2. Collected Data'!AW352))</f>
        <v>0.72499999999999998</v>
      </c>
      <c r="AX52" s="185">
        <f>IF(COUNT('2. Collected Data'!AX52,'2. Collected Data'!AX152,'2. Collected Data'!AX252,'2. Collected Data'!AX352)&lt;=1,"",AVERAGE('2. Collected Data'!AX52,'2. Collected Data'!AX152,'2. Collected Data'!AX252,'2. Collected Data'!AX352))</f>
        <v>0.27500000000000002</v>
      </c>
      <c r="AY52" s="50"/>
      <c r="AZ52" s="91"/>
      <c r="BA52" s="88"/>
      <c r="BB52" s="78">
        <f>IF(COUNT('2. Collected Data'!BB52,'2. Collected Data'!BB152,'2. Collected Data'!BB252,'2. Collected Data'!BB352)&lt;=1,"",AVERAGE('2. Collected Data'!BB52,'2. Collected Data'!BB152,'2. Collected Data'!BB252,'2. Collected Data'!BB352))</f>
        <v>59.125</v>
      </c>
      <c r="BC52" s="75">
        <f>IF(COUNT('2. Collected Data'!BC52,'2. Collected Data'!BC152,'2. Collected Data'!BC252,'2. Collected Data'!BC352)&lt;=1,"",AVERAGE('2. Collected Data'!BC52,'2. Collected Data'!BC152,'2. Collected Data'!BC252,'2. Collected Data'!BC352))</f>
        <v>1235000</v>
      </c>
      <c r="BD52" s="75">
        <f>IF(COUNT('2. Collected Data'!BD52,'2. Collected Data'!BD152,'2. Collected Data'!BD252,'2. Collected Data'!BD352)&lt;=1,"",AVERAGE('2. Collected Data'!BD52,'2. Collected Data'!BD152,'2. Collected Data'!BD252,'2. Collected Data'!BD352))</f>
        <v>4750000</v>
      </c>
      <c r="BE52" s="75">
        <f>IF(COUNT('2. Collected Data'!BE52,'2. Collected Data'!BE152,'2. Collected Data'!BE252,'2. Collected Data'!BE352)&lt;=1,"",AVERAGE('2. Collected Data'!BE52,'2. Collected Data'!BE152,'2. Collected Data'!BE252,'2. Collected Data'!BE352))</f>
        <v>7500000</v>
      </c>
      <c r="BF52" s="75">
        <f>IF(COUNT('2. Collected Data'!BF52,'2. Collected Data'!BF152,'2. Collected Data'!BF252,'2. Collected Data'!BF352)&lt;=1,"",AVERAGE('2. Collected Data'!BF52,'2. Collected Data'!BF152,'2. Collected Data'!BF252,'2. Collected Data'!BF352))</f>
        <v>13450000</v>
      </c>
      <c r="BG52" s="50"/>
      <c r="BH52" s="78">
        <f>IF(COUNT('2. Collected Data'!BH52,'2. Collected Data'!BH152,'2. Collected Data'!BH252,'2. Collected Data'!BH352)&lt;=1,"",AVERAGE('2. Collected Data'!BH52,'2. Collected Data'!BH152,'2. Collected Data'!BH252,'2. Collected Data'!BH352))</f>
        <v>58.5</v>
      </c>
      <c r="BI52" s="130"/>
      <c r="BJ52" s="50"/>
    </row>
    <row r="53" spans="1:62" s="51" customFormat="1" ht="11.25" customHeight="1" x14ac:dyDescent="0.15">
      <c r="A53" s="89" t="s">
        <v>70</v>
      </c>
      <c r="B53" s="172"/>
      <c r="C53" s="348"/>
      <c r="D53" s="348"/>
      <c r="E53" s="348"/>
      <c r="F53" s="348"/>
      <c r="G53" s="45">
        <f>IF(COUNT('2. Collected Data'!G53,'2. Collected Data'!G153,'2. Collected Data'!G253,'2. Collected Data'!G353)&lt;=1,"",AVERAGE('2. Collected Data'!G53,'2. Collected Data'!G153,'2. Collected Data'!G253,'2. Collected Data'!G353))</f>
        <v>90570</v>
      </c>
      <c r="H53" s="45">
        <f>IF(COUNT('2. Collected Data'!H53,'2. Collected Data'!H153,'2. Collected Data'!H253,'2. Collected Data'!H353)&lt;=1,"",AVERAGE('2. Collected Data'!H53,'2. Collected Data'!H153,'2. Collected Data'!H253,'2. Collected Data'!H353))</f>
        <v>41422.666666666664</v>
      </c>
      <c r="I53" s="45">
        <f>IF(COUNT('2. Collected Data'!I53,'2. Collected Data'!I153,'2. Collected Data'!I253,'2. Collected Data'!I353)&lt;=1,"",AVERAGE('2. Collected Data'!I53,'2. Collected Data'!I153,'2. Collected Data'!I253,'2. Collected Data'!I353))</f>
        <v>557</v>
      </c>
      <c r="J53" s="45">
        <f>IF(COUNT('2. Collected Data'!J53,'2. Collected Data'!J153,'2. Collected Data'!J253,'2. Collected Data'!J353)&lt;=1,"",AVERAGE('2. Collected Data'!J53,'2. Collected Data'!J153,'2. Collected Data'!J253,'2. Collected Data'!J353))</f>
        <v>113.33333333333333</v>
      </c>
      <c r="K53" s="45">
        <f>IF(COUNT('2. Collected Data'!K53,'2. Collected Data'!K153,'2. Collected Data'!K253,'2. Collected Data'!K353)&lt;=1,"",AVERAGE('2. Collected Data'!K53,'2. Collected Data'!K153,'2. Collected Data'!K253,'2. Collected Data'!K353))</f>
        <v>0</v>
      </c>
      <c r="L53" s="45">
        <f>IF(COUNT('2. Collected Data'!L53,'2. Collected Data'!L153,'2. Collected Data'!L253,'2. Collected Data'!L353)&lt;=1,"",AVERAGE('2. Collected Data'!L53,'2. Collected Data'!L153,'2. Collected Data'!L253,'2. Collected Data'!L353))</f>
        <v>0</v>
      </c>
      <c r="M53" s="45">
        <f>IF(COUNT('2. Collected Data'!M53,'2. Collected Data'!M153,'2. Collected Data'!M253,'2. Collected Data'!M353)&lt;=1,"",AVERAGE('2. Collected Data'!M53,'2. Collected Data'!M153,'2. Collected Data'!M253,'2. Collected Data'!M353))</f>
        <v>0</v>
      </c>
      <c r="N53" s="45">
        <f>IF(COUNT('2. Collected Data'!N53,'2. Collected Data'!N153,'2. Collected Data'!N253,'2. Collected Data'!N353)&lt;=1,"",AVERAGE('2. Collected Data'!N53,'2. Collected Data'!N153,'2. Collected Data'!N253,'2. Collected Data'!N353))</f>
        <v>0</v>
      </c>
      <c r="O53" s="45">
        <f>IF(COUNT('2. Collected Data'!O53,'2. Collected Data'!O153,'2. Collected Data'!O253,'2. Collected Data'!O353)&lt;=1,"",AVERAGE('2. Collected Data'!O53,'2. Collected Data'!O153,'2. Collected Data'!O253,'2. Collected Data'!O353))</f>
        <v>83.333333333333329</v>
      </c>
      <c r="P53" s="45">
        <f>IF(COUNT('2. Collected Data'!P53,'2. Collected Data'!P153,'2. Collected Data'!P253,'2. Collected Data'!P353)&lt;=1,"",AVERAGE('2. Collected Data'!P53,'2. Collected Data'!P153,'2. Collected Data'!P253,'2. Collected Data'!P353))</f>
        <v>23</v>
      </c>
      <c r="Q53" s="45">
        <f>IF(COUNT('2. Collected Data'!Q53,'2. Collected Data'!Q153,'2. Collected Data'!Q253,'2. Collected Data'!Q353)&lt;=1,"",AVERAGE('2. Collected Data'!Q53,'2. Collected Data'!Q153,'2. Collected Data'!Q253,'2. Collected Data'!Q353))</f>
        <v>20</v>
      </c>
      <c r="R53" s="45">
        <f>IF(COUNT('2. Collected Data'!R53,'2. Collected Data'!R153,'2. Collected Data'!R253,'2. Collected Data'!R353)&lt;=1,"",AVERAGE('2. Collected Data'!R53,'2. Collected Data'!R153,'2. Collected Data'!R253,'2. Collected Data'!R353))</f>
        <v>33.666666666666664</v>
      </c>
      <c r="S53" s="45">
        <f>IF(COUNT('2. Collected Data'!S53,'2. Collected Data'!S153,'2. Collected Data'!S253,'2. Collected Data'!S353)&lt;=1,"",AVERAGE('2. Collected Data'!S53,'2. Collected Data'!S153,'2. Collected Data'!S253,'2. Collected Data'!S353))</f>
        <v>0</v>
      </c>
      <c r="T53" s="45">
        <f>IF(COUNT('2. Collected Data'!T53,'2. Collected Data'!T153,'2. Collected Data'!T253,'2. Collected Data'!T353)&lt;=1,"",AVERAGE('2. Collected Data'!T53,'2. Collected Data'!T153,'2. Collected Data'!T253,'2. Collected Data'!T353))</f>
        <v>0</v>
      </c>
      <c r="U53" s="45">
        <f>IF(COUNT('2. Collected Data'!U53,'2. Collected Data'!U153,'2. Collected Data'!U253,'2. Collected Data'!U353)&lt;=1,"",AVERAGE('2. Collected Data'!U53,'2. Collected Data'!U153,'2. Collected Data'!U253,'2. Collected Data'!U353))</f>
        <v>0</v>
      </c>
      <c r="V53" s="45">
        <f>IF(COUNT('2. Collected Data'!V53,'2. Collected Data'!V153,'2. Collected Data'!V253,'2. Collected Data'!V353)&lt;=1,"",AVERAGE('2. Collected Data'!V53,'2. Collected Data'!V153,'2. Collected Data'!V253,'2. Collected Data'!V353))</f>
        <v>0</v>
      </c>
      <c r="W53" s="45">
        <f>IF(COUNT('2. Collected Data'!W53,'2. Collected Data'!W153,'2. Collected Data'!W253,'2. Collected Data'!W353)&lt;=1,"",AVERAGE('2. Collected Data'!W53,'2. Collected Data'!W153,'2. Collected Data'!W253,'2. Collected Data'!W353))</f>
        <v>0</v>
      </c>
      <c r="X53" s="45">
        <f>IF(COUNT('2. Collected Data'!X53,'2. Collected Data'!X153,'2. Collected Data'!X253,'2. Collected Data'!X353)&lt;=1,"",AVERAGE('2. Collected Data'!X53,'2. Collected Data'!X153,'2. Collected Data'!X253,'2. Collected Data'!X353))</f>
        <v>0</v>
      </c>
      <c r="Y53" s="45">
        <f>IF(COUNT('2. Collected Data'!Y53,'2. Collected Data'!Y153,'2. Collected Data'!Y253,'2. Collected Data'!Y353)&lt;=1,"",AVERAGE('2. Collected Data'!Y53,'2. Collected Data'!Y153,'2. Collected Data'!Y253,'2. Collected Data'!Y353))</f>
        <v>3197</v>
      </c>
      <c r="Z53" s="45">
        <f>IF(COUNT('2. Collected Data'!Z53,'2. Collected Data'!Z153,'2. Collected Data'!Z253,'2. Collected Data'!Z353)&lt;=1,"",AVERAGE('2. Collected Data'!Z53,'2. Collected Data'!Z153,'2. Collected Data'!Z253,'2. Collected Data'!Z353))</f>
        <v>0</v>
      </c>
      <c r="AA53" s="185">
        <f>IF(COUNT('2. Collected Data'!AA53,'2. Collected Data'!AA153,'2. Collected Data'!AA253,'2. Collected Data'!AA353)&lt;=1,"",AVERAGE('2. Collected Data'!AA53,'2. Collected Data'!AA153,'2. Collected Data'!AA253,'2. Collected Data'!AA353))</f>
        <v>0.94999999999999984</v>
      </c>
      <c r="AB53" s="185">
        <f>IF(COUNT('2. Collected Data'!AB53,'2. Collected Data'!AB153,'2. Collected Data'!AB253,'2. Collected Data'!AB353)&lt;=1,"",AVERAGE('2. Collected Data'!AB53,'2. Collected Data'!AB153,'2. Collected Data'!AB253,'2. Collected Data'!AB353))</f>
        <v>0.02</v>
      </c>
      <c r="AC53" s="185">
        <f>IF(COUNT('2. Collected Data'!AC53,'2. Collected Data'!AC153,'2. Collected Data'!AC253,'2. Collected Data'!AC353)&lt;=1,"",AVERAGE('2. Collected Data'!AC53,'2. Collected Data'!AC153,'2. Collected Data'!AC253,'2. Collected Data'!AC353))</f>
        <v>0.03</v>
      </c>
      <c r="AD53" s="45">
        <f>IF(COUNT('2. Collected Data'!AD53,'2. Collected Data'!AD153,'2. Collected Data'!AD253,'2. Collected Data'!AD353)&lt;=1,"",AVERAGE('2. Collected Data'!AD53,'2. Collected Data'!AD153,'2. Collected Data'!AD253,'2. Collected Data'!AD353))</f>
        <v>72</v>
      </c>
      <c r="AE53" s="45">
        <f>IF(COUNT('2. Collected Data'!AE53,'2. Collected Data'!AE153,'2. Collected Data'!AE253,'2. Collected Data'!AE353)&lt;=1,"",AVERAGE('2. Collected Data'!AE53,'2. Collected Data'!AE153,'2. Collected Data'!AE253,'2. Collected Data'!AE353))</f>
        <v>57000</v>
      </c>
      <c r="AF53" s="45">
        <f>IF(COUNT('2. Collected Data'!AF53,'2. Collected Data'!AF153,'2. Collected Data'!AF253,'2. Collected Data'!AF353)&lt;=1,"",AVERAGE('2. Collected Data'!AF53,'2. Collected Data'!AF153,'2. Collected Data'!AF253,'2. Collected Data'!AF353))</f>
        <v>150</v>
      </c>
      <c r="AG53" s="45">
        <f>IF(COUNT('2. Collected Data'!AG53,'2. Collected Data'!AG153,'2. Collected Data'!AG253,'2. Collected Data'!AG353)&lt;=1,"",AVERAGE('2. Collected Data'!AG53,'2. Collected Data'!AG153,'2. Collected Data'!AG253,'2. Collected Data'!AG353))</f>
        <v>528000</v>
      </c>
      <c r="AH53" s="88"/>
      <c r="AI53" s="45">
        <f>IF(COUNT('2. Collected Data'!AI53,'2. Collected Data'!AI153,'2. Collected Data'!AI253,'2. Collected Data'!AI353)&lt;=1,"",AVERAGE('2. Collected Data'!AI53,'2. Collected Data'!AI153,'2. Collected Data'!AI253,'2. Collected Data'!AI353))</f>
        <v>13110.666666666666</v>
      </c>
      <c r="AJ53" s="45">
        <f>IF(COUNT('2. Collected Data'!AJ53,'2. Collected Data'!AJ153,'2. Collected Data'!AJ253,'2. Collected Data'!AJ353)&lt;=1,"",AVERAGE('2. Collected Data'!AJ53,'2. Collected Data'!AJ153,'2. Collected Data'!AJ253,'2. Collected Data'!AJ353))</f>
        <v>0</v>
      </c>
      <c r="AK53" s="45">
        <f>IF(COUNT('2. Collected Data'!AK53,'2. Collected Data'!AK153,'2. Collected Data'!AK253,'2. Collected Data'!AK353)&lt;=1,"",AVERAGE('2. Collected Data'!AK53,'2. Collected Data'!AK153,'2. Collected Data'!AK253,'2. Collected Data'!AK353))</f>
        <v>0</v>
      </c>
      <c r="AL53" s="45">
        <f>IF(COUNT('2. Collected Data'!AL53,'2. Collected Data'!AL153,'2. Collected Data'!AL253,'2. Collected Data'!AL353)&lt;=1,"",AVERAGE('2. Collected Data'!AL53,'2. Collected Data'!AL153,'2. Collected Data'!AL253,'2. Collected Data'!AL353))</f>
        <v>4304.333333333333</v>
      </c>
      <c r="AM53" s="45">
        <f>IF(COUNT('2. Collected Data'!AM53,'2. Collected Data'!AM153,'2. Collected Data'!AM253,'2. Collected Data'!AM353)&lt;=1,"",AVERAGE('2. Collected Data'!AM53,'2. Collected Data'!AM153,'2. Collected Data'!AM253,'2. Collected Data'!AM353))</f>
        <v>0</v>
      </c>
      <c r="AN53" s="122"/>
      <c r="AO53" s="45">
        <f>IF(COUNT('2. Collected Data'!AO53,'2. Collected Data'!AO153,'2. Collected Data'!AO253,'2. Collected Data'!AO353)&lt;=1,"",AVERAGE('2. Collected Data'!AO53,'2. Collected Data'!AO153,'2. Collected Data'!AO253,'2. Collected Data'!AO353))</f>
        <v>1221597.3333333333</v>
      </c>
      <c r="AP53" s="45">
        <f>IF(COUNT('2. Collected Data'!AP53,'2. Collected Data'!AP153,'2. Collected Data'!AP253,'2. Collected Data'!AP353)&lt;=1,"",AVERAGE('2. Collected Data'!AP53,'2. Collected Data'!AP153,'2. Collected Data'!AP253,'2. Collected Data'!AP353))</f>
        <v>43174.666666666664</v>
      </c>
      <c r="AQ53" s="45">
        <f>IF(COUNT('2. Collected Data'!AQ53,'2. Collected Data'!AQ153,'2. Collected Data'!AQ253,'2. Collected Data'!AQ353)&lt;=1,"",AVERAGE('2. Collected Data'!AQ53,'2. Collected Data'!AQ153,'2. Collected Data'!AQ253,'2. Collected Data'!AQ353))</f>
        <v>0</v>
      </c>
      <c r="AR53" s="45">
        <f>IF(COUNT('2. Collected Data'!AR53,'2. Collected Data'!AR153,'2. Collected Data'!AR253,'2. Collected Data'!AR353)&lt;=1,"",AVERAGE('2. Collected Data'!AR53,'2. Collected Data'!AR153,'2. Collected Data'!AR253,'2. Collected Data'!AR353))</f>
        <v>0</v>
      </c>
      <c r="AS53" s="45">
        <f>IF(COUNT('2. Collected Data'!AS53,'2. Collected Data'!AS153,'2. Collected Data'!AS253,'2. Collected Data'!AS353)&lt;=1,"",AVERAGE('2. Collected Data'!AS53,'2. Collected Data'!AS153,'2. Collected Data'!AS253,'2. Collected Data'!AS353))</f>
        <v>0</v>
      </c>
      <c r="AT53" s="45">
        <f>IF(COUNT('2. Collected Data'!AT53,'2. Collected Data'!AT153,'2. Collected Data'!AT253,'2. Collected Data'!AT353)&lt;=1,"",AVERAGE('2. Collected Data'!AT53,'2. Collected Data'!AT153,'2. Collected Data'!AT253,'2. Collected Data'!AT353))</f>
        <v>0</v>
      </c>
      <c r="AU53" s="45">
        <f>IF(COUNT('2. Collected Data'!AU53,'2. Collected Data'!AU153,'2. Collected Data'!AU253,'2. Collected Data'!AU353)&lt;=1,"",AVERAGE('2. Collected Data'!AU53,'2. Collected Data'!AU153,'2. Collected Data'!AU253,'2. Collected Data'!AU353))</f>
        <v>0</v>
      </c>
      <c r="AV53" s="88"/>
      <c r="AW53" s="185">
        <f>IF(COUNT('2. Collected Data'!AW53,'2. Collected Data'!AW153,'2. Collected Data'!AW253,'2. Collected Data'!AW353)&lt;=1,"",AVERAGE('2. Collected Data'!AW53,'2. Collected Data'!AW153,'2. Collected Data'!AW253,'2. Collected Data'!AW353))</f>
        <v>0.96</v>
      </c>
      <c r="AX53" s="185">
        <f>IF(COUNT('2. Collected Data'!AX53,'2. Collected Data'!AX153,'2. Collected Data'!AX253,'2. Collected Data'!AX353)&lt;=1,"",AVERAGE('2. Collected Data'!AX53,'2. Collected Data'!AX153,'2. Collected Data'!AX253,'2. Collected Data'!AX353))</f>
        <v>0.04</v>
      </c>
      <c r="AY53" s="50"/>
      <c r="AZ53" s="91"/>
      <c r="BA53" s="88"/>
      <c r="BB53" s="78">
        <f>IF(COUNT('2. Collected Data'!BB53,'2. Collected Data'!BB153,'2. Collected Data'!BB253,'2. Collected Data'!BB353)&lt;=1,"",AVERAGE('2. Collected Data'!BB53,'2. Collected Data'!BB153,'2. Collected Data'!BB253,'2. Collected Data'!BB353))</f>
        <v>100.13333333333333</v>
      </c>
      <c r="BC53" s="75">
        <f>IF(COUNT('2. Collected Data'!BC53,'2. Collected Data'!BC153,'2. Collected Data'!BC253,'2. Collected Data'!BC353)&lt;=1,"",AVERAGE('2. Collected Data'!BC53,'2. Collected Data'!BC153,'2. Collected Data'!BC253,'2. Collected Data'!BC353))</f>
        <v>1124843.3333333333</v>
      </c>
      <c r="BD53" s="75">
        <f>IF(COUNT('2. Collected Data'!BD53,'2. Collected Data'!BD153,'2. Collected Data'!BD253,'2. Collected Data'!BD353)&lt;=1,"",AVERAGE('2. Collected Data'!BD53,'2. Collected Data'!BD153,'2. Collected Data'!BD253,'2. Collected Data'!BD353))</f>
        <v>371145</v>
      </c>
      <c r="BE53" s="75">
        <f>IF(COUNT('2. Collected Data'!BE53,'2. Collected Data'!BE153,'2. Collected Data'!BE253,'2. Collected Data'!BE353)&lt;=1,"",AVERAGE('2. Collected Data'!BE53,'2. Collected Data'!BE153,'2. Collected Data'!BE253,'2. Collected Data'!BE353))</f>
        <v>1449134.3333333333</v>
      </c>
      <c r="BF53" s="75">
        <f>IF(COUNT('2. Collected Data'!BF53,'2. Collected Data'!BF153,'2. Collected Data'!BF253,'2. Collected Data'!BF353)&lt;=1,"",AVERAGE('2. Collected Data'!BF53,'2. Collected Data'!BF153,'2. Collected Data'!BF253,'2. Collected Data'!BF353))</f>
        <v>2947002.6666666665</v>
      </c>
      <c r="BG53" s="50"/>
      <c r="BH53" s="78">
        <f>IF(COUNT('2. Collected Data'!BH53,'2. Collected Data'!BH153,'2. Collected Data'!BH253,'2. Collected Data'!BH353)&lt;=1,"",AVERAGE('2. Collected Data'!BH53,'2. Collected Data'!BH153,'2. Collected Data'!BH253,'2. Collected Data'!BH353))</f>
        <v>101.46666666666665</v>
      </c>
      <c r="BI53" s="130"/>
      <c r="BJ53" s="50"/>
    </row>
    <row r="54" spans="1:62" s="177" customFormat="1" ht="11.25" customHeight="1" x14ac:dyDescent="0.15">
      <c r="A54" s="89" t="s">
        <v>146</v>
      </c>
      <c r="B54" s="172"/>
      <c r="C54" s="348"/>
      <c r="D54" s="348"/>
      <c r="E54" s="348"/>
      <c r="F54" s="348"/>
      <c r="G54" s="45">
        <f>IF(COUNT('2. Collected Data'!G54,'2. Collected Data'!G154,'2. Collected Data'!G254,'2. Collected Data'!G354)&lt;=1,"",AVERAGE('2. Collected Data'!G54,'2. Collected Data'!G154,'2. Collected Data'!G254,'2. Collected Data'!G354))</f>
        <v>18445</v>
      </c>
      <c r="H54" s="45">
        <f>IF(COUNT('2. Collected Data'!H54,'2. Collected Data'!H154,'2. Collected Data'!H254,'2. Collected Data'!H354)&lt;=1,"",AVERAGE('2. Collected Data'!H54,'2. Collected Data'!H154,'2. Collected Data'!H254,'2. Collected Data'!H354))</f>
        <v>5991.5</v>
      </c>
      <c r="I54" s="45">
        <f>IF(COUNT('2. Collected Data'!I54,'2. Collected Data'!I154,'2. Collected Data'!I254,'2. Collected Data'!I354)&lt;=1,"",AVERAGE('2. Collected Data'!I54,'2. Collected Data'!I154,'2. Collected Data'!I254,'2. Collected Data'!I354))</f>
        <v>481.75</v>
      </c>
      <c r="J54" s="45">
        <f>IF(COUNT('2. Collected Data'!J54,'2. Collected Data'!J154,'2. Collected Data'!J254,'2. Collected Data'!J354)&lt;=1,"",AVERAGE('2. Collected Data'!J54,'2. Collected Data'!J154,'2. Collected Data'!J254,'2. Collected Data'!J354))</f>
        <v>25</v>
      </c>
      <c r="K54" s="45">
        <f>IF(COUNT('2. Collected Data'!K54,'2. Collected Data'!K154,'2. Collected Data'!K254,'2. Collected Data'!K354)&lt;=1,"",AVERAGE('2. Collected Data'!K54,'2. Collected Data'!K154,'2. Collected Data'!K254,'2. Collected Data'!K354))</f>
        <v>48.5</v>
      </c>
      <c r="L54" s="45">
        <f>IF(COUNT('2. Collected Data'!L54,'2. Collected Data'!L154,'2. Collected Data'!L254,'2. Collected Data'!L354)&lt;=1,"",AVERAGE('2. Collected Data'!L54,'2. Collected Data'!L154,'2. Collected Data'!L254,'2. Collected Data'!L354))</f>
        <v>2</v>
      </c>
      <c r="M54" s="45">
        <f>IF(COUNT('2. Collected Data'!M54,'2. Collected Data'!M154,'2. Collected Data'!M254,'2. Collected Data'!M354)&lt;=1,"",AVERAGE('2. Collected Data'!M54,'2. Collected Data'!M154,'2. Collected Data'!M254,'2. Collected Data'!M354))</f>
        <v>517.5</v>
      </c>
      <c r="N54" s="45">
        <f>IF(COUNT('2. Collected Data'!N54,'2. Collected Data'!N154,'2. Collected Data'!N254,'2. Collected Data'!N354)&lt;=1,"",AVERAGE('2. Collected Data'!N54,'2. Collected Data'!N154,'2. Collected Data'!N254,'2. Collected Data'!N354))</f>
        <v>244.75</v>
      </c>
      <c r="O54" s="45">
        <f>IF(COUNT('2. Collected Data'!O54,'2. Collected Data'!O154,'2. Collected Data'!O254,'2. Collected Data'!O354)&lt;=1,"",AVERAGE('2. Collected Data'!O54,'2. Collected Data'!O154,'2. Collected Data'!O254,'2. Collected Data'!O354))</f>
        <v>481</v>
      </c>
      <c r="P54" s="45">
        <f>IF(COUNT('2. Collected Data'!P54,'2. Collected Data'!P154,'2. Collected Data'!P254,'2. Collected Data'!P354)&lt;=1,"",AVERAGE('2. Collected Data'!P54,'2. Collected Data'!P154,'2. Collected Data'!P254,'2. Collected Data'!P354))</f>
        <v>0</v>
      </c>
      <c r="Q54" s="45">
        <f>IF(COUNT('2. Collected Data'!Q54,'2. Collected Data'!Q154,'2. Collected Data'!Q254,'2. Collected Data'!Q354)&lt;=1,"",AVERAGE('2. Collected Data'!Q54,'2. Collected Data'!Q154,'2. Collected Data'!Q254,'2. Collected Data'!Q354))</f>
        <v>0</v>
      </c>
      <c r="R54" s="45">
        <f>IF(COUNT('2. Collected Data'!R54,'2. Collected Data'!R154,'2. Collected Data'!R254,'2. Collected Data'!R354)&lt;=1,"",AVERAGE('2. Collected Data'!R54,'2. Collected Data'!R154,'2. Collected Data'!R254,'2. Collected Data'!R354))</f>
        <v>0</v>
      </c>
      <c r="S54" s="45">
        <f>IF(COUNT('2. Collected Data'!S54,'2. Collected Data'!S154,'2. Collected Data'!S254,'2. Collected Data'!S354)&lt;=1,"",AVERAGE('2. Collected Data'!S54,'2. Collected Data'!S154,'2. Collected Data'!S254,'2. Collected Data'!S354))</f>
        <v>0</v>
      </c>
      <c r="T54" s="45">
        <f>IF(COUNT('2. Collected Data'!T54,'2. Collected Data'!T154,'2. Collected Data'!T254,'2. Collected Data'!T354)&lt;=1,"",AVERAGE('2. Collected Data'!T54,'2. Collected Data'!T154,'2. Collected Data'!T254,'2. Collected Data'!T354))</f>
        <v>0</v>
      </c>
      <c r="U54" s="45">
        <f>IF(COUNT('2. Collected Data'!U54,'2. Collected Data'!U154,'2. Collected Data'!U254,'2. Collected Data'!U354)&lt;=1,"",AVERAGE('2. Collected Data'!U54,'2. Collected Data'!U154,'2. Collected Data'!U254,'2. Collected Data'!U354))</f>
        <v>0</v>
      </c>
      <c r="V54" s="45">
        <f>IF(COUNT('2. Collected Data'!V54,'2. Collected Data'!V154,'2. Collected Data'!V254,'2. Collected Data'!V354)&lt;=1,"",AVERAGE('2. Collected Data'!V54,'2. Collected Data'!V154,'2. Collected Data'!V254,'2. Collected Data'!V354))</f>
        <v>0</v>
      </c>
      <c r="W54" s="45">
        <f>IF(COUNT('2. Collected Data'!W54,'2. Collected Data'!W154,'2. Collected Data'!W254,'2. Collected Data'!W354)&lt;=1,"",AVERAGE('2. Collected Data'!W54,'2. Collected Data'!W154,'2. Collected Data'!W254,'2. Collected Data'!W354))</f>
        <v>0</v>
      </c>
      <c r="X54" s="45">
        <f>IF(COUNT('2. Collected Data'!X54,'2. Collected Data'!X154,'2. Collected Data'!X254,'2. Collected Data'!X354)&lt;=1,"",AVERAGE('2. Collected Data'!X54,'2. Collected Data'!X154,'2. Collected Data'!X254,'2. Collected Data'!X354))</f>
        <v>0</v>
      </c>
      <c r="Y54" s="45">
        <f>IF(COUNT('2. Collected Data'!Y54,'2. Collected Data'!Y154,'2. Collected Data'!Y254,'2. Collected Data'!Y354)&lt;=1,"",AVERAGE('2. Collected Data'!Y54,'2. Collected Data'!Y154,'2. Collected Data'!Y254,'2. Collected Data'!Y354))</f>
        <v>334</v>
      </c>
      <c r="Z54" s="45">
        <f>IF(COUNT('2. Collected Data'!Z54,'2. Collected Data'!Z154,'2. Collected Data'!Z254,'2. Collected Data'!Z354)&lt;=1,"",AVERAGE('2. Collected Data'!Z54,'2. Collected Data'!Z154,'2. Collected Data'!Z254,'2. Collected Data'!Z354))</f>
        <v>58.75</v>
      </c>
      <c r="AA54" s="185">
        <f>IF(COUNT('2. Collected Data'!AA54,'2. Collected Data'!AA154,'2. Collected Data'!AA254,'2. Collected Data'!AA354)&lt;=1,"",AVERAGE('2. Collected Data'!AA54,'2. Collected Data'!AA154,'2. Collected Data'!AA254,'2. Collected Data'!AA354))</f>
        <v>0.97249999999999992</v>
      </c>
      <c r="AB54" s="185">
        <f>IF(COUNT('2. Collected Data'!AB54,'2. Collected Data'!AB154,'2. Collected Data'!AB254,'2. Collected Data'!AB354)&lt;=1,"",AVERAGE('2. Collected Data'!AB54,'2. Collected Data'!AB154,'2. Collected Data'!AB254,'2. Collected Data'!AB354))</f>
        <v>2.5000000000000001E-3</v>
      </c>
      <c r="AC54" s="185">
        <f>IF(COUNT('2. Collected Data'!AC54,'2. Collected Data'!AC154,'2. Collected Data'!AC254,'2. Collected Data'!AC354)&lt;=1,"",AVERAGE('2. Collected Data'!AC54,'2. Collected Data'!AC154,'2. Collected Data'!AC254,'2. Collected Data'!AC354))</f>
        <v>2.5000000000000001E-2</v>
      </c>
      <c r="AD54" s="45">
        <f>IF(COUNT('2. Collected Data'!AD54,'2. Collected Data'!AD154,'2. Collected Data'!AD254,'2. Collected Data'!AD354)&lt;=1,"",AVERAGE('2. Collected Data'!AD54,'2. Collected Data'!AD154,'2. Collected Data'!AD254,'2. Collected Data'!AD354))</f>
        <v>70.5</v>
      </c>
      <c r="AE54" s="45">
        <f>IF(COUNT('2. Collected Data'!AE54,'2. Collected Data'!AE154,'2. Collected Data'!AE254,'2. Collected Data'!AE354)&lt;=1,"",AVERAGE('2. Collected Data'!AE54,'2. Collected Data'!AE154,'2. Collected Data'!AE254,'2. Collected Data'!AE354))</f>
        <v>92700</v>
      </c>
      <c r="AF54" s="45">
        <f>IF(COUNT('2. Collected Data'!AF54,'2. Collected Data'!AF154,'2. Collected Data'!AF254,'2. Collected Data'!AF354)&lt;=1,"",AVERAGE('2. Collected Data'!AF54,'2. Collected Data'!AF154,'2. Collected Data'!AF254,'2. Collected Data'!AF354))</f>
        <v>119.25</v>
      </c>
      <c r="AG54" s="45">
        <f>IF(COUNT('2. Collected Data'!AG54,'2. Collected Data'!AG154,'2. Collected Data'!AG254,'2. Collected Data'!AG354)&lt;=1,"",AVERAGE('2. Collected Data'!AG54,'2. Collected Data'!AG154,'2. Collected Data'!AG254,'2. Collected Data'!AG354))</f>
        <v>832862.5</v>
      </c>
      <c r="AH54" s="88"/>
      <c r="AI54" s="45">
        <f>IF(COUNT('2. Collected Data'!AI54,'2. Collected Data'!AI154,'2. Collected Data'!AI254,'2. Collected Data'!AI354)&lt;=1,"",AVERAGE('2. Collected Data'!AI54,'2. Collected Data'!AI154,'2. Collected Data'!AI254,'2. Collected Data'!AI354))</f>
        <v>54979</v>
      </c>
      <c r="AJ54" s="45">
        <f>IF(COUNT('2. Collected Data'!AJ54,'2. Collected Data'!AJ154,'2. Collected Data'!AJ254,'2. Collected Data'!AJ354)&lt;=1,"",AVERAGE('2. Collected Data'!AJ54,'2. Collected Data'!AJ154,'2. Collected Data'!AJ254,'2. Collected Data'!AJ354))</f>
        <v>0.33333333333333331</v>
      </c>
      <c r="AK54" s="45">
        <f>IF(COUNT('2. Collected Data'!AK54,'2. Collected Data'!AK154,'2. Collected Data'!AK254,'2. Collected Data'!AK354)&lt;=1,"",AVERAGE('2. Collected Data'!AK54,'2. Collected Data'!AK154,'2. Collected Data'!AK254,'2. Collected Data'!AK354))</f>
        <v>0</v>
      </c>
      <c r="AL54" s="45">
        <f>IF(COUNT('2. Collected Data'!AL54,'2. Collected Data'!AL154,'2. Collected Data'!AL254,'2. Collected Data'!AL354)&lt;=1,"",AVERAGE('2. Collected Data'!AL54,'2. Collected Data'!AL154,'2. Collected Data'!AL254,'2. Collected Data'!AL354))</f>
        <v>9537.75</v>
      </c>
      <c r="AM54" s="45">
        <f>IF(COUNT('2. Collected Data'!AM54,'2. Collected Data'!AM154,'2. Collected Data'!AM254,'2. Collected Data'!AM354)&lt;=1,"",AVERAGE('2. Collected Data'!AM54,'2. Collected Data'!AM154,'2. Collected Data'!AM254,'2. Collected Data'!AM354))</f>
        <v>42.666666666666664</v>
      </c>
      <c r="AN54" s="122"/>
      <c r="AO54" s="45">
        <f>IF(COUNT('2. Collected Data'!AO54,'2. Collected Data'!AO154,'2. Collected Data'!AO254,'2. Collected Data'!AO354)&lt;=1,"",AVERAGE('2. Collected Data'!AO54,'2. Collected Data'!AO154,'2. Collected Data'!AO254,'2. Collected Data'!AO354))</f>
        <v>1226869</v>
      </c>
      <c r="AP54" s="45">
        <f>IF(COUNT('2. Collected Data'!AP54,'2. Collected Data'!AP154,'2. Collected Data'!AP254,'2. Collected Data'!AP354)&lt;=1,"",AVERAGE('2. Collected Data'!AP54,'2. Collected Data'!AP154,'2. Collected Data'!AP254,'2. Collected Data'!AP354))</f>
        <v>0</v>
      </c>
      <c r="AQ54" s="45">
        <f>IF(COUNT('2. Collected Data'!AQ54,'2. Collected Data'!AQ154,'2. Collected Data'!AQ254,'2. Collected Data'!AQ354)&lt;=1,"",AVERAGE('2. Collected Data'!AQ54,'2. Collected Data'!AQ154,'2. Collected Data'!AQ254,'2. Collected Data'!AQ354))</f>
        <v>377118.5</v>
      </c>
      <c r="AR54" s="45">
        <f>IF(COUNT('2. Collected Data'!AR54,'2. Collected Data'!AR154,'2. Collected Data'!AR254,'2. Collected Data'!AR354)&lt;=1,"",AVERAGE('2. Collected Data'!AR54,'2. Collected Data'!AR154,'2. Collected Data'!AR254,'2. Collected Data'!AR354))</f>
        <v>0</v>
      </c>
      <c r="AS54" s="45">
        <f>IF(COUNT('2. Collected Data'!AS54,'2. Collected Data'!AS154,'2. Collected Data'!AS254,'2. Collected Data'!AS354)&lt;=1,"",AVERAGE('2. Collected Data'!AS54,'2. Collected Data'!AS154,'2. Collected Data'!AS254,'2. Collected Data'!AS354))</f>
        <v>0</v>
      </c>
      <c r="AT54" s="45">
        <f>IF(COUNT('2. Collected Data'!AT54,'2. Collected Data'!AT154,'2. Collected Data'!AT254,'2. Collected Data'!AT354)&lt;=1,"",AVERAGE('2. Collected Data'!AT54,'2. Collected Data'!AT154,'2. Collected Data'!AT254,'2. Collected Data'!AT354))</f>
        <v>0</v>
      </c>
      <c r="AU54" s="45">
        <f>IF(COUNT('2. Collected Data'!AU54,'2. Collected Data'!AU154,'2. Collected Data'!AU254,'2. Collected Data'!AU354)&lt;=1,"",AVERAGE('2. Collected Data'!AU54,'2. Collected Data'!AU154,'2. Collected Data'!AU254,'2. Collected Data'!AU354))</f>
        <v>0</v>
      </c>
      <c r="AV54" s="88"/>
      <c r="AW54" s="185">
        <f>IF(COUNT('2. Collected Data'!AW54,'2. Collected Data'!AW154,'2. Collected Data'!AW254,'2. Collected Data'!AW354)&lt;=1,"",AVERAGE('2. Collected Data'!AW54,'2. Collected Data'!AW154,'2. Collected Data'!AW254,'2. Collected Data'!AW354))</f>
        <v>0.8125</v>
      </c>
      <c r="AX54" s="185">
        <f>IF(COUNT('2. Collected Data'!AX54,'2. Collected Data'!AX154,'2. Collected Data'!AX254,'2. Collected Data'!AX354)&lt;=1,"",AVERAGE('2. Collected Data'!AX54,'2. Collected Data'!AX154,'2. Collected Data'!AX254,'2. Collected Data'!AX354))</f>
        <v>0.1875</v>
      </c>
      <c r="AY54" s="50"/>
      <c r="AZ54" s="91"/>
      <c r="BA54" s="88"/>
      <c r="BB54" s="78">
        <f>IF(COUNT('2. Collected Data'!BB54,'2. Collected Data'!BB154,'2. Collected Data'!BB254,'2. Collected Data'!BB354)&lt;=1,"",AVERAGE('2. Collected Data'!BB54,'2. Collected Data'!BB154,'2. Collected Data'!BB254,'2. Collected Data'!BB354))</f>
        <v>67.972499999999997</v>
      </c>
      <c r="BC54" s="75">
        <f>IF(COUNT('2. Collected Data'!BC54,'2. Collected Data'!BC154,'2. Collected Data'!BC254,'2. Collected Data'!BC354)&lt;=1,"",AVERAGE('2. Collected Data'!BC54,'2. Collected Data'!BC154,'2. Collected Data'!BC254,'2. Collected Data'!BC354))</f>
        <v>3039019.73</v>
      </c>
      <c r="BD54" s="75">
        <f>IF(COUNT('2. Collected Data'!BD54,'2. Collected Data'!BD154,'2. Collected Data'!BD254,'2. Collected Data'!BD354)&lt;=1,"",AVERAGE('2. Collected Data'!BD54,'2. Collected Data'!BD154,'2. Collected Data'!BD254,'2. Collected Data'!BD354))</f>
        <v>7915966.1825000001</v>
      </c>
      <c r="BE54" s="75">
        <f>IF(COUNT('2. Collected Data'!BE54,'2. Collected Data'!BE154,'2. Collected Data'!BE254,'2. Collected Data'!BE354)&lt;=1,"",AVERAGE('2. Collected Data'!BE54,'2. Collected Data'!BE154,'2. Collected Data'!BE254,'2. Collected Data'!BE354))</f>
        <v>4858737.5525000002</v>
      </c>
      <c r="BF54" s="75">
        <f>IF(COUNT('2. Collected Data'!BF54,'2. Collected Data'!BF154,'2. Collected Data'!BF254,'2. Collected Data'!BF354)&lt;=1,"",AVERAGE('2. Collected Data'!BF54,'2. Collected Data'!BF154,'2. Collected Data'!BF254,'2. Collected Data'!BF354))</f>
        <v>17351256.745000001</v>
      </c>
      <c r="BG54" s="50"/>
      <c r="BH54" s="78">
        <f>IF(COUNT('2. Collected Data'!BH54,'2. Collected Data'!BH154,'2. Collected Data'!BH254,'2. Collected Data'!BH354)&lt;=1,"",AVERAGE('2. Collected Data'!BH54,'2. Collected Data'!BH154,'2. Collected Data'!BH254,'2. Collected Data'!BH354))</f>
        <v>67.784999999999997</v>
      </c>
      <c r="BI54" s="130"/>
      <c r="BJ54" s="50"/>
    </row>
    <row r="55" spans="1:62" s="177" customFormat="1" ht="11.25" customHeight="1" x14ac:dyDescent="0.15">
      <c r="A55" s="89" t="s">
        <v>158</v>
      </c>
      <c r="B55" s="172"/>
      <c r="C55" s="348"/>
      <c r="D55" s="348"/>
      <c r="E55" s="348"/>
      <c r="F55" s="348"/>
      <c r="G55" s="45">
        <f>IF(COUNT('2. Collected Data'!G55,'2. Collected Data'!G155,'2. Collected Data'!G255,'2. Collected Data'!G355)&lt;=1,"",AVERAGE('2. Collected Data'!G55,'2. Collected Data'!G155,'2. Collected Data'!G255,'2. Collected Data'!G355))</f>
        <v>37662</v>
      </c>
      <c r="H55" s="45">
        <f>IF(COUNT('2. Collected Data'!H55,'2. Collected Data'!H155,'2. Collected Data'!H255,'2. Collected Data'!H355)&lt;=1,"",AVERAGE('2. Collected Data'!H55,'2. Collected Data'!H155,'2. Collected Data'!H255,'2. Collected Data'!H355))</f>
        <v>13877</v>
      </c>
      <c r="I55" s="45">
        <f>IF(COUNT('2. Collected Data'!I55,'2. Collected Data'!I155,'2. Collected Data'!I255,'2. Collected Data'!I355)&lt;=1,"",AVERAGE('2. Collected Data'!I55,'2. Collected Data'!I155,'2. Collected Data'!I255,'2. Collected Data'!I355))</f>
        <v>813</v>
      </c>
      <c r="J55" s="45">
        <f>IF(COUNT('2. Collected Data'!J55,'2. Collected Data'!J155,'2. Collected Data'!J255,'2. Collected Data'!J355)&lt;=1,"",AVERAGE('2. Collected Data'!J55,'2. Collected Data'!J155,'2. Collected Data'!J255,'2. Collected Data'!J355))</f>
        <v>71</v>
      </c>
      <c r="K55" s="45">
        <f>IF(COUNT('2. Collected Data'!K55,'2. Collected Data'!K155,'2. Collected Data'!K255,'2. Collected Data'!K355)&lt;=1,"",AVERAGE('2. Collected Data'!K55,'2. Collected Data'!K155,'2. Collected Data'!K255,'2. Collected Data'!K355))</f>
        <v>0</v>
      </c>
      <c r="L55" s="45">
        <f>IF(COUNT('2. Collected Data'!L55,'2. Collected Data'!L155,'2. Collected Data'!L255,'2. Collected Data'!L355)&lt;=1,"",AVERAGE('2. Collected Data'!L55,'2. Collected Data'!L155,'2. Collected Data'!L255,'2. Collected Data'!L355))</f>
        <v>10</v>
      </c>
      <c r="M55" s="45">
        <f>IF(COUNT('2. Collected Data'!M55,'2. Collected Data'!M155,'2. Collected Data'!M255,'2. Collected Data'!M355)&lt;=1,"",AVERAGE('2. Collected Data'!M55,'2. Collected Data'!M155,'2. Collected Data'!M255,'2. Collected Data'!M355))</f>
        <v>1</v>
      </c>
      <c r="N55" s="45">
        <f>IF(COUNT('2. Collected Data'!N55,'2. Collected Data'!N155,'2. Collected Data'!N255,'2. Collected Data'!N355)&lt;=1,"",AVERAGE('2. Collected Data'!N55,'2. Collected Data'!N155,'2. Collected Data'!N255,'2. Collected Data'!N355))</f>
        <v>68.5</v>
      </c>
      <c r="O55" s="45">
        <f>IF(COUNT('2. Collected Data'!O55,'2. Collected Data'!O155,'2. Collected Data'!O255,'2. Collected Data'!O355)&lt;=1,"",AVERAGE('2. Collected Data'!O55,'2. Collected Data'!O155,'2. Collected Data'!O255,'2. Collected Data'!O355))</f>
        <v>145</v>
      </c>
      <c r="P55" s="45" t="str">
        <f>IF(COUNT('2. Collected Data'!P55,'2. Collected Data'!P155,'2. Collected Data'!P255,'2. Collected Data'!P355)&lt;=1,"",AVERAGE('2. Collected Data'!P55,'2. Collected Data'!P155,'2. Collected Data'!P255,'2. Collected Data'!P355))</f>
        <v/>
      </c>
      <c r="Q55" s="45">
        <f>IF(COUNT('2. Collected Data'!Q55,'2. Collected Data'!Q155,'2. Collected Data'!Q255,'2. Collected Data'!Q355)&lt;=1,"",AVERAGE('2. Collected Data'!Q55,'2. Collected Data'!Q155,'2. Collected Data'!Q255,'2. Collected Data'!Q355))</f>
        <v>20</v>
      </c>
      <c r="R55" s="45">
        <f>IF(COUNT('2. Collected Data'!R55,'2. Collected Data'!R155,'2. Collected Data'!R255,'2. Collected Data'!R355)&lt;=1,"",AVERAGE('2. Collected Data'!R55,'2. Collected Data'!R155,'2. Collected Data'!R255,'2. Collected Data'!R355))</f>
        <v>5</v>
      </c>
      <c r="S55" s="45">
        <f>IF(COUNT('2. Collected Data'!S55,'2. Collected Data'!S155,'2. Collected Data'!S255,'2. Collected Data'!S355)&lt;=1,"",AVERAGE('2. Collected Data'!S55,'2. Collected Data'!S155,'2. Collected Data'!S255,'2. Collected Data'!S355))</f>
        <v>0</v>
      </c>
      <c r="T55" s="45">
        <f>IF(COUNT('2. Collected Data'!T55,'2. Collected Data'!T155,'2. Collected Data'!T255,'2. Collected Data'!T355)&lt;=1,"",AVERAGE('2. Collected Data'!T55,'2. Collected Data'!T155,'2. Collected Data'!T255,'2. Collected Data'!T355))</f>
        <v>0</v>
      </c>
      <c r="U55" s="45">
        <f>IF(COUNT('2. Collected Data'!U55,'2. Collected Data'!U155,'2. Collected Data'!U255,'2. Collected Data'!U355)&lt;=1,"",AVERAGE('2. Collected Data'!U55,'2. Collected Data'!U155,'2. Collected Data'!U255,'2. Collected Data'!U355))</f>
        <v>0</v>
      </c>
      <c r="V55" s="45">
        <f>IF(COUNT('2. Collected Data'!V55,'2. Collected Data'!V155,'2. Collected Data'!V255,'2. Collected Data'!V355)&lt;=1,"",AVERAGE('2. Collected Data'!V55,'2. Collected Data'!V155,'2. Collected Data'!V255,'2. Collected Data'!V355))</f>
        <v>0</v>
      </c>
      <c r="W55" s="45">
        <f>IF(COUNT('2. Collected Data'!W55,'2. Collected Data'!W155,'2. Collected Data'!W255,'2. Collected Data'!W355)&lt;=1,"",AVERAGE('2. Collected Data'!W55,'2. Collected Data'!W155,'2. Collected Data'!W255,'2. Collected Data'!W355))</f>
        <v>20</v>
      </c>
      <c r="X55" s="45">
        <f>IF(COUNT('2. Collected Data'!X55,'2. Collected Data'!X155,'2. Collected Data'!X255,'2. Collected Data'!X355)&lt;=1,"",AVERAGE('2. Collected Data'!X55,'2. Collected Data'!X155,'2. Collected Data'!X255,'2. Collected Data'!X355))</f>
        <v>0</v>
      </c>
      <c r="Y55" s="45">
        <f>IF(COUNT('2. Collected Data'!Y55,'2. Collected Data'!Y155,'2. Collected Data'!Y255,'2. Collected Data'!Y355)&lt;=1,"",AVERAGE('2. Collected Data'!Y55,'2. Collected Data'!Y155,'2. Collected Data'!Y255,'2. Collected Data'!Y355))</f>
        <v>1600</v>
      </c>
      <c r="Z55" s="45" t="str">
        <f>IF(COUNT('2. Collected Data'!Z55,'2. Collected Data'!Z155,'2. Collected Data'!Z255,'2. Collected Data'!Z355)&lt;=1,"",AVERAGE('2. Collected Data'!Z55,'2. Collected Data'!Z155,'2. Collected Data'!Z255,'2. Collected Data'!Z355))</f>
        <v/>
      </c>
      <c r="AA55" s="185">
        <f>IF(COUNT('2. Collected Data'!AA55,'2. Collected Data'!AA155,'2. Collected Data'!AA255,'2. Collected Data'!AA355)&lt;=1,"",AVERAGE('2. Collected Data'!AA55,'2. Collected Data'!AA155,'2. Collected Data'!AA255,'2. Collected Data'!AA355))</f>
        <v>0.99</v>
      </c>
      <c r="AB55" s="185">
        <f>IF(COUNT('2. Collected Data'!AB55,'2. Collected Data'!AB155,'2. Collected Data'!AB255,'2. Collected Data'!AB355)&lt;=1,"",AVERAGE('2. Collected Data'!AB55,'2. Collected Data'!AB155,'2. Collected Data'!AB255,'2. Collected Data'!AB355))</f>
        <v>0.01</v>
      </c>
      <c r="AC55" s="185">
        <f>IF(COUNT('2. Collected Data'!AC55,'2. Collected Data'!AC155,'2. Collected Data'!AC255,'2. Collected Data'!AC355)&lt;=1,"",AVERAGE('2. Collected Data'!AC55,'2. Collected Data'!AC155,'2. Collected Data'!AC255,'2. Collected Data'!AC355))</f>
        <v>0</v>
      </c>
      <c r="AD55" s="45">
        <f>IF(COUNT('2. Collected Data'!AD55,'2. Collected Data'!AD155,'2. Collected Data'!AD255,'2. Collected Data'!AD355)&lt;=1,"",AVERAGE('2. Collected Data'!AD55,'2. Collected Data'!AD155,'2. Collected Data'!AD255,'2. Collected Data'!AD355))</f>
        <v>136</v>
      </c>
      <c r="AE55" s="45">
        <f>IF(COUNT('2. Collected Data'!AE55,'2. Collected Data'!AE155,'2. Collected Data'!AE255,'2. Collected Data'!AE355)&lt;=1,"",AVERAGE('2. Collected Data'!AE55,'2. Collected Data'!AE155,'2. Collected Data'!AE255,'2. Collected Data'!AE355))</f>
        <v>252904</v>
      </c>
      <c r="AF55" s="45">
        <f>IF(COUNT('2. Collected Data'!AF55,'2. Collected Data'!AF155,'2. Collected Data'!AF255,'2. Collected Data'!AF355)&lt;=1,"",AVERAGE('2. Collected Data'!AF55,'2. Collected Data'!AF155,'2. Collected Data'!AF255,'2. Collected Data'!AF355))</f>
        <v>97.5</v>
      </c>
      <c r="AG55" s="45">
        <f>IF(COUNT('2. Collected Data'!AG55,'2. Collected Data'!AG155,'2. Collected Data'!AG255,'2. Collected Data'!AG355)&lt;=1,"",AVERAGE('2. Collected Data'!AG55,'2. Collected Data'!AG155,'2. Collected Data'!AG255,'2. Collected Data'!AG355))</f>
        <v>1712397</v>
      </c>
      <c r="AH55" s="88"/>
      <c r="AI55" s="45">
        <f>IF(COUNT('2. Collected Data'!AI55,'2. Collected Data'!AI155,'2. Collected Data'!AI255,'2. Collected Data'!AI355)&lt;=1,"",AVERAGE('2. Collected Data'!AI55,'2. Collected Data'!AI155,'2. Collected Data'!AI255,'2. Collected Data'!AI355))</f>
        <v>532069</v>
      </c>
      <c r="AJ55" s="45" t="str">
        <f>IF(COUNT('2. Collected Data'!AJ55,'2. Collected Data'!AJ155,'2. Collected Data'!AJ255,'2. Collected Data'!AJ355)&lt;=1,"",AVERAGE('2. Collected Data'!AJ55,'2. Collected Data'!AJ155,'2. Collected Data'!AJ255,'2. Collected Data'!AJ355))</f>
        <v/>
      </c>
      <c r="AK55" s="45" t="str">
        <f>IF(COUNT('2. Collected Data'!AK55,'2. Collected Data'!AK155,'2. Collected Data'!AK255,'2. Collected Data'!AK355)&lt;=1,"",AVERAGE('2. Collected Data'!AK55,'2. Collected Data'!AK155,'2. Collected Data'!AK255,'2. Collected Data'!AK355))</f>
        <v/>
      </c>
      <c r="AL55" s="45" t="str">
        <f>IF(COUNT('2. Collected Data'!AL55,'2. Collected Data'!AL155,'2. Collected Data'!AL255,'2. Collected Data'!AL355)&lt;=1,"",AVERAGE('2. Collected Data'!AL55,'2. Collected Data'!AL155,'2. Collected Data'!AL255,'2. Collected Data'!AL355))</f>
        <v/>
      </c>
      <c r="AM55" s="45" t="str">
        <f>IF(COUNT('2. Collected Data'!AM55,'2. Collected Data'!AM155,'2. Collected Data'!AM255,'2. Collected Data'!AM355)&lt;=1,"",AVERAGE('2. Collected Data'!AM55,'2. Collected Data'!AM155,'2. Collected Data'!AM255,'2. Collected Data'!AM355))</f>
        <v/>
      </c>
      <c r="AN55" s="122"/>
      <c r="AO55" s="45">
        <f>IF(COUNT('2. Collected Data'!AO55,'2. Collected Data'!AO155,'2. Collected Data'!AO255,'2. Collected Data'!AO355)&lt;=1,"",AVERAGE('2. Collected Data'!AO55,'2. Collected Data'!AO155,'2. Collected Data'!AO255,'2. Collected Data'!AO355))</f>
        <v>2813148</v>
      </c>
      <c r="AP55" s="45">
        <f>IF(COUNT('2. Collected Data'!AP55,'2. Collected Data'!AP155,'2. Collected Data'!AP255,'2. Collected Data'!AP355)&lt;=1,"",AVERAGE('2. Collected Data'!AP55,'2. Collected Data'!AP155,'2. Collected Data'!AP255,'2. Collected Data'!AP355))</f>
        <v>62998.5</v>
      </c>
      <c r="AQ55" s="45" t="str">
        <f>IF(COUNT('2. Collected Data'!AQ55,'2. Collected Data'!AQ155,'2. Collected Data'!AQ255,'2. Collected Data'!AQ355)&lt;=1,"",AVERAGE('2. Collected Data'!AQ55,'2. Collected Data'!AQ155,'2. Collected Data'!AQ255,'2. Collected Data'!AQ355))</f>
        <v/>
      </c>
      <c r="AR55" s="45" t="str">
        <f>IF(COUNT('2. Collected Data'!AR55,'2. Collected Data'!AR155,'2. Collected Data'!AR255,'2. Collected Data'!AR355)&lt;=1,"",AVERAGE('2. Collected Data'!AR55,'2. Collected Data'!AR155,'2. Collected Data'!AR255,'2. Collected Data'!AR355))</f>
        <v/>
      </c>
      <c r="AS55" s="45" t="str">
        <f>IF(COUNT('2. Collected Data'!AS55,'2. Collected Data'!AS155,'2. Collected Data'!AS255,'2. Collected Data'!AS355)&lt;=1,"",AVERAGE('2. Collected Data'!AS55,'2. Collected Data'!AS155,'2. Collected Data'!AS255,'2. Collected Data'!AS355))</f>
        <v/>
      </c>
      <c r="AT55" s="45">
        <f>IF(COUNT('2. Collected Data'!AT55,'2. Collected Data'!AT155,'2. Collected Data'!AT255,'2. Collected Data'!AT355)&lt;=1,"",AVERAGE('2. Collected Data'!AT55,'2. Collected Data'!AT155,'2. Collected Data'!AT255,'2. Collected Data'!AT355))</f>
        <v>37942.5</v>
      </c>
      <c r="AU55" s="45" t="str">
        <f>IF(COUNT('2. Collected Data'!AU55,'2. Collected Data'!AU155,'2. Collected Data'!AU255,'2. Collected Data'!AU355)&lt;=1,"",AVERAGE('2. Collected Data'!AU55,'2. Collected Data'!AU155,'2. Collected Data'!AU255,'2. Collected Data'!AU355))</f>
        <v/>
      </c>
      <c r="AV55" s="88"/>
      <c r="AW55" s="185">
        <f>IF(COUNT('2. Collected Data'!AW55,'2. Collected Data'!AW155,'2. Collected Data'!AW255,'2. Collected Data'!AW355)&lt;=1,"",AVERAGE('2. Collected Data'!AW55,'2. Collected Data'!AW155,'2. Collected Data'!AW255,'2. Collected Data'!AW355))</f>
        <v>0.98</v>
      </c>
      <c r="AX55" s="185">
        <f>IF(COUNT('2. Collected Data'!AX55,'2. Collected Data'!AX155,'2. Collected Data'!AX255,'2. Collected Data'!AX355)&lt;=1,"",AVERAGE('2. Collected Data'!AX55,'2. Collected Data'!AX155,'2. Collected Data'!AX255,'2. Collected Data'!AX355))</f>
        <v>0.02</v>
      </c>
      <c r="AY55" s="50"/>
      <c r="AZ55" s="91"/>
      <c r="BA55" s="88"/>
      <c r="BB55" s="78">
        <f>IF(COUNT('2. Collected Data'!BB55,'2. Collected Data'!BB155,'2. Collected Data'!BB255,'2. Collected Data'!BB355)&lt;=1,"",AVERAGE('2. Collected Data'!BB55,'2. Collected Data'!BB155,'2. Collected Data'!BB255,'2. Collected Data'!BB355))</f>
        <v>75.7</v>
      </c>
      <c r="BC55" s="75">
        <f>IF(COUNT('2. Collected Data'!BC55,'2. Collected Data'!BC155,'2. Collected Data'!BC255,'2. Collected Data'!BC355)&lt;=1,"",AVERAGE('2. Collected Data'!BC55,'2. Collected Data'!BC155,'2. Collected Data'!BC255,'2. Collected Data'!BC355))</f>
        <v>6801762.5</v>
      </c>
      <c r="BD55" s="75">
        <f>IF(COUNT('2. Collected Data'!BD55,'2. Collected Data'!BD155,'2. Collected Data'!BD255,'2. Collected Data'!BD355)&lt;=1,"",AVERAGE('2. Collected Data'!BD55,'2. Collected Data'!BD155,'2. Collected Data'!BD255,'2. Collected Data'!BD355))</f>
        <v>3688543</v>
      </c>
      <c r="BE55" s="75">
        <f>IF(COUNT('2. Collected Data'!BE55,'2. Collected Data'!BE155,'2. Collected Data'!BE255,'2. Collected Data'!BE355)&lt;=1,"",AVERAGE('2. Collected Data'!BE55,'2. Collected Data'!BE155,'2. Collected Data'!BE255,'2. Collected Data'!BE355))</f>
        <v>11200946.5</v>
      </c>
      <c r="BF55" s="75">
        <f>IF(COUNT('2. Collected Data'!BF55,'2. Collected Data'!BF155,'2. Collected Data'!BF255,'2. Collected Data'!BF355)&lt;=1,"",AVERAGE('2. Collected Data'!BF55,'2. Collected Data'!BF155,'2. Collected Data'!BF255,'2. Collected Data'!BF355))</f>
        <v>21691252</v>
      </c>
      <c r="BG55" s="50"/>
      <c r="BH55" s="78">
        <f>IF(COUNT('2. Collected Data'!BH55,'2. Collected Data'!BH155,'2. Collected Data'!BH255,'2. Collected Data'!BH355)&lt;=1,"",AVERAGE('2. Collected Data'!BH55,'2. Collected Data'!BH155,'2. Collected Data'!BH255,'2. Collected Data'!BH355))</f>
        <v>80.7</v>
      </c>
      <c r="BI55" s="130"/>
      <c r="BJ55" s="50"/>
    </row>
    <row r="56" spans="1:62" s="51" customFormat="1" ht="11.25" customHeight="1" x14ac:dyDescent="0.15">
      <c r="A56" s="89" t="s">
        <v>358</v>
      </c>
      <c r="B56" s="172"/>
      <c r="C56" s="348"/>
      <c r="D56" s="348"/>
      <c r="E56" s="348"/>
      <c r="F56" s="348"/>
      <c r="G56" s="45">
        <f>IF(COUNT('2. Collected Data'!G56,'2. Collected Data'!G156,'2. Collected Data'!G256,'2. Collected Data'!G356)&lt;=1,"",AVERAGE('2. Collected Data'!G56,'2. Collected Data'!G156,'2. Collected Data'!G256,'2. Collected Data'!G356))</f>
        <v>193064</v>
      </c>
      <c r="H56" s="45">
        <f>IF(COUNT('2. Collected Data'!H56,'2. Collected Data'!H156,'2. Collected Data'!H256,'2. Collected Data'!H356)&lt;=1,"",AVERAGE('2. Collected Data'!H56,'2. Collected Data'!H156,'2. Collected Data'!H256,'2. Collected Data'!H356))</f>
        <v>80494.333333333328</v>
      </c>
      <c r="I56" s="45">
        <f>IF(COUNT('2. Collected Data'!I56,'2. Collected Data'!I156,'2. Collected Data'!I256,'2. Collected Data'!I356)&lt;=1,"",AVERAGE('2. Collected Data'!I56,'2. Collected Data'!I156,'2. Collected Data'!I256,'2. Collected Data'!I356))</f>
        <v>1030.6666666666667</v>
      </c>
      <c r="J56" s="45">
        <f>IF(COUNT('2. Collected Data'!J56,'2. Collected Data'!J156,'2. Collected Data'!J256,'2. Collected Data'!J356)&lt;=1,"",AVERAGE('2. Collected Data'!J56,'2. Collected Data'!J156,'2. Collected Data'!J256,'2. Collected Data'!J356))</f>
        <v>417.33333333333331</v>
      </c>
      <c r="K56" s="45">
        <f>IF(COUNT('2. Collected Data'!K56,'2. Collected Data'!K156,'2. Collected Data'!K256,'2. Collected Data'!K356)&lt;=1,"",AVERAGE('2. Collected Data'!K56,'2. Collected Data'!K156,'2. Collected Data'!K256,'2. Collected Data'!K356))</f>
        <v>5</v>
      </c>
      <c r="L56" s="45">
        <f>IF(COUNT('2. Collected Data'!L56,'2. Collected Data'!L156,'2. Collected Data'!L256,'2. Collected Data'!L356)&lt;=1,"",AVERAGE('2. Collected Data'!L56,'2. Collected Data'!L156,'2. Collected Data'!L256,'2. Collected Data'!L356))</f>
        <v>286.5</v>
      </c>
      <c r="M56" s="45">
        <f>IF(COUNT('2. Collected Data'!M56,'2. Collected Data'!M156,'2. Collected Data'!M256,'2. Collected Data'!M356)&lt;=1,"",AVERAGE('2. Collected Data'!M56,'2. Collected Data'!M156,'2. Collected Data'!M256,'2. Collected Data'!M356))</f>
        <v>48</v>
      </c>
      <c r="N56" s="45">
        <f>IF(COUNT('2. Collected Data'!N56,'2. Collected Data'!N156,'2. Collected Data'!N256,'2. Collected Data'!N356)&lt;=1,"",AVERAGE('2. Collected Data'!N56,'2. Collected Data'!N156,'2. Collected Data'!N256,'2. Collected Data'!N356))</f>
        <v>9</v>
      </c>
      <c r="O56" s="45">
        <f>IF(COUNT('2. Collected Data'!O56,'2. Collected Data'!O156,'2. Collected Data'!O256,'2. Collected Data'!O356)&lt;=1,"",AVERAGE('2. Collected Data'!O56,'2. Collected Data'!O156,'2. Collected Data'!O256,'2. Collected Data'!O356))</f>
        <v>332.33333333333331</v>
      </c>
      <c r="P56" s="45">
        <f>IF(COUNT('2. Collected Data'!P56,'2. Collected Data'!P156,'2. Collected Data'!P256,'2. Collected Data'!P356)&lt;=1,"",AVERAGE('2. Collected Data'!P56,'2. Collected Data'!P156,'2. Collected Data'!P256,'2. Collected Data'!P356))</f>
        <v>98</v>
      </c>
      <c r="Q56" s="45" t="str">
        <f>IF(COUNT('2. Collected Data'!Q56,'2. Collected Data'!Q156,'2. Collected Data'!Q256,'2. Collected Data'!Q356)&lt;=1,"",AVERAGE('2. Collected Data'!Q56,'2. Collected Data'!Q156,'2. Collected Data'!Q256,'2. Collected Data'!Q356))</f>
        <v/>
      </c>
      <c r="R56" s="45" t="str">
        <f>IF(COUNT('2. Collected Data'!R56,'2. Collected Data'!R156,'2. Collected Data'!R256,'2. Collected Data'!R356)&lt;=1,"",AVERAGE('2. Collected Data'!R56,'2. Collected Data'!R156,'2. Collected Data'!R256,'2. Collected Data'!R356))</f>
        <v/>
      </c>
      <c r="S56" s="45" t="str">
        <f>IF(COUNT('2. Collected Data'!S56,'2. Collected Data'!S156,'2. Collected Data'!S256,'2. Collected Data'!S356)&lt;=1,"",AVERAGE('2. Collected Data'!S56,'2. Collected Data'!S156,'2. Collected Data'!S256,'2. Collected Data'!S356))</f>
        <v/>
      </c>
      <c r="T56" s="45" t="str">
        <f>IF(COUNT('2. Collected Data'!T56,'2. Collected Data'!T156,'2. Collected Data'!T256,'2. Collected Data'!T356)&lt;=1,"",AVERAGE('2. Collected Data'!T56,'2. Collected Data'!T156,'2. Collected Data'!T256,'2. Collected Data'!T356))</f>
        <v/>
      </c>
      <c r="U56" s="45" t="str">
        <f>IF(COUNT('2. Collected Data'!U56,'2. Collected Data'!U156,'2. Collected Data'!U256,'2. Collected Data'!U356)&lt;=1,"",AVERAGE('2. Collected Data'!U56,'2. Collected Data'!U156,'2. Collected Data'!U256,'2. Collected Data'!U356))</f>
        <v/>
      </c>
      <c r="V56" s="45" t="str">
        <f>IF(COUNT('2. Collected Data'!V56,'2. Collected Data'!V156,'2. Collected Data'!V256,'2. Collected Data'!V356)&lt;=1,"",AVERAGE('2. Collected Data'!V56,'2. Collected Data'!V156,'2. Collected Data'!V256,'2. Collected Data'!V356))</f>
        <v/>
      </c>
      <c r="W56" s="45" t="str">
        <f>IF(COUNT('2. Collected Data'!W56,'2. Collected Data'!W156,'2. Collected Data'!W256,'2. Collected Data'!W356)&lt;=1,"",AVERAGE('2. Collected Data'!W56,'2. Collected Data'!W156,'2. Collected Data'!W256,'2. Collected Data'!W356))</f>
        <v/>
      </c>
      <c r="X56" s="45" t="str">
        <f>IF(COUNT('2. Collected Data'!X56,'2. Collected Data'!X156,'2. Collected Data'!X256,'2. Collected Data'!X356)&lt;=1,"",AVERAGE('2. Collected Data'!X56,'2. Collected Data'!X156,'2. Collected Data'!X256,'2. Collected Data'!X356))</f>
        <v/>
      </c>
      <c r="Y56" s="45" t="str">
        <f>IF(COUNT('2. Collected Data'!Y56,'2. Collected Data'!Y156,'2. Collected Data'!Y256,'2. Collected Data'!Y356)&lt;=1,"",AVERAGE('2. Collected Data'!Y56,'2. Collected Data'!Y156,'2. Collected Data'!Y256,'2. Collected Data'!Y356))</f>
        <v/>
      </c>
      <c r="Z56" s="45">
        <f>IF(COUNT('2. Collected Data'!Z56,'2. Collected Data'!Z156,'2. Collected Data'!Z256,'2. Collected Data'!Z356)&lt;=1,"",AVERAGE('2. Collected Data'!Z56,'2. Collected Data'!Z156,'2. Collected Data'!Z256,'2. Collected Data'!Z356))</f>
        <v>0</v>
      </c>
      <c r="AA56" s="185">
        <f>IF(COUNT('2. Collected Data'!AA56,'2. Collected Data'!AA156,'2. Collected Data'!AA256,'2. Collected Data'!AA356)&lt;=1,"",AVERAGE('2. Collected Data'!AA56,'2. Collected Data'!AA156,'2. Collected Data'!AA256,'2. Collected Data'!AA356))</f>
        <v>0.93666666666666665</v>
      </c>
      <c r="AB56" s="185">
        <f>IF(COUNT('2. Collected Data'!AB56,'2. Collected Data'!AB156,'2. Collected Data'!AB256,'2. Collected Data'!AB356)&lt;=1,"",AVERAGE('2. Collected Data'!AB56,'2. Collected Data'!AB156,'2. Collected Data'!AB256,'2. Collected Data'!AB356))</f>
        <v>6.3333333333333339E-2</v>
      </c>
      <c r="AC56" s="185">
        <f>IF(COUNT('2. Collected Data'!AC56,'2. Collected Data'!AC156,'2. Collected Data'!AC256,'2. Collected Data'!AC356)&lt;=1,"",AVERAGE('2. Collected Data'!AC56,'2. Collected Data'!AC156,'2. Collected Data'!AC256,'2. Collected Data'!AC356))</f>
        <v>0</v>
      </c>
      <c r="AD56" s="45">
        <f>IF(COUNT('2. Collected Data'!AD56,'2. Collected Data'!AD156,'2. Collected Data'!AD256,'2. Collected Data'!AD356)&lt;=1,"",AVERAGE('2. Collected Data'!AD56,'2. Collected Data'!AD156,'2. Collected Data'!AD256,'2. Collected Data'!AD356))</f>
        <v>88.333333333333329</v>
      </c>
      <c r="AE56" s="45" t="str">
        <f>IF(COUNT('2. Collected Data'!AE56,'2. Collected Data'!AE156,'2. Collected Data'!AE256,'2. Collected Data'!AE356)&lt;=1,"",AVERAGE('2. Collected Data'!AE56,'2. Collected Data'!AE156,'2. Collected Data'!AE256,'2. Collected Data'!AE356))</f>
        <v/>
      </c>
      <c r="AF56" s="45">
        <f>IF(COUNT('2. Collected Data'!AF56,'2. Collected Data'!AF156,'2. Collected Data'!AF256,'2. Collected Data'!AF356)&lt;=1,"",AVERAGE('2. Collected Data'!AF56,'2. Collected Data'!AF156,'2. Collected Data'!AF256,'2. Collected Data'!AF356))</f>
        <v>201.33333333333334</v>
      </c>
      <c r="AG56" s="45">
        <f>IF(COUNT('2. Collected Data'!AG56,'2. Collected Data'!AG156,'2. Collected Data'!AG256,'2. Collected Data'!AG356)&lt;=1,"",AVERAGE('2. Collected Data'!AG56,'2. Collected Data'!AG156,'2. Collected Data'!AG256,'2. Collected Data'!AG356))</f>
        <v>1190666.6666666667</v>
      </c>
      <c r="AH56" s="88"/>
      <c r="AI56" s="45">
        <f>IF(COUNT('2. Collected Data'!AI56,'2. Collected Data'!AI156,'2. Collected Data'!AI256,'2. Collected Data'!AI356)&lt;=1,"",AVERAGE('2. Collected Data'!AI56,'2. Collected Data'!AI156,'2. Collected Data'!AI256,'2. Collected Data'!AI356))</f>
        <v>14163</v>
      </c>
      <c r="AJ56" s="45">
        <f>IF(COUNT('2. Collected Data'!AJ56,'2. Collected Data'!AJ156,'2. Collected Data'!AJ256,'2. Collected Data'!AJ356)&lt;=1,"",AVERAGE('2. Collected Data'!AJ56,'2. Collected Data'!AJ156,'2. Collected Data'!AJ256,'2. Collected Data'!AJ356))</f>
        <v>15</v>
      </c>
      <c r="AK56" s="45">
        <f>IF(COUNT('2. Collected Data'!AK56,'2. Collected Data'!AK156,'2. Collected Data'!AK256,'2. Collected Data'!AK356)&lt;=1,"",AVERAGE('2. Collected Data'!AK56,'2. Collected Data'!AK156,'2. Collected Data'!AK256,'2. Collected Data'!AK356))</f>
        <v>712.5</v>
      </c>
      <c r="AL56" s="45" t="str">
        <f>IF(COUNT('2. Collected Data'!AL56,'2. Collected Data'!AL156,'2. Collected Data'!AL256,'2. Collected Data'!AL356)&lt;=1,"",AVERAGE('2. Collected Data'!AL56,'2. Collected Data'!AL156,'2. Collected Data'!AL256,'2. Collected Data'!AL356))</f>
        <v/>
      </c>
      <c r="AM56" s="45" t="str">
        <f>IF(COUNT('2. Collected Data'!AM56,'2. Collected Data'!AM156,'2. Collected Data'!AM256,'2. Collected Data'!AM356)&lt;=1,"",AVERAGE('2. Collected Data'!AM56,'2. Collected Data'!AM156,'2. Collected Data'!AM256,'2. Collected Data'!AM356))</f>
        <v/>
      </c>
      <c r="AN56" s="122"/>
      <c r="AO56" s="45">
        <f>IF(COUNT('2. Collected Data'!AO56,'2. Collected Data'!AO156,'2. Collected Data'!AO256,'2. Collected Data'!AO356)&lt;=1,"",AVERAGE('2. Collected Data'!AO56,'2. Collected Data'!AO156,'2. Collected Data'!AO256,'2. Collected Data'!AO356))</f>
        <v>5929345</v>
      </c>
      <c r="AP56" s="45">
        <f>IF(COUNT('2. Collected Data'!AP56,'2. Collected Data'!AP156,'2. Collected Data'!AP256,'2. Collected Data'!AP356)&lt;=1,"",AVERAGE('2. Collected Data'!AP56,'2. Collected Data'!AP156,'2. Collected Data'!AP256,'2. Collected Data'!AP356))</f>
        <v>0</v>
      </c>
      <c r="AQ56" s="45">
        <f>IF(COUNT('2. Collected Data'!AQ56,'2. Collected Data'!AQ156,'2. Collected Data'!AQ256,'2. Collected Data'!AQ356)&lt;=1,"",AVERAGE('2. Collected Data'!AQ56,'2. Collected Data'!AQ156,'2. Collected Data'!AQ256,'2. Collected Data'!AQ356))</f>
        <v>16000</v>
      </c>
      <c r="AR56" s="45">
        <f>IF(COUNT('2. Collected Data'!AR56,'2. Collected Data'!AR156,'2. Collected Data'!AR256,'2. Collected Data'!AR356)&lt;=1,"",AVERAGE('2. Collected Data'!AR56,'2. Collected Data'!AR156,'2. Collected Data'!AR256,'2. Collected Data'!AR356))</f>
        <v>0</v>
      </c>
      <c r="AS56" s="45">
        <f>IF(COUNT('2. Collected Data'!AS56,'2. Collected Data'!AS156,'2. Collected Data'!AS256,'2. Collected Data'!AS356)&lt;=1,"",AVERAGE('2. Collected Data'!AS56,'2. Collected Data'!AS156,'2. Collected Data'!AS256,'2. Collected Data'!AS356))</f>
        <v>0</v>
      </c>
      <c r="AT56" s="45">
        <f>IF(COUNT('2. Collected Data'!AT56,'2. Collected Data'!AT156,'2. Collected Data'!AT256,'2. Collected Data'!AT356)&lt;=1,"",AVERAGE('2. Collected Data'!AT56,'2. Collected Data'!AT156,'2. Collected Data'!AT256,'2. Collected Data'!AT356))</f>
        <v>0</v>
      </c>
      <c r="AU56" s="45" t="str">
        <f>IF(COUNT('2. Collected Data'!AU56,'2. Collected Data'!AU156,'2. Collected Data'!AU256,'2. Collected Data'!AU356)&lt;=1,"",AVERAGE('2. Collected Data'!AU56,'2. Collected Data'!AU156,'2. Collected Data'!AU256,'2. Collected Data'!AU356))</f>
        <v/>
      </c>
      <c r="AV56" s="88"/>
      <c r="AW56" s="185">
        <f>IF(COUNT('2. Collected Data'!AW56,'2. Collected Data'!AW156,'2. Collected Data'!AW256,'2. Collected Data'!AW356)&lt;=1,"",AVERAGE('2. Collected Data'!AW56,'2. Collected Data'!AW156,'2. Collected Data'!AW256,'2. Collected Data'!AW356))</f>
        <v>0.85</v>
      </c>
      <c r="AX56" s="185">
        <f>IF(COUNT('2. Collected Data'!AX56,'2. Collected Data'!AX156,'2. Collected Data'!AX256,'2. Collected Data'!AX356)&lt;=1,"",AVERAGE('2. Collected Data'!AX56,'2. Collected Data'!AX156,'2. Collected Data'!AX256,'2. Collected Data'!AX356))</f>
        <v>0.15</v>
      </c>
      <c r="AY56" s="50"/>
      <c r="AZ56" s="91"/>
      <c r="BA56" s="88"/>
      <c r="BB56" s="78">
        <f>IF(COUNT('2. Collected Data'!BB56,'2. Collected Data'!BB156,'2. Collected Data'!BB256,'2. Collected Data'!BB356)&lt;=1,"",AVERAGE('2. Collected Data'!BB56,'2. Collected Data'!BB156,'2. Collected Data'!BB256,'2. Collected Data'!BB356))</f>
        <v>90.87</v>
      </c>
      <c r="BC56" s="75">
        <f>IF(COUNT('2. Collected Data'!BC56,'2. Collected Data'!BC156,'2. Collected Data'!BC256,'2. Collected Data'!BC356)&lt;=1,"",AVERAGE('2. Collected Data'!BC56,'2. Collected Data'!BC156,'2. Collected Data'!BC256,'2. Collected Data'!BC356))</f>
        <v>3097460.24</v>
      </c>
      <c r="BD56" s="75">
        <f>IF(COUNT('2. Collected Data'!BD56,'2. Collected Data'!BD156,'2. Collected Data'!BD256,'2. Collected Data'!BD356)&lt;=1,"",AVERAGE('2. Collected Data'!BD56,'2. Collected Data'!BD156,'2. Collected Data'!BD256,'2. Collected Data'!BD356))</f>
        <v>1656006.42</v>
      </c>
      <c r="BE56" s="75">
        <f>IF(COUNT('2. Collected Data'!BE56,'2. Collected Data'!BE156,'2. Collected Data'!BE256,'2. Collected Data'!BE356)&lt;=1,"",AVERAGE('2. Collected Data'!BE56,'2. Collected Data'!BE156,'2. Collected Data'!BE256,'2. Collected Data'!BE356))</f>
        <v>2868979.31</v>
      </c>
      <c r="BF56" s="75">
        <f>IF(COUNT('2. Collected Data'!BF56,'2. Collected Data'!BF156,'2. Collected Data'!BF256,'2. Collected Data'!BF356)&lt;=1,"",AVERAGE('2. Collected Data'!BF56,'2. Collected Data'!BF156,'2. Collected Data'!BF256,'2. Collected Data'!BF356))</f>
        <v>11656298.535</v>
      </c>
      <c r="BG56" s="50"/>
      <c r="BH56" s="78">
        <f>IF(COUNT('2. Collected Data'!BH56,'2. Collected Data'!BH156,'2. Collected Data'!BH256,'2. Collected Data'!BH356)&lt;=1,"",AVERAGE('2. Collected Data'!BH56,'2. Collected Data'!BH156,'2. Collected Data'!BH256,'2. Collected Data'!BH356))</f>
        <v>82.333333333333329</v>
      </c>
      <c r="BI56" s="130"/>
      <c r="BJ56" s="50"/>
    </row>
    <row r="57" spans="1:62" s="51" customFormat="1" ht="11.25" customHeight="1" x14ac:dyDescent="0.15">
      <c r="A57" s="89" t="s">
        <v>359</v>
      </c>
      <c r="B57" s="172"/>
      <c r="C57" s="348"/>
      <c r="D57" s="348"/>
      <c r="E57" s="348"/>
      <c r="F57" s="348"/>
      <c r="G57" s="45">
        <f>IF(COUNT('2. Collected Data'!G57,'2. Collected Data'!G157,'2. Collected Data'!G257,'2. Collected Data'!G357)&lt;=1,"",AVERAGE('2. Collected Data'!G57,'2. Collected Data'!G157,'2. Collected Data'!G257,'2. Collected Data'!G357))</f>
        <v>21333.333333333332</v>
      </c>
      <c r="H57" s="45">
        <f>IF(COUNT('2. Collected Data'!H57,'2. Collected Data'!H157,'2. Collected Data'!H257,'2. Collected Data'!H357)&lt;=1,"",AVERAGE('2. Collected Data'!H57,'2. Collected Data'!H157,'2. Collected Data'!H257,'2. Collected Data'!H357))</f>
        <v>5893.333333333333</v>
      </c>
      <c r="I57" s="45">
        <f>IF(COUNT('2. Collected Data'!I57,'2. Collected Data'!I157,'2. Collected Data'!I257,'2. Collected Data'!I357)&lt;=1,"",AVERAGE('2. Collected Data'!I57,'2. Collected Data'!I157,'2. Collected Data'!I257,'2. Collected Data'!I357))</f>
        <v>534.33333333333337</v>
      </c>
      <c r="J57" s="45">
        <f>IF(COUNT('2. Collected Data'!J57,'2. Collected Data'!J157,'2. Collected Data'!J257,'2. Collected Data'!J357)&lt;=1,"",AVERAGE('2. Collected Data'!J57,'2. Collected Data'!J157,'2. Collected Data'!J257,'2. Collected Data'!J357))</f>
        <v>46</v>
      </c>
      <c r="K57" s="45">
        <f>IF(COUNT('2. Collected Data'!K57,'2. Collected Data'!K157,'2. Collected Data'!K257,'2. Collected Data'!K357)&lt;=1,"",AVERAGE('2. Collected Data'!K57,'2. Collected Data'!K157,'2. Collected Data'!K257,'2. Collected Data'!K357))</f>
        <v>13.333333333333334</v>
      </c>
      <c r="L57" s="45">
        <f>IF(COUNT('2. Collected Data'!L57,'2. Collected Data'!L157,'2. Collected Data'!L257,'2. Collected Data'!L357)&lt;=1,"",AVERAGE('2. Collected Data'!L57,'2. Collected Data'!L157,'2. Collected Data'!L257,'2. Collected Data'!L357))</f>
        <v>12.666666666666666</v>
      </c>
      <c r="M57" s="45">
        <f>IF(COUNT('2. Collected Data'!M57,'2. Collected Data'!M157,'2. Collected Data'!M257,'2. Collected Data'!M357)&lt;=1,"",AVERAGE('2. Collected Data'!M57,'2. Collected Data'!M157,'2. Collected Data'!M257,'2. Collected Data'!M357))</f>
        <v>613.33333333333337</v>
      </c>
      <c r="N57" s="45">
        <f>IF(COUNT('2. Collected Data'!N57,'2. Collected Data'!N157,'2. Collected Data'!N257,'2. Collected Data'!N357)&lt;=1,"",AVERAGE('2. Collected Data'!N57,'2. Collected Data'!N157,'2. Collected Data'!N257,'2. Collected Data'!N357))</f>
        <v>0</v>
      </c>
      <c r="O57" s="45">
        <f>IF(COUNT('2. Collected Data'!O57,'2. Collected Data'!O157,'2. Collected Data'!O257,'2. Collected Data'!O357)&lt;=1,"",AVERAGE('2. Collected Data'!O57,'2. Collected Data'!O157,'2. Collected Data'!O257,'2. Collected Data'!O357))</f>
        <v>1184</v>
      </c>
      <c r="P57" s="45">
        <f>IF(COUNT('2. Collected Data'!P57,'2. Collected Data'!P157,'2. Collected Data'!P257,'2. Collected Data'!P357)&lt;=1,"",AVERAGE('2. Collected Data'!P57,'2. Collected Data'!P157,'2. Collected Data'!P257,'2. Collected Data'!P357))</f>
        <v>15.333333333333334</v>
      </c>
      <c r="Q57" s="45">
        <f>IF(COUNT('2. Collected Data'!Q57,'2. Collected Data'!Q157,'2. Collected Data'!Q257,'2. Collected Data'!Q357)&lt;=1,"",AVERAGE('2. Collected Data'!Q57,'2. Collected Data'!Q157,'2. Collected Data'!Q257,'2. Collected Data'!Q357))</f>
        <v>0</v>
      </c>
      <c r="R57" s="45">
        <f>IF(COUNT('2. Collected Data'!R57,'2. Collected Data'!R157,'2. Collected Data'!R257,'2. Collected Data'!R357)&lt;=1,"",AVERAGE('2. Collected Data'!R57,'2. Collected Data'!R157,'2. Collected Data'!R257,'2. Collected Data'!R357))</f>
        <v>0</v>
      </c>
      <c r="S57" s="45">
        <f>IF(COUNT('2. Collected Data'!S57,'2. Collected Data'!S157,'2. Collected Data'!S257,'2. Collected Data'!S357)&lt;=1,"",AVERAGE('2. Collected Data'!S57,'2. Collected Data'!S157,'2. Collected Data'!S257,'2. Collected Data'!S357))</f>
        <v>0</v>
      </c>
      <c r="T57" s="45">
        <f>IF(COUNT('2. Collected Data'!T57,'2. Collected Data'!T157,'2. Collected Data'!T257,'2. Collected Data'!T357)&lt;=1,"",AVERAGE('2. Collected Data'!T57,'2. Collected Data'!T157,'2. Collected Data'!T257,'2. Collected Data'!T357))</f>
        <v>0</v>
      </c>
      <c r="U57" s="45">
        <f>IF(COUNT('2. Collected Data'!U57,'2. Collected Data'!U157,'2. Collected Data'!U257,'2. Collected Data'!U357)&lt;=1,"",AVERAGE('2. Collected Data'!U57,'2. Collected Data'!U157,'2. Collected Data'!U257,'2. Collected Data'!U357))</f>
        <v>0</v>
      </c>
      <c r="V57" s="45">
        <f>IF(COUNT('2. Collected Data'!V57,'2. Collected Data'!V157,'2. Collected Data'!V257,'2. Collected Data'!V357)&lt;=1,"",AVERAGE('2. Collected Data'!V57,'2. Collected Data'!V157,'2. Collected Data'!V257,'2. Collected Data'!V357))</f>
        <v>0</v>
      </c>
      <c r="W57" s="45">
        <f>IF(COUNT('2. Collected Data'!W57,'2. Collected Data'!W157,'2. Collected Data'!W257,'2. Collected Data'!W357)&lt;=1,"",AVERAGE('2. Collected Data'!W57,'2. Collected Data'!W157,'2. Collected Data'!W257,'2. Collected Data'!W357))</f>
        <v>0</v>
      </c>
      <c r="X57" s="45">
        <f>IF(COUNT('2. Collected Data'!X57,'2. Collected Data'!X157,'2. Collected Data'!X257,'2. Collected Data'!X357)&lt;=1,"",AVERAGE('2. Collected Data'!X57,'2. Collected Data'!X157,'2. Collected Data'!X257,'2. Collected Data'!X357))</f>
        <v>0</v>
      </c>
      <c r="Y57" s="45">
        <f>IF(COUNT('2. Collected Data'!Y57,'2. Collected Data'!Y157,'2. Collected Data'!Y257,'2. Collected Data'!Y357)&lt;=1,"",AVERAGE('2. Collected Data'!Y57,'2. Collected Data'!Y157,'2. Collected Data'!Y257,'2. Collected Data'!Y357))</f>
        <v>641</v>
      </c>
      <c r="Z57" s="45">
        <f>IF(COUNT('2. Collected Data'!Z57,'2. Collected Data'!Z157,'2. Collected Data'!Z257,'2. Collected Data'!Z357)&lt;=1,"",AVERAGE('2. Collected Data'!Z57,'2. Collected Data'!Z157,'2. Collected Data'!Z257,'2. Collected Data'!Z357))</f>
        <v>79.666666666666671</v>
      </c>
      <c r="AA57" s="185">
        <f>IF(COUNT('2. Collected Data'!AA57,'2. Collected Data'!AA157,'2. Collected Data'!AA257,'2. Collected Data'!AA357)&lt;=1,"",AVERAGE('2. Collected Data'!AA57,'2. Collected Data'!AA157,'2. Collected Data'!AA257,'2. Collected Data'!AA357))</f>
        <v>1</v>
      </c>
      <c r="AB57" s="185">
        <f>IF(COUNT('2. Collected Data'!AB57,'2. Collected Data'!AB157,'2. Collected Data'!AB257,'2. Collected Data'!AB357)&lt;=1,"",AVERAGE('2. Collected Data'!AB57,'2. Collected Data'!AB157,'2. Collected Data'!AB257,'2. Collected Data'!AB357))</f>
        <v>0</v>
      </c>
      <c r="AC57" s="185">
        <f>IF(COUNT('2. Collected Data'!AC57,'2. Collected Data'!AC157,'2. Collected Data'!AC257,'2. Collected Data'!AC357)&lt;=1,"",AVERAGE('2. Collected Data'!AC57,'2. Collected Data'!AC157,'2. Collected Data'!AC257,'2. Collected Data'!AC357))</f>
        <v>0</v>
      </c>
      <c r="AD57" s="45">
        <f>IF(COUNT('2. Collected Data'!AD57,'2. Collected Data'!AD157,'2. Collected Data'!AD257,'2. Collected Data'!AD357)&lt;=1,"",AVERAGE('2. Collected Data'!AD57,'2. Collected Data'!AD157,'2. Collected Data'!AD257,'2. Collected Data'!AD357))</f>
        <v>128</v>
      </c>
      <c r="AE57" s="45">
        <f>IF(COUNT('2. Collected Data'!AE57,'2. Collected Data'!AE157,'2. Collected Data'!AE257,'2. Collected Data'!AE357)&lt;=1,"",AVERAGE('2. Collected Data'!AE57,'2. Collected Data'!AE157,'2. Collected Data'!AE257,'2. Collected Data'!AE357))</f>
        <v>216000</v>
      </c>
      <c r="AF57" s="45">
        <f>IF(COUNT('2. Collected Data'!AF57,'2. Collected Data'!AF157,'2. Collected Data'!AF257,'2. Collected Data'!AF357)&lt;=1,"",AVERAGE('2. Collected Data'!AF57,'2. Collected Data'!AF157,'2. Collected Data'!AF257,'2. Collected Data'!AF357))</f>
        <v>88</v>
      </c>
      <c r="AG57" s="45">
        <f>IF(COUNT('2. Collected Data'!AG57,'2. Collected Data'!AG157,'2. Collected Data'!AG257,'2. Collected Data'!AG357)&lt;=1,"",AVERAGE('2. Collected Data'!AG57,'2. Collected Data'!AG157,'2. Collected Data'!AG257,'2. Collected Data'!AG357))</f>
        <v>1320000</v>
      </c>
      <c r="AH57" s="88"/>
      <c r="AI57" s="45">
        <f>IF(COUNT('2. Collected Data'!AI57,'2. Collected Data'!AI157,'2. Collected Data'!AI257,'2. Collected Data'!AI357)&lt;=1,"",AVERAGE('2. Collected Data'!AI57,'2. Collected Data'!AI157,'2. Collected Data'!AI257,'2. Collected Data'!AI357))</f>
        <v>209545.66666666666</v>
      </c>
      <c r="AJ57" s="45">
        <f>IF(COUNT('2. Collected Data'!AJ57,'2. Collected Data'!AJ157,'2. Collected Data'!AJ257,'2. Collected Data'!AJ357)&lt;=1,"",AVERAGE('2. Collected Data'!AJ57,'2. Collected Data'!AJ157,'2. Collected Data'!AJ257,'2. Collected Data'!AJ357))</f>
        <v>0</v>
      </c>
      <c r="AK57" s="45">
        <f>IF(COUNT('2. Collected Data'!AK57,'2. Collected Data'!AK157,'2. Collected Data'!AK257,'2. Collected Data'!AK357)&lt;=1,"",AVERAGE('2. Collected Data'!AK57,'2. Collected Data'!AK157,'2. Collected Data'!AK257,'2. Collected Data'!AK357))</f>
        <v>0</v>
      </c>
      <c r="AL57" s="45">
        <f>IF(COUNT('2. Collected Data'!AL57,'2. Collected Data'!AL157,'2. Collected Data'!AL257,'2. Collected Data'!AL357)&lt;=1,"",AVERAGE('2. Collected Data'!AL57,'2. Collected Data'!AL157,'2. Collected Data'!AL257,'2. Collected Data'!AL357))</f>
        <v>24746.666666666668</v>
      </c>
      <c r="AM57" s="45">
        <f>IF(COUNT('2. Collected Data'!AM57,'2. Collected Data'!AM157,'2. Collected Data'!AM257,'2. Collected Data'!AM357)&lt;=1,"",AVERAGE('2. Collected Data'!AM57,'2. Collected Data'!AM157,'2. Collected Data'!AM257,'2. Collected Data'!AM357))</f>
        <v>1186.6666666666667</v>
      </c>
      <c r="AN57" s="122"/>
      <c r="AO57" s="45">
        <f>IF(COUNT('2. Collected Data'!AO57,'2. Collected Data'!AO157,'2. Collected Data'!AO257,'2. Collected Data'!AO357)&lt;=1,"",AVERAGE('2. Collected Data'!AO57,'2. Collected Data'!AO157,'2. Collected Data'!AO257,'2. Collected Data'!AO357))</f>
        <v>0</v>
      </c>
      <c r="AP57" s="45">
        <f>IF(COUNT('2. Collected Data'!AP57,'2. Collected Data'!AP157,'2. Collected Data'!AP257,'2. Collected Data'!AP357)&lt;=1,"",AVERAGE('2. Collected Data'!AP57,'2. Collected Data'!AP157,'2. Collected Data'!AP257,'2. Collected Data'!AP357))</f>
        <v>3440.3333333333335</v>
      </c>
      <c r="AQ57" s="45">
        <f>IF(COUNT('2. Collected Data'!AQ57,'2. Collected Data'!AQ157,'2. Collected Data'!AQ257,'2. Collected Data'!AQ357)&lt;=1,"",AVERAGE('2. Collected Data'!AQ57,'2. Collected Data'!AQ157,'2. Collected Data'!AQ257,'2. Collected Data'!AQ357))</f>
        <v>253714.66666666666</v>
      </c>
      <c r="AR57" s="45">
        <f>IF(COUNT('2. Collected Data'!AR57,'2. Collected Data'!AR157,'2. Collected Data'!AR257,'2. Collected Data'!AR357)&lt;=1,"",AVERAGE('2. Collected Data'!AR57,'2. Collected Data'!AR157,'2. Collected Data'!AR257,'2. Collected Data'!AR357))</f>
        <v>4327.5</v>
      </c>
      <c r="AS57" s="45">
        <f>IF(COUNT('2. Collected Data'!AS57,'2. Collected Data'!AS157,'2. Collected Data'!AS257,'2. Collected Data'!AS357)&lt;=1,"",AVERAGE('2. Collected Data'!AS57,'2. Collected Data'!AS157,'2. Collected Data'!AS257,'2. Collected Data'!AS357))</f>
        <v>0</v>
      </c>
      <c r="AT57" s="45">
        <f>IF(COUNT('2. Collected Data'!AT57,'2. Collected Data'!AT157,'2. Collected Data'!AT257,'2. Collected Data'!AT357)&lt;=1,"",AVERAGE('2. Collected Data'!AT57,'2. Collected Data'!AT157,'2. Collected Data'!AT257,'2. Collected Data'!AT357))</f>
        <v>0</v>
      </c>
      <c r="AU57" s="45">
        <f>IF(COUNT('2. Collected Data'!AU57,'2. Collected Data'!AU157,'2. Collected Data'!AU257,'2. Collected Data'!AU357)&lt;=1,"",AVERAGE('2. Collected Data'!AU57,'2. Collected Data'!AU157,'2. Collected Data'!AU257,'2. Collected Data'!AU357))</f>
        <v>0</v>
      </c>
      <c r="AV57" s="88"/>
      <c r="AW57" s="185">
        <f>IF(COUNT('2. Collected Data'!AW57,'2. Collected Data'!AW157,'2. Collected Data'!AW257,'2. Collected Data'!AW357)&lt;=1,"",AVERAGE('2. Collected Data'!AW57,'2. Collected Data'!AW157,'2. Collected Data'!AW257,'2. Collected Data'!AW357))</f>
        <v>0.8666666666666667</v>
      </c>
      <c r="AX57" s="185">
        <f>IF(COUNT('2. Collected Data'!AX57,'2. Collected Data'!AX157,'2. Collected Data'!AX257,'2. Collected Data'!AX357)&lt;=1,"",AVERAGE('2. Collected Data'!AX57,'2. Collected Data'!AX157,'2. Collected Data'!AX257,'2. Collected Data'!AX357))</f>
        <v>0.13333333333333333</v>
      </c>
      <c r="AY57" s="50"/>
      <c r="AZ57" s="91"/>
      <c r="BA57" s="88"/>
      <c r="BB57" s="78">
        <f>IF(COUNT('2. Collected Data'!BB57,'2. Collected Data'!BB157,'2. Collected Data'!BB257,'2. Collected Data'!BB357)&lt;=1,"",AVERAGE('2. Collected Data'!BB57,'2. Collected Data'!BB157,'2. Collected Data'!BB257,'2. Collected Data'!BB357))</f>
        <v>33.113333333333337</v>
      </c>
      <c r="BC57" s="75">
        <f>IF(COUNT('2. Collected Data'!BC57,'2. Collected Data'!BC157,'2. Collected Data'!BC257,'2. Collected Data'!BC357)&lt;=1,"",AVERAGE('2. Collected Data'!BC57,'2. Collected Data'!BC157,'2. Collected Data'!BC257,'2. Collected Data'!BC357))</f>
        <v>9138754.666666666</v>
      </c>
      <c r="BD57" s="75">
        <f>IF(COUNT('2. Collected Data'!BD57,'2. Collected Data'!BD157,'2. Collected Data'!BD257,'2. Collected Data'!BD357)&lt;=1,"",AVERAGE('2. Collected Data'!BD57,'2. Collected Data'!BD157,'2. Collected Data'!BD257,'2. Collected Data'!BD357))</f>
        <v>8305161.666666667</v>
      </c>
      <c r="BE57" s="75">
        <f>IF(COUNT('2. Collected Data'!BE57,'2. Collected Data'!BE157,'2. Collected Data'!BE257,'2. Collected Data'!BE357)&lt;=1,"",AVERAGE('2. Collected Data'!BE57,'2. Collected Data'!BE157,'2. Collected Data'!BE257,'2. Collected Data'!BE357))</f>
        <v>9169222.333333334</v>
      </c>
      <c r="BF57" s="75">
        <f>IF(COUNT('2. Collected Data'!BF57,'2. Collected Data'!BF157,'2. Collected Data'!BF257,'2. Collected Data'!BF357)&lt;=1,"",AVERAGE('2. Collected Data'!BF57,'2. Collected Data'!BF157,'2. Collected Data'!BF257,'2. Collected Data'!BF357))</f>
        <v>26612589.666666668</v>
      </c>
      <c r="BG57" s="50"/>
      <c r="BH57" s="78">
        <f>IF(COUNT('2. Collected Data'!BH57,'2. Collected Data'!BH157,'2. Collected Data'!BH257,'2. Collected Data'!BH357)&lt;=1,"",AVERAGE('2. Collected Data'!BH57,'2. Collected Data'!BH157,'2. Collected Data'!BH257,'2. Collected Data'!BH357))</f>
        <v>32.844999999999999</v>
      </c>
      <c r="BI57" s="130"/>
      <c r="BJ57" s="50"/>
    </row>
    <row r="58" spans="1:62" s="177" customFormat="1" ht="11.25" customHeight="1" x14ac:dyDescent="0.15">
      <c r="A58" s="89" t="s">
        <v>147</v>
      </c>
      <c r="B58" s="172"/>
      <c r="C58" s="348"/>
      <c r="D58" s="348"/>
      <c r="E58" s="348"/>
      <c r="F58" s="348"/>
      <c r="G58" s="45">
        <f>IF(COUNT('2. Collected Data'!G58,'2. Collected Data'!G158,'2. Collected Data'!G258,'2. Collected Data'!G358)&lt;=1,"",AVERAGE('2. Collected Data'!G58,'2. Collected Data'!G158,'2. Collected Data'!G258,'2. Collected Data'!G358))</f>
        <v>6513.75</v>
      </c>
      <c r="H58" s="45">
        <f>IF(COUNT('2. Collected Data'!H58,'2. Collected Data'!H158,'2. Collected Data'!H258,'2. Collected Data'!H358)&lt;=1,"",AVERAGE('2. Collected Data'!H58,'2. Collected Data'!H158,'2. Collected Data'!H258,'2. Collected Data'!H358))</f>
        <v>3274.5</v>
      </c>
      <c r="I58" s="45">
        <f>IF(COUNT('2. Collected Data'!I58,'2. Collected Data'!I158,'2. Collected Data'!I258,'2. Collected Data'!I358)&lt;=1,"",AVERAGE('2. Collected Data'!I58,'2. Collected Data'!I158,'2. Collected Data'!I258,'2. Collected Data'!I358))</f>
        <v>275</v>
      </c>
      <c r="J58" s="45">
        <f>IF(COUNT('2. Collected Data'!J58,'2. Collected Data'!J158,'2. Collected Data'!J258,'2. Collected Data'!J358)&lt;=1,"",AVERAGE('2. Collected Data'!J58,'2. Collected Data'!J158,'2. Collected Data'!J258,'2. Collected Data'!J358))</f>
        <v>8</v>
      </c>
      <c r="K58" s="45">
        <f>IF(COUNT('2. Collected Data'!K58,'2. Collected Data'!K158,'2. Collected Data'!K258,'2. Collected Data'!K358)&lt;=1,"",AVERAGE('2. Collected Data'!K58,'2. Collected Data'!K158,'2. Collected Data'!K258,'2. Collected Data'!K358))</f>
        <v>0</v>
      </c>
      <c r="L58" s="45">
        <f>IF(COUNT('2. Collected Data'!L58,'2. Collected Data'!L158,'2. Collected Data'!L258,'2. Collected Data'!L358)&lt;=1,"",AVERAGE('2. Collected Data'!L58,'2. Collected Data'!L158,'2. Collected Data'!L258,'2. Collected Data'!L358))</f>
        <v>1.5</v>
      </c>
      <c r="M58" s="45">
        <f>IF(COUNT('2. Collected Data'!M58,'2. Collected Data'!M158,'2. Collected Data'!M258,'2. Collected Data'!M358)&lt;=1,"",AVERAGE('2. Collected Data'!M58,'2. Collected Data'!M158,'2. Collected Data'!M258,'2. Collected Data'!M358))</f>
        <v>275</v>
      </c>
      <c r="N58" s="45">
        <f>IF(COUNT('2. Collected Data'!N58,'2. Collected Data'!N158,'2. Collected Data'!N258,'2. Collected Data'!N358)&lt;=1,"",AVERAGE('2. Collected Data'!N58,'2. Collected Data'!N158,'2. Collected Data'!N258,'2. Collected Data'!N358))</f>
        <v>3</v>
      </c>
      <c r="O58" s="45">
        <f>IF(COUNT('2. Collected Data'!O58,'2. Collected Data'!O158,'2. Collected Data'!O258,'2. Collected Data'!O358)&lt;=1,"",AVERAGE('2. Collected Data'!O58,'2. Collected Data'!O158,'2. Collected Data'!O258,'2. Collected Data'!O358))</f>
        <v>275</v>
      </c>
      <c r="P58" s="45">
        <f>IF(COUNT('2. Collected Data'!P58,'2. Collected Data'!P158,'2. Collected Data'!P258,'2. Collected Data'!P358)&lt;=1,"",AVERAGE('2. Collected Data'!P58,'2. Collected Data'!P158,'2. Collected Data'!P258,'2. Collected Data'!P358))</f>
        <v>0</v>
      </c>
      <c r="Q58" s="45">
        <f>IF(COUNT('2. Collected Data'!Q58,'2. Collected Data'!Q158,'2. Collected Data'!Q258,'2. Collected Data'!Q358)&lt;=1,"",AVERAGE('2. Collected Data'!Q58,'2. Collected Data'!Q158,'2. Collected Data'!Q258,'2. Collected Data'!Q358))</f>
        <v>1</v>
      </c>
      <c r="R58" s="45">
        <f>IF(COUNT('2. Collected Data'!R58,'2. Collected Data'!R158,'2. Collected Data'!R258,'2. Collected Data'!R358)&lt;=1,"",AVERAGE('2. Collected Data'!R58,'2. Collected Data'!R158,'2. Collected Data'!R258,'2. Collected Data'!R358))</f>
        <v>1</v>
      </c>
      <c r="S58" s="45">
        <f>IF(COUNT('2. Collected Data'!S58,'2. Collected Data'!S158,'2. Collected Data'!S258,'2. Collected Data'!S358)&lt;=1,"",AVERAGE('2. Collected Data'!S58,'2. Collected Data'!S158,'2. Collected Data'!S258,'2. Collected Data'!S358))</f>
        <v>0</v>
      </c>
      <c r="T58" s="45">
        <f>IF(COUNT('2. Collected Data'!T58,'2. Collected Data'!T158,'2. Collected Data'!T258,'2. Collected Data'!T358)&lt;=1,"",AVERAGE('2. Collected Data'!T58,'2. Collected Data'!T158,'2. Collected Data'!T258,'2. Collected Data'!T358))</f>
        <v>0</v>
      </c>
      <c r="U58" s="45">
        <f>IF(COUNT('2. Collected Data'!U58,'2. Collected Data'!U158,'2. Collected Data'!U258,'2. Collected Data'!U358)&lt;=1,"",AVERAGE('2. Collected Data'!U58,'2. Collected Data'!U158,'2. Collected Data'!U258,'2. Collected Data'!U358))</f>
        <v>1</v>
      </c>
      <c r="V58" s="45">
        <f>IF(COUNT('2. Collected Data'!V58,'2. Collected Data'!V158,'2. Collected Data'!V258,'2. Collected Data'!V358)&lt;=1,"",AVERAGE('2. Collected Data'!V58,'2. Collected Data'!V158,'2. Collected Data'!V258,'2. Collected Data'!V358))</f>
        <v>0</v>
      </c>
      <c r="W58" s="45">
        <f>IF(COUNT('2. Collected Data'!W58,'2. Collected Data'!W158,'2. Collected Data'!W258,'2. Collected Data'!W358)&lt;=1,"",AVERAGE('2. Collected Data'!W58,'2. Collected Data'!W158,'2. Collected Data'!W258,'2. Collected Data'!W358))</f>
        <v>0</v>
      </c>
      <c r="X58" s="45">
        <f>IF(COUNT('2. Collected Data'!X58,'2. Collected Data'!X158,'2. Collected Data'!X258,'2. Collected Data'!X358)&lt;=1,"",AVERAGE('2. Collected Data'!X58,'2. Collected Data'!X158,'2. Collected Data'!X258,'2. Collected Data'!X358))</f>
        <v>0</v>
      </c>
      <c r="Y58" s="45">
        <f>IF(COUNT('2. Collected Data'!Y58,'2. Collected Data'!Y158,'2. Collected Data'!Y258,'2. Collected Data'!Y358)&lt;=1,"",AVERAGE('2. Collected Data'!Y58,'2. Collected Data'!Y158,'2. Collected Data'!Y258,'2. Collected Data'!Y358))</f>
        <v>300</v>
      </c>
      <c r="Z58" s="45">
        <f>IF(COUNT('2. Collected Data'!Z58,'2. Collected Data'!Z158,'2. Collected Data'!Z258,'2. Collected Data'!Z358)&lt;=1,"",AVERAGE('2. Collected Data'!Z58,'2. Collected Data'!Z158,'2. Collected Data'!Z258,'2. Collected Data'!Z358))</f>
        <v>31.25</v>
      </c>
      <c r="AA58" s="185">
        <f>IF(COUNT('2. Collected Data'!AA58,'2. Collected Data'!AA158,'2. Collected Data'!AA258,'2. Collected Data'!AA358)&lt;=1,"",AVERAGE('2. Collected Data'!AA58,'2. Collected Data'!AA158,'2. Collected Data'!AA258,'2. Collected Data'!AA358))</f>
        <v>0.99</v>
      </c>
      <c r="AB58" s="185">
        <f>IF(COUNT('2. Collected Data'!AB58,'2. Collected Data'!AB158,'2. Collected Data'!AB258,'2. Collected Data'!AB358)&lt;=1,"",AVERAGE('2. Collected Data'!AB58,'2. Collected Data'!AB158,'2. Collected Data'!AB258,'2. Collected Data'!AB358))</f>
        <v>0</v>
      </c>
      <c r="AC58" s="185">
        <f>IF(COUNT('2. Collected Data'!AC58,'2. Collected Data'!AC158,'2. Collected Data'!AC258,'2. Collected Data'!AC358)&lt;=1,"",AVERAGE('2. Collected Data'!AC58,'2. Collected Data'!AC158,'2. Collected Data'!AC258,'2. Collected Data'!AC358))</f>
        <v>0.01</v>
      </c>
      <c r="AD58" s="45">
        <f>IF(COUNT('2. Collected Data'!AD58,'2. Collected Data'!AD158,'2. Collected Data'!AD258,'2. Collected Data'!AD358)&lt;=1,"",AVERAGE('2. Collected Data'!AD58,'2. Collected Data'!AD158,'2. Collected Data'!AD258,'2. Collected Data'!AD358))</f>
        <v>64.25</v>
      </c>
      <c r="AE58" s="45">
        <f>IF(COUNT('2. Collected Data'!AE58,'2. Collected Data'!AE158,'2. Collected Data'!AE258,'2. Collected Data'!AE358)&lt;=1,"",AVERAGE('2. Collected Data'!AE58,'2. Collected Data'!AE158,'2. Collected Data'!AE258,'2. Collected Data'!AE358))</f>
        <v>128500</v>
      </c>
      <c r="AF58" s="45">
        <f>IF(COUNT('2. Collected Data'!AF58,'2. Collected Data'!AF158,'2. Collected Data'!AF258,'2. Collected Data'!AF358)&lt;=1,"",AVERAGE('2. Collected Data'!AF58,'2. Collected Data'!AF158,'2. Collected Data'!AF258,'2. Collected Data'!AF358))</f>
        <v>63</v>
      </c>
      <c r="AG58" s="45">
        <f>IF(COUNT('2. Collected Data'!AG58,'2. Collected Data'!AG158,'2. Collected Data'!AG258,'2. Collected Data'!AG358)&lt;=1,"",AVERAGE('2. Collected Data'!AG58,'2. Collected Data'!AG158,'2. Collected Data'!AG258,'2. Collected Data'!AG358))</f>
        <v>180000</v>
      </c>
      <c r="AH58" s="88"/>
      <c r="AI58" s="45">
        <f>IF(COUNT('2. Collected Data'!AI58,'2. Collected Data'!AI158,'2. Collected Data'!AI258,'2. Collected Data'!AI358)&lt;=1,"",AVERAGE('2. Collected Data'!AI58,'2. Collected Data'!AI158,'2. Collected Data'!AI258,'2. Collected Data'!AI358))</f>
        <v>124959.75</v>
      </c>
      <c r="AJ58" s="45">
        <f>IF(COUNT('2. Collected Data'!AJ58,'2. Collected Data'!AJ158,'2. Collected Data'!AJ258,'2. Collected Data'!AJ358)&lt;=1,"",AVERAGE('2. Collected Data'!AJ58,'2. Collected Data'!AJ158,'2. Collected Data'!AJ258,'2. Collected Data'!AJ358))</f>
        <v>0</v>
      </c>
      <c r="AK58" s="45">
        <f>IF(COUNT('2. Collected Data'!AK58,'2. Collected Data'!AK158,'2. Collected Data'!AK258,'2. Collected Data'!AK358)&lt;=1,"",AVERAGE('2. Collected Data'!AK58,'2. Collected Data'!AK158,'2. Collected Data'!AK258,'2. Collected Data'!AK358))</f>
        <v>0</v>
      </c>
      <c r="AL58" s="45">
        <f>IF(COUNT('2. Collected Data'!AL58,'2. Collected Data'!AL158,'2. Collected Data'!AL258,'2. Collected Data'!AL358)&lt;=1,"",AVERAGE('2. Collected Data'!AL58,'2. Collected Data'!AL158,'2. Collected Data'!AL258,'2. Collected Data'!AL358))</f>
        <v>6138.25</v>
      </c>
      <c r="AM58" s="45" t="str">
        <f>IF(COUNT('2. Collected Data'!AM58,'2. Collected Data'!AM158,'2. Collected Data'!AM258,'2. Collected Data'!AM358)&lt;=1,"",AVERAGE('2. Collected Data'!AM58,'2. Collected Data'!AM158,'2. Collected Data'!AM258,'2. Collected Data'!AM358))</f>
        <v/>
      </c>
      <c r="AN58" s="122"/>
      <c r="AO58" s="45">
        <f>IF(COUNT('2. Collected Data'!AO58,'2. Collected Data'!AO158,'2. Collected Data'!AO258,'2. Collected Data'!AO358)&lt;=1,"",AVERAGE('2. Collected Data'!AO58,'2. Collected Data'!AO158,'2. Collected Data'!AO258,'2. Collected Data'!AO358))</f>
        <v>2302003.5</v>
      </c>
      <c r="AP58" s="45">
        <f>IF(COUNT('2. Collected Data'!AP58,'2. Collected Data'!AP158,'2. Collected Data'!AP258,'2. Collected Data'!AP358)&lt;=1,"",AVERAGE('2. Collected Data'!AP58,'2. Collected Data'!AP158,'2. Collected Data'!AP258,'2. Collected Data'!AP358))</f>
        <v>0</v>
      </c>
      <c r="AQ58" s="45">
        <f>IF(COUNT('2. Collected Data'!AQ58,'2. Collected Data'!AQ158,'2. Collected Data'!AQ258,'2. Collected Data'!AQ358)&lt;=1,"",AVERAGE('2. Collected Data'!AQ58,'2. Collected Data'!AQ158,'2. Collected Data'!AQ258,'2. Collected Data'!AQ358))</f>
        <v>71344.666666666672</v>
      </c>
      <c r="AR58" s="45">
        <f>IF(COUNT('2. Collected Data'!AR58,'2. Collected Data'!AR158,'2. Collected Data'!AR258,'2. Collected Data'!AR358)&lt;=1,"",AVERAGE('2. Collected Data'!AR58,'2. Collected Data'!AR158,'2. Collected Data'!AR258,'2. Collected Data'!AR358))</f>
        <v>0</v>
      </c>
      <c r="AS58" s="45">
        <f>IF(COUNT('2. Collected Data'!AS58,'2. Collected Data'!AS158,'2. Collected Data'!AS258,'2. Collected Data'!AS358)&lt;=1,"",AVERAGE('2. Collected Data'!AS58,'2. Collected Data'!AS158,'2. Collected Data'!AS258,'2. Collected Data'!AS358))</f>
        <v>0</v>
      </c>
      <c r="AT58" s="45">
        <f>IF(COUNT('2. Collected Data'!AT58,'2. Collected Data'!AT158,'2. Collected Data'!AT258,'2. Collected Data'!AT358)&lt;=1,"",AVERAGE('2. Collected Data'!AT58,'2. Collected Data'!AT158,'2. Collected Data'!AT258,'2. Collected Data'!AT358))</f>
        <v>0</v>
      </c>
      <c r="AU58" s="45">
        <f>IF(COUNT('2. Collected Data'!AU58,'2. Collected Data'!AU158,'2. Collected Data'!AU258,'2. Collected Data'!AU358)&lt;=1,"",AVERAGE('2. Collected Data'!AU58,'2. Collected Data'!AU158,'2. Collected Data'!AU258,'2. Collected Data'!AU358))</f>
        <v>114265.66666666667</v>
      </c>
      <c r="AV58" s="88"/>
      <c r="AW58" s="185">
        <f>IF(COUNT('2. Collected Data'!AW58,'2. Collected Data'!AW158,'2. Collected Data'!AW258,'2. Collected Data'!AW358)&lt;=1,"",AVERAGE('2. Collected Data'!AW58,'2. Collected Data'!AW158,'2. Collected Data'!AW258,'2. Collected Data'!AW358))</f>
        <v>0.93500000000000005</v>
      </c>
      <c r="AX58" s="185">
        <f>IF(COUNT('2. Collected Data'!AX58,'2. Collected Data'!AX158,'2. Collected Data'!AX258,'2. Collected Data'!AX358)&lt;=1,"",AVERAGE('2. Collected Data'!AX58,'2. Collected Data'!AX158,'2. Collected Data'!AX258,'2. Collected Data'!AX358))</f>
        <v>6.5000000000000002E-2</v>
      </c>
      <c r="AY58" s="50"/>
      <c r="AZ58" s="91"/>
      <c r="BA58" s="88"/>
      <c r="BB58" s="78">
        <f>IF(COUNT('2. Collected Data'!BB58,'2. Collected Data'!BB158,'2. Collected Data'!BB258,'2. Collected Data'!BB358)&lt;=1,"",AVERAGE('2. Collected Data'!BB58,'2. Collected Data'!BB158,'2. Collected Data'!BB258,'2. Collected Data'!BB358))</f>
        <v>75.807500000000005</v>
      </c>
      <c r="BC58" s="75">
        <f>IF(COUNT('2. Collected Data'!BC58,'2. Collected Data'!BC158,'2. Collected Data'!BC258,'2. Collected Data'!BC358)&lt;=1,"",AVERAGE('2. Collected Data'!BC58,'2. Collected Data'!BC158,'2. Collected Data'!BC258,'2. Collected Data'!BC358))</f>
        <v>9815107</v>
      </c>
      <c r="BD58" s="75">
        <f>IF(COUNT('2. Collected Data'!BD58,'2. Collected Data'!BD158,'2. Collected Data'!BD258,'2. Collected Data'!BD358)&lt;=1,"",AVERAGE('2. Collected Data'!BD58,'2. Collected Data'!BD158,'2. Collected Data'!BD258,'2. Collected Data'!BD358))</f>
        <v>12467160.5</v>
      </c>
      <c r="BE58" s="75">
        <f>IF(COUNT('2. Collected Data'!BE58,'2. Collected Data'!BE158,'2. Collected Data'!BE258,'2. Collected Data'!BE358)&lt;=1,"",AVERAGE('2. Collected Data'!BE58,'2. Collected Data'!BE158,'2. Collected Data'!BE258,'2. Collected Data'!BE358))</f>
        <v>10075181.5</v>
      </c>
      <c r="BF58" s="75">
        <f>IF(COUNT('2. Collected Data'!BF58,'2. Collected Data'!BF158,'2. Collected Data'!BF258,'2. Collected Data'!BF358)&lt;=1,"",AVERAGE('2. Collected Data'!BF58,'2. Collected Data'!BF158,'2. Collected Data'!BF258,'2. Collected Data'!BF358))</f>
        <v>32357451.75</v>
      </c>
      <c r="BG58" s="50"/>
      <c r="BH58" s="78">
        <f>IF(COUNT('2. Collected Data'!BH58,'2. Collected Data'!BH158,'2. Collected Data'!BH258,'2. Collected Data'!BH358)&lt;=1,"",AVERAGE('2. Collected Data'!BH58,'2. Collected Data'!BH158,'2. Collected Data'!BH258,'2. Collected Data'!BH358))</f>
        <v>76.122500000000002</v>
      </c>
      <c r="BI58" s="130"/>
      <c r="BJ58" s="50"/>
    </row>
    <row r="59" spans="1:62" s="177" customFormat="1" ht="11.25" customHeight="1" x14ac:dyDescent="0.15">
      <c r="A59" s="89" t="s">
        <v>360</v>
      </c>
      <c r="B59" s="172"/>
      <c r="C59" s="348"/>
      <c r="D59" s="348"/>
      <c r="E59" s="348"/>
      <c r="F59" s="348"/>
      <c r="G59" s="45">
        <f>IF(COUNT('2. Collected Data'!G59,'2. Collected Data'!G159,'2. Collected Data'!G259,'2. Collected Data'!G359)&lt;=1,"",AVERAGE('2. Collected Data'!G59,'2. Collected Data'!G159,'2. Collected Data'!G259,'2. Collected Data'!G359))</f>
        <v>128669</v>
      </c>
      <c r="H59" s="45">
        <f>IF(COUNT('2. Collected Data'!H59,'2. Collected Data'!H159,'2. Collected Data'!H259,'2. Collected Data'!H359)&lt;=1,"",AVERAGE('2. Collected Data'!H59,'2. Collected Data'!H159,'2. Collected Data'!H259,'2. Collected Data'!H359))</f>
        <v>58681</v>
      </c>
      <c r="I59" s="45">
        <f>IF(COUNT('2. Collected Data'!I59,'2. Collected Data'!I159,'2. Collected Data'!I259,'2. Collected Data'!I359)&lt;=1,"",AVERAGE('2. Collected Data'!I59,'2. Collected Data'!I159,'2. Collected Data'!I259,'2. Collected Data'!I359))</f>
        <v>1573.5</v>
      </c>
      <c r="J59" s="45">
        <f>IF(COUNT('2. Collected Data'!J59,'2. Collected Data'!J159,'2. Collected Data'!J259,'2. Collected Data'!J359)&lt;=1,"",AVERAGE('2. Collected Data'!J59,'2. Collected Data'!J159,'2. Collected Data'!J259,'2. Collected Data'!J359))</f>
        <v>272.5</v>
      </c>
      <c r="K59" s="45">
        <f>IF(COUNT('2. Collected Data'!K59,'2. Collected Data'!K159,'2. Collected Data'!K259,'2. Collected Data'!K359)&lt;=1,"",AVERAGE('2. Collected Data'!K59,'2. Collected Data'!K159,'2. Collected Data'!K259,'2. Collected Data'!K359))</f>
        <v>45</v>
      </c>
      <c r="L59" s="45" t="str">
        <f>IF(COUNT('2. Collected Data'!L59,'2. Collected Data'!L159,'2. Collected Data'!L259,'2. Collected Data'!L359)&lt;=1,"",AVERAGE('2. Collected Data'!L59,'2. Collected Data'!L159,'2. Collected Data'!L259,'2. Collected Data'!L359))</f>
        <v/>
      </c>
      <c r="M59" s="45">
        <f>IF(COUNT('2. Collected Data'!M59,'2. Collected Data'!M159,'2. Collected Data'!M259,'2. Collected Data'!M359)&lt;=1,"",AVERAGE('2. Collected Data'!M59,'2. Collected Data'!M159,'2. Collected Data'!M259,'2. Collected Data'!M359))</f>
        <v>4.5</v>
      </c>
      <c r="N59" s="45" t="str">
        <f>IF(COUNT('2. Collected Data'!N59,'2. Collected Data'!N159,'2. Collected Data'!N259,'2. Collected Data'!N359)&lt;=1,"",AVERAGE('2. Collected Data'!N59,'2. Collected Data'!N159,'2. Collected Data'!N259,'2. Collected Data'!N359))</f>
        <v/>
      </c>
      <c r="O59" s="45">
        <f>IF(COUNT('2. Collected Data'!O59,'2. Collected Data'!O159,'2. Collected Data'!O259,'2. Collected Data'!O359)&lt;=1,"",AVERAGE('2. Collected Data'!O59,'2. Collected Data'!O159,'2. Collected Data'!O259,'2. Collected Data'!O359))</f>
        <v>1000</v>
      </c>
      <c r="P59" s="45" t="str">
        <f>IF(COUNT('2. Collected Data'!P59,'2. Collected Data'!P159,'2. Collected Data'!P259,'2. Collected Data'!P359)&lt;=1,"",AVERAGE('2. Collected Data'!P59,'2. Collected Data'!P159,'2. Collected Data'!P259,'2. Collected Data'!P359))</f>
        <v/>
      </c>
      <c r="Q59" s="45">
        <f>IF(COUNT('2. Collected Data'!Q59,'2. Collected Data'!Q159,'2. Collected Data'!Q259,'2. Collected Data'!Q359)&lt;=1,"",AVERAGE('2. Collected Data'!Q59,'2. Collected Data'!Q159,'2. Collected Data'!Q259,'2. Collected Data'!Q359))</f>
        <v>5567.5</v>
      </c>
      <c r="R59" s="45">
        <f>IF(COUNT('2. Collected Data'!R59,'2. Collected Data'!R159,'2. Collected Data'!R259,'2. Collected Data'!R359)&lt;=1,"",AVERAGE('2. Collected Data'!R59,'2. Collected Data'!R159,'2. Collected Data'!R259,'2. Collected Data'!R359))</f>
        <v>254.5</v>
      </c>
      <c r="S59" s="45">
        <f>IF(COUNT('2. Collected Data'!S59,'2. Collected Data'!S159,'2. Collected Data'!S259,'2. Collected Data'!S359)&lt;=1,"",AVERAGE('2. Collected Data'!S59,'2. Collected Data'!S159,'2. Collected Data'!S259,'2. Collected Data'!S359))</f>
        <v>13.5</v>
      </c>
      <c r="T59" s="45" t="str">
        <f>IF(COUNT('2. Collected Data'!T59,'2. Collected Data'!T159,'2. Collected Data'!T259,'2. Collected Data'!T359)&lt;=1,"",AVERAGE('2. Collected Data'!T59,'2. Collected Data'!T159,'2. Collected Data'!T259,'2. Collected Data'!T359))</f>
        <v/>
      </c>
      <c r="U59" s="45" t="str">
        <f>IF(COUNT('2. Collected Data'!U59,'2. Collected Data'!U159,'2. Collected Data'!U259,'2. Collected Data'!U359)&lt;=1,"",AVERAGE('2. Collected Data'!U59,'2. Collected Data'!U159,'2. Collected Data'!U259,'2. Collected Data'!U359))</f>
        <v/>
      </c>
      <c r="V59" s="45" t="str">
        <f>IF(COUNT('2. Collected Data'!V59,'2. Collected Data'!V159,'2. Collected Data'!V259,'2. Collected Data'!V359)&lt;=1,"",AVERAGE('2. Collected Data'!V59,'2. Collected Data'!V159,'2. Collected Data'!V259,'2. Collected Data'!V359))</f>
        <v/>
      </c>
      <c r="W59" s="45">
        <f>IF(COUNT('2. Collected Data'!W59,'2. Collected Data'!W159,'2. Collected Data'!W259,'2. Collected Data'!W359)&lt;=1,"",AVERAGE('2. Collected Data'!W59,'2. Collected Data'!W159,'2. Collected Data'!W259,'2. Collected Data'!W359))</f>
        <v>311</v>
      </c>
      <c r="X59" s="45" t="str">
        <f>IF(COUNT('2. Collected Data'!X59,'2. Collected Data'!X159,'2. Collected Data'!X259,'2. Collected Data'!X359)&lt;=1,"",AVERAGE('2. Collected Data'!X59,'2. Collected Data'!X159,'2. Collected Data'!X259,'2. Collected Data'!X359))</f>
        <v/>
      </c>
      <c r="Y59" s="45">
        <f>IF(COUNT('2. Collected Data'!Y59,'2. Collected Data'!Y159,'2. Collected Data'!Y259,'2. Collected Data'!Y359)&lt;=1,"",AVERAGE('2. Collected Data'!Y59,'2. Collected Data'!Y159,'2. Collected Data'!Y259,'2. Collected Data'!Y359))</f>
        <v>3558.5</v>
      </c>
      <c r="Z59" s="45">
        <f>IF(COUNT('2. Collected Data'!Z59,'2. Collected Data'!Z159,'2. Collected Data'!Z259,'2. Collected Data'!Z359)&lt;=1,"",AVERAGE('2. Collected Data'!Z59,'2. Collected Data'!Z159,'2. Collected Data'!Z259,'2. Collected Data'!Z359))</f>
        <v>109.5</v>
      </c>
      <c r="AA59" s="185">
        <f>IF(COUNT('2. Collected Data'!AA59,'2. Collected Data'!AA159,'2. Collected Data'!AA259,'2. Collected Data'!AA359)&lt;=1,"",AVERAGE('2. Collected Data'!AA59,'2. Collected Data'!AA159,'2. Collected Data'!AA259,'2. Collected Data'!AA359))</f>
        <v>0.49</v>
      </c>
      <c r="AB59" s="185">
        <f>IF(COUNT('2. Collected Data'!AB59,'2. Collected Data'!AB159,'2. Collected Data'!AB259,'2. Collected Data'!AB359)&lt;=1,"",AVERAGE('2. Collected Data'!AB59,'2. Collected Data'!AB159,'2. Collected Data'!AB259,'2. Collected Data'!AB359))</f>
        <v>0.51</v>
      </c>
      <c r="AC59" s="185">
        <f>IF(COUNT('2. Collected Data'!AC59,'2. Collected Data'!AC159,'2. Collected Data'!AC259,'2. Collected Data'!AC359)&lt;=1,"",AVERAGE('2. Collected Data'!AC59,'2. Collected Data'!AC159,'2. Collected Data'!AC259,'2. Collected Data'!AC359))</f>
        <v>0</v>
      </c>
      <c r="AD59" s="45">
        <f>IF(COUNT('2. Collected Data'!AD59,'2. Collected Data'!AD159,'2. Collected Data'!AD259,'2. Collected Data'!AD359)&lt;=1,"",AVERAGE('2. Collected Data'!AD59,'2. Collected Data'!AD159,'2. Collected Data'!AD259,'2. Collected Data'!AD359))</f>
        <v>272</v>
      </c>
      <c r="AE59" s="45">
        <f>IF(COUNT('2. Collected Data'!AE59,'2. Collected Data'!AE159,'2. Collected Data'!AE259,'2. Collected Data'!AE359)&lt;=1,"",AVERAGE('2. Collected Data'!AE59,'2. Collected Data'!AE159,'2. Collected Data'!AE259,'2. Collected Data'!AE359))</f>
        <v>497798</v>
      </c>
      <c r="AF59" s="45">
        <f>IF(COUNT('2. Collected Data'!AF59,'2. Collected Data'!AF159,'2. Collected Data'!AF259,'2. Collected Data'!AF359)&lt;=1,"",AVERAGE('2. Collected Data'!AF59,'2. Collected Data'!AF159,'2. Collected Data'!AF259,'2. Collected Data'!AF359))</f>
        <v>167</v>
      </c>
      <c r="AG59" s="45">
        <f>IF(COUNT('2. Collected Data'!AG59,'2. Collected Data'!AG159,'2. Collected Data'!AG259,'2. Collected Data'!AG359)&lt;=1,"",AVERAGE('2. Collected Data'!AG59,'2. Collected Data'!AG159,'2. Collected Data'!AG259,'2. Collected Data'!AG359))</f>
        <v>1878967</v>
      </c>
      <c r="AH59" s="88"/>
      <c r="AI59" s="45">
        <f>IF(COUNT('2. Collected Data'!AI59,'2. Collected Data'!AI159,'2. Collected Data'!AI259,'2. Collected Data'!AI359)&lt;=1,"",AVERAGE('2. Collected Data'!AI59,'2. Collected Data'!AI159,'2. Collected Data'!AI259,'2. Collected Data'!AI359))</f>
        <v>705369</v>
      </c>
      <c r="AJ59" s="45" t="str">
        <f>IF(COUNT('2. Collected Data'!AJ59,'2. Collected Data'!AJ159,'2. Collected Data'!AJ259,'2. Collected Data'!AJ359)&lt;=1,"",AVERAGE('2. Collected Data'!AJ59,'2. Collected Data'!AJ159,'2. Collected Data'!AJ259,'2. Collected Data'!AJ359))</f>
        <v/>
      </c>
      <c r="AK59" s="45">
        <f>IF(COUNT('2. Collected Data'!AK59,'2. Collected Data'!AK159,'2. Collected Data'!AK259,'2. Collected Data'!AK359)&lt;=1,"",AVERAGE('2. Collected Data'!AK59,'2. Collected Data'!AK159,'2. Collected Data'!AK259,'2. Collected Data'!AK359))</f>
        <v>651</v>
      </c>
      <c r="AL59" s="45">
        <f>IF(COUNT('2. Collected Data'!AL59,'2. Collected Data'!AL159,'2. Collected Data'!AL259,'2. Collected Data'!AL359)&lt;=1,"",AVERAGE('2. Collected Data'!AL59,'2. Collected Data'!AL159,'2. Collected Data'!AL259,'2. Collected Data'!AL359))</f>
        <v>97030</v>
      </c>
      <c r="AM59" s="45" t="str">
        <f>IF(COUNT('2. Collected Data'!AM59,'2. Collected Data'!AM159,'2. Collected Data'!AM259,'2. Collected Data'!AM359)&lt;=1,"",AVERAGE('2. Collected Data'!AM59,'2. Collected Data'!AM159,'2. Collected Data'!AM259,'2. Collected Data'!AM359))</f>
        <v/>
      </c>
      <c r="AN59" s="122"/>
      <c r="AO59" s="45">
        <f>IF(COUNT('2. Collected Data'!AO59,'2. Collected Data'!AO159,'2. Collected Data'!AO259,'2. Collected Data'!AO359)&lt;=1,"",AVERAGE('2. Collected Data'!AO59,'2. Collected Data'!AO159,'2. Collected Data'!AO259,'2. Collected Data'!AO359))</f>
        <v>2960877</v>
      </c>
      <c r="AP59" s="45">
        <f>IF(COUNT('2. Collected Data'!AP59,'2. Collected Data'!AP159,'2. Collected Data'!AP259,'2. Collected Data'!AP359)&lt;=1,"",AVERAGE('2. Collected Data'!AP59,'2. Collected Data'!AP159,'2. Collected Data'!AP259,'2. Collected Data'!AP359))</f>
        <v>537745.5</v>
      </c>
      <c r="AQ59" s="45">
        <f>IF(COUNT('2. Collected Data'!AQ59,'2. Collected Data'!AQ159,'2. Collected Data'!AQ259,'2. Collected Data'!AQ359)&lt;=1,"",AVERAGE('2. Collected Data'!AQ59,'2. Collected Data'!AQ159,'2. Collected Data'!AQ259,'2. Collected Data'!AQ359))</f>
        <v>133645.5</v>
      </c>
      <c r="AR59" s="45" t="str">
        <f>IF(COUNT('2. Collected Data'!AR59,'2. Collected Data'!AR159,'2. Collected Data'!AR259,'2. Collected Data'!AR359)&lt;=1,"",AVERAGE('2. Collected Data'!AR59,'2. Collected Data'!AR159,'2. Collected Data'!AR259,'2. Collected Data'!AR359))</f>
        <v/>
      </c>
      <c r="AS59" s="45" t="str">
        <f>IF(COUNT('2. Collected Data'!AS59,'2. Collected Data'!AS159,'2. Collected Data'!AS259,'2. Collected Data'!AS359)&lt;=1,"",AVERAGE('2. Collected Data'!AS59,'2. Collected Data'!AS159,'2. Collected Data'!AS259,'2. Collected Data'!AS359))</f>
        <v/>
      </c>
      <c r="AT59" s="45" t="str">
        <f>IF(COUNT('2. Collected Data'!AT59,'2. Collected Data'!AT159,'2. Collected Data'!AT259,'2. Collected Data'!AT359)&lt;=1,"",AVERAGE('2. Collected Data'!AT59,'2. Collected Data'!AT159,'2. Collected Data'!AT259,'2. Collected Data'!AT359))</f>
        <v/>
      </c>
      <c r="AU59" s="45" t="str">
        <f>IF(COUNT('2. Collected Data'!AU59,'2. Collected Data'!AU159,'2. Collected Data'!AU259,'2. Collected Data'!AU359)&lt;=1,"",AVERAGE('2. Collected Data'!AU59,'2. Collected Data'!AU159,'2. Collected Data'!AU259,'2. Collected Data'!AU359))</f>
        <v/>
      </c>
      <c r="AV59" s="88"/>
      <c r="AW59" s="185">
        <f>IF(COUNT('2. Collected Data'!AW59,'2. Collected Data'!AW159,'2. Collected Data'!AW259,'2. Collected Data'!AW359)&lt;=1,"",AVERAGE('2. Collected Data'!AW59,'2. Collected Data'!AW159,'2. Collected Data'!AW259,'2. Collected Data'!AW359))</f>
        <v>0.83000000000000007</v>
      </c>
      <c r="AX59" s="185">
        <f>IF(COUNT('2. Collected Data'!AX59,'2. Collected Data'!AX159,'2. Collected Data'!AX259,'2. Collected Data'!AX359)&lt;=1,"",AVERAGE('2. Collected Data'!AX59,'2. Collected Data'!AX159,'2. Collected Data'!AX259,'2. Collected Data'!AX359))</f>
        <v>0.16999999999999998</v>
      </c>
      <c r="AY59" s="50"/>
      <c r="AZ59" s="91"/>
      <c r="BA59" s="88"/>
      <c r="BB59" s="78">
        <f>IF(COUNT('2. Collected Data'!BB59,'2. Collected Data'!BB159,'2. Collected Data'!BB259,'2. Collected Data'!BB359)&lt;=1,"",AVERAGE('2. Collected Data'!BB59,'2. Collected Data'!BB159,'2. Collected Data'!BB259,'2. Collected Data'!BB359))</f>
        <v>83.97</v>
      </c>
      <c r="BC59" s="75">
        <f>IF(COUNT('2. Collected Data'!BC59,'2. Collected Data'!BC159,'2. Collected Data'!BC259,'2. Collected Data'!BC359)&lt;=1,"",AVERAGE('2. Collected Data'!BC59,'2. Collected Data'!BC159,'2. Collected Data'!BC259,'2. Collected Data'!BC359))</f>
        <v>24353700</v>
      </c>
      <c r="BD59" s="75">
        <f>IF(COUNT('2. Collected Data'!BD59,'2. Collected Data'!BD159,'2. Collected Data'!BD259,'2. Collected Data'!BD359)&lt;=1,"",AVERAGE('2. Collected Data'!BD59,'2. Collected Data'!BD159,'2. Collected Data'!BD259,'2. Collected Data'!BD359))</f>
        <v>163293526</v>
      </c>
      <c r="BE59" s="75">
        <f>IF(COUNT('2. Collected Data'!BE59,'2. Collected Data'!BE159,'2. Collected Data'!BE259,'2. Collected Data'!BE359)&lt;=1,"",AVERAGE('2. Collected Data'!BE59,'2. Collected Data'!BE159,'2. Collected Data'!BE259,'2. Collected Data'!BE359))</f>
        <v>27843533</v>
      </c>
      <c r="BF59" s="75">
        <f>IF(COUNT('2. Collected Data'!BF59,'2. Collected Data'!BF159,'2. Collected Data'!BF259,'2. Collected Data'!BF359)&lt;=1,"",AVERAGE('2. Collected Data'!BF59,'2. Collected Data'!BF159,'2. Collected Data'!BF259,'2. Collected Data'!BF359))</f>
        <v>215490759</v>
      </c>
      <c r="BG59" s="50"/>
      <c r="BH59" s="78" t="str">
        <f>IF(COUNT('2. Collected Data'!BH59,'2. Collected Data'!BH159,'2. Collected Data'!BH259,'2. Collected Data'!BH359)&lt;=1,"",AVERAGE('2. Collected Data'!BH59,'2. Collected Data'!BH159,'2. Collected Data'!BH259,'2. Collected Data'!BH359))</f>
        <v/>
      </c>
      <c r="BI59" s="130"/>
      <c r="BJ59" s="50"/>
    </row>
    <row r="60" spans="1:62" s="51" customFormat="1" ht="11.25" customHeight="1" x14ac:dyDescent="0.15">
      <c r="A60" s="89" t="s">
        <v>148</v>
      </c>
      <c r="B60" s="172"/>
      <c r="C60" s="348"/>
      <c r="D60" s="348"/>
      <c r="E60" s="348"/>
      <c r="F60" s="348"/>
      <c r="G60" s="45">
        <f>IF(COUNT('2. Collected Data'!G60,'2. Collected Data'!G160,'2. Collected Data'!G260,'2. Collected Data'!G360)&lt;=1,"",AVERAGE('2. Collected Data'!G60,'2. Collected Data'!G160,'2. Collected Data'!G260,'2. Collected Data'!G360))</f>
        <v>18750</v>
      </c>
      <c r="H60" s="45">
        <f>IF(COUNT('2. Collected Data'!H60,'2. Collected Data'!H160,'2. Collected Data'!H260,'2. Collected Data'!H360)&lt;=1,"",AVERAGE('2. Collected Data'!H60,'2. Collected Data'!H160,'2. Collected Data'!H260,'2. Collected Data'!H360))</f>
        <v>7069</v>
      </c>
      <c r="I60" s="45">
        <f>IF(COUNT('2. Collected Data'!I60,'2. Collected Data'!I160,'2. Collected Data'!I260,'2. Collected Data'!I360)&lt;=1,"",AVERAGE('2. Collected Data'!I60,'2. Collected Data'!I160,'2. Collected Data'!I260,'2. Collected Data'!I360))</f>
        <v>500</v>
      </c>
      <c r="J60" s="45">
        <f>IF(COUNT('2. Collected Data'!J60,'2. Collected Data'!J160,'2. Collected Data'!J260,'2. Collected Data'!J360)&lt;=1,"",AVERAGE('2. Collected Data'!J60,'2. Collected Data'!J160,'2. Collected Data'!J260,'2. Collected Data'!J360))</f>
        <v>35</v>
      </c>
      <c r="K60" s="45">
        <f>IF(COUNT('2. Collected Data'!K60,'2. Collected Data'!K160,'2. Collected Data'!K260,'2. Collected Data'!K360)&lt;=1,"",AVERAGE('2. Collected Data'!K60,'2. Collected Data'!K160,'2. Collected Data'!K260,'2. Collected Data'!K360))</f>
        <v>20</v>
      </c>
      <c r="L60" s="45">
        <f>IF(COUNT('2. Collected Data'!L60,'2. Collected Data'!L160,'2. Collected Data'!L260,'2. Collected Data'!L360)&lt;=1,"",AVERAGE('2. Collected Data'!L60,'2. Collected Data'!L160,'2. Collected Data'!L260,'2. Collected Data'!L360))</f>
        <v>1</v>
      </c>
      <c r="M60" s="45">
        <f>IF(COUNT('2. Collected Data'!M60,'2. Collected Data'!M160,'2. Collected Data'!M260,'2. Collected Data'!M360)&lt;=1,"",AVERAGE('2. Collected Data'!M60,'2. Collected Data'!M160,'2. Collected Data'!M260,'2. Collected Data'!M360))</f>
        <v>129</v>
      </c>
      <c r="N60" s="45">
        <f>IF(COUNT('2. Collected Data'!N60,'2. Collected Data'!N160,'2. Collected Data'!N260,'2. Collected Data'!N360)&lt;=1,"",AVERAGE('2. Collected Data'!N60,'2. Collected Data'!N160,'2. Collected Data'!N260,'2. Collected Data'!N360))</f>
        <v>23.5</v>
      </c>
      <c r="O60" s="45">
        <f>IF(COUNT('2. Collected Data'!O60,'2. Collected Data'!O160,'2. Collected Data'!O260,'2. Collected Data'!O360)&lt;=1,"",AVERAGE('2. Collected Data'!O60,'2. Collected Data'!O160,'2. Collected Data'!O260,'2. Collected Data'!O360))</f>
        <v>413.75</v>
      </c>
      <c r="P60" s="45">
        <f>IF(COUNT('2. Collected Data'!P60,'2. Collected Data'!P160,'2. Collected Data'!P260,'2. Collected Data'!P360)&lt;=1,"",AVERAGE('2. Collected Data'!P60,'2. Collected Data'!P160,'2. Collected Data'!P260,'2. Collected Data'!P360))</f>
        <v>14.5</v>
      </c>
      <c r="Q60" s="45">
        <f>IF(COUNT('2. Collected Data'!Q60,'2. Collected Data'!Q160,'2. Collected Data'!Q260,'2. Collected Data'!Q360)&lt;=1,"",AVERAGE('2. Collected Data'!Q60,'2. Collected Data'!Q160,'2. Collected Data'!Q260,'2. Collected Data'!Q360))</f>
        <v>0</v>
      </c>
      <c r="R60" s="45">
        <f>IF(COUNT('2. Collected Data'!R60,'2. Collected Data'!R160,'2. Collected Data'!R260,'2. Collected Data'!R360)&lt;=1,"",AVERAGE('2. Collected Data'!R60,'2. Collected Data'!R160,'2. Collected Data'!R260,'2. Collected Data'!R360))</f>
        <v>0</v>
      </c>
      <c r="S60" s="45">
        <f>IF(COUNT('2. Collected Data'!S60,'2. Collected Data'!S160,'2. Collected Data'!S260,'2. Collected Data'!S360)&lt;=1,"",AVERAGE('2. Collected Data'!S60,'2. Collected Data'!S160,'2. Collected Data'!S260,'2. Collected Data'!S360))</f>
        <v>0</v>
      </c>
      <c r="T60" s="45">
        <f>IF(COUNT('2. Collected Data'!T60,'2. Collected Data'!T160,'2. Collected Data'!T260,'2. Collected Data'!T360)&lt;=1,"",AVERAGE('2. Collected Data'!T60,'2. Collected Data'!T160,'2. Collected Data'!T260,'2. Collected Data'!T360))</f>
        <v>0</v>
      </c>
      <c r="U60" s="45">
        <f>IF(COUNT('2. Collected Data'!U60,'2. Collected Data'!U160,'2. Collected Data'!U260,'2. Collected Data'!U360)&lt;=1,"",AVERAGE('2. Collected Data'!U60,'2. Collected Data'!U160,'2. Collected Data'!U260,'2. Collected Data'!U360))</f>
        <v>0</v>
      </c>
      <c r="V60" s="45">
        <f>IF(COUNT('2. Collected Data'!V60,'2. Collected Data'!V160,'2. Collected Data'!V260,'2. Collected Data'!V360)&lt;=1,"",AVERAGE('2. Collected Data'!V60,'2. Collected Data'!V160,'2. Collected Data'!V260,'2. Collected Data'!V360))</f>
        <v>0</v>
      </c>
      <c r="W60" s="45">
        <f>IF(COUNT('2. Collected Data'!W60,'2. Collected Data'!W160,'2. Collected Data'!W260,'2. Collected Data'!W360)&lt;=1,"",AVERAGE('2. Collected Data'!W60,'2. Collected Data'!W160,'2. Collected Data'!W260,'2. Collected Data'!W360))</f>
        <v>0</v>
      </c>
      <c r="X60" s="45">
        <f>IF(COUNT('2. Collected Data'!X60,'2. Collected Data'!X160,'2. Collected Data'!X260,'2. Collected Data'!X360)&lt;=1,"",AVERAGE('2. Collected Data'!X60,'2. Collected Data'!X160,'2. Collected Data'!X260,'2. Collected Data'!X360))</f>
        <v>0</v>
      </c>
      <c r="Y60" s="45">
        <f>IF(COUNT('2. Collected Data'!Y60,'2. Collected Data'!Y160,'2. Collected Data'!Y260,'2. Collected Data'!Y360)&lt;=1,"",AVERAGE('2. Collected Data'!Y60,'2. Collected Data'!Y160,'2. Collected Data'!Y260,'2. Collected Data'!Y360))</f>
        <v>1110</v>
      </c>
      <c r="Z60" s="45">
        <f>IF(COUNT('2. Collected Data'!Z60,'2. Collected Data'!Z160,'2. Collected Data'!Z260,'2. Collected Data'!Z360)&lt;=1,"",AVERAGE('2. Collected Data'!Z60,'2. Collected Data'!Z160,'2. Collected Data'!Z260,'2. Collected Data'!Z360))</f>
        <v>166</v>
      </c>
      <c r="AA60" s="185">
        <f>IF(COUNT('2. Collected Data'!AA60,'2. Collected Data'!AA160,'2. Collected Data'!AA260,'2. Collected Data'!AA360)&lt;=1,"",AVERAGE('2. Collected Data'!AA60,'2. Collected Data'!AA160,'2. Collected Data'!AA260,'2. Collected Data'!AA360))</f>
        <v>1</v>
      </c>
      <c r="AB60" s="185">
        <f>IF(COUNT('2. Collected Data'!AB60,'2. Collected Data'!AB160,'2. Collected Data'!AB260,'2. Collected Data'!AB360)&lt;=1,"",AVERAGE('2. Collected Data'!AB60,'2. Collected Data'!AB160,'2. Collected Data'!AB260,'2. Collected Data'!AB360))</f>
        <v>0</v>
      </c>
      <c r="AC60" s="185">
        <f>IF(COUNT('2. Collected Data'!AC60,'2. Collected Data'!AC160,'2. Collected Data'!AC260,'2. Collected Data'!AC360)&lt;=1,"",AVERAGE('2. Collected Data'!AC60,'2. Collected Data'!AC160,'2. Collected Data'!AC260,'2. Collected Data'!AC360))</f>
        <v>0</v>
      </c>
      <c r="AD60" s="45">
        <f>IF(COUNT('2. Collected Data'!AD60,'2. Collected Data'!AD160,'2. Collected Data'!AD260,'2. Collected Data'!AD360)&lt;=1,"",AVERAGE('2. Collected Data'!AD60,'2. Collected Data'!AD160,'2. Collected Data'!AD260,'2. Collected Data'!AD360))</f>
        <v>139</v>
      </c>
      <c r="AE60" s="45">
        <f>IF(COUNT('2. Collected Data'!AE60,'2. Collected Data'!AE160,'2. Collected Data'!AE260,'2. Collected Data'!AE360)&lt;=1,"",AVERAGE('2. Collected Data'!AE60,'2. Collected Data'!AE160,'2. Collected Data'!AE260,'2. Collected Data'!AE360))</f>
        <v>63200</v>
      </c>
      <c r="AF60" s="45">
        <f>IF(COUNT('2. Collected Data'!AF60,'2. Collected Data'!AF160,'2. Collected Data'!AF260,'2. Collected Data'!AF360)&lt;=1,"",AVERAGE('2. Collected Data'!AF60,'2. Collected Data'!AF160,'2. Collected Data'!AF260,'2. Collected Data'!AF360))</f>
        <v>127</v>
      </c>
      <c r="AG60" s="45">
        <f>IF(COUNT('2. Collected Data'!AG60,'2. Collected Data'!AG160,'2. Collected Data'!AG260,'2. Collected Data'!AG360)&lt;=1,"",AVERAGE('2. Collected Data'!AG60,'2. Collected Data'!AG160,'2. Collected Data'!AG260,'2. Collected Data'!AG360))</f>
        <v>1289500</v>
      </c>
      <c r="AH60" s="88"/>
      <c r="AI60" s="45">
        <f>IF(COUNT('2. Collected Data'!AI60,'2. Collected Data'!AI160,'2. Collected Data'!AI260,'2. Collected Data'!AI360)&lt;=1,"",AVERAGE('2. Collected Data'!AI60,'2. Collected Data'!AI160,'2. Collected Data'!AI260,'2. Collected Data'!AI360))</f>
        <v>68993.25</v>
      </c>
      <c r="AJ60" s="45">
        <f>IF(COUNT('2. Collected Data'!AJ60,'2. Collected Data'!AJ160,'2. Collected Data'!AJ260,'2. Collected Data'!AJ360)&lt;=1,"",AVERAGE('2. Collected Data'!AJ60,'2. Collected Data'!AJ160,'2. Collected Data'!AJ260,'2. Collected Data'!AJ360))</f>
        <v>0</v>
      </c>
      <c r="AK60" s="45">
        <f>IF(COUNT('2. Collected Data'!AK60,'2. Collected Data'!AK160,'2. Collected Data'!AK260,'2. Collected Data'!AK360)&lt;=1,"",AVERAGE('2. Collected Data'!AK60,'2. Collected Data'!AK160,'2. Collected Data'!AK260,'2. Collected Data'!AK360))</f>
        <v>0</v>
      </c>
      <c r="AL60" s="45">
        <f>IF(COUNT('2. Collected Data'!AL60,'2. Collected Data'!AL160,'2. Collected Data'!AL260,'2. Collected Data'!AL360)&lt;=1,"",AVERAGE('2. Collected Data'!AL60,'2. Collected Data'!AL160,'2. Collected Data'!AL260,'2. Collected Data'!AL360))</f>
        <v>28249.666666666668</v>
      </c>
      <c r="AM60" s="45">
        <f>IF(COUNT('2. Collected Data'!AM60,'2. Collected Data'!AM160,'2. Collected Data'!AM260,'2. Collected Data'!AM360)&lt;=1,"",AVERAGE('2. Collected Data'!AM60,'2. Collected Data'!AM160,'2. Collected Data'!AM260,'2. Collected Data'!AM360))</f>
        <v>61705.75</v>
      </c>
      <c r="AN60" s="122"/>
      <c r="AO60" s="45">
        <f>IF(COUNT('2. Collected Data'!AO60,'2. Collected Data'!AO160,'2. Collected Data'!AO260,'2. Collected Data'!AO360)&lt;=1,"",AVERAGE('2. Collected Data'!AO60,'2. Collected Data'!AO160,'2. Collected Data'!AO260,'2. Collected Data'!AO360))</f>
        <v>917900.66666666663</v>
      </c>
      <c r="AP60" s="45">
        <f>IF(COUNT('2. Collected Data'!AP60,'2. Collected Data'!AP160,'2. Collected Data'!AP260,'2. Collected Data'!AP360)&lt;=1,"",AVERAGE('2. Collected Data'!AP60,'2. Collected Data'!AP160,'2. Collected Data'!AP260,'2. Collected Data'!AP360))</f>
        <v>708988.75</v>
      </c>
      <c r="AQ60" s="45">
        <f>IF(COUNT('2. Collected Data'!AQ60,'2. Collected Data'!AQ160,'2. Collected Data'!AQ260,'2. Collected Data'!AQ360)&lt;=1,"",AVERAGE('2. Collected Data'!AQ60,'2. Collected Data'!AQ160,'2. Collected Data'!AQ260,'2. Collected Data'!AQ360))</f>
        <v>532337.5</v>
      </c>
      <c r="AR60" s="45">
        <f>IF(COUNT('2. Collected Data'!AR60,'2. Collected Data'!AR160,'2. Collected Data'!AR260,'2. Collected Data'!AR360)&lt;=1,"",AVERAGE('2. Collected Data'!AR60,'2. Collected Data'!AR160,'2. Collected Data'!AR260,'2. Collected Data'!AR360))</f>
        <v>4014.75</v>
      </c>
      <c r="AS60" s="45">
        <f>IF(COUNT('2. Collected Data'!AS60,'2. Collected Data'!AS160,'2. Collected Data'!AS260,'2. Collected Data'!AS360)&lt;=1,"",AVERAGE('2. Collected Data'!AS60,'2. Collected Data'!AS160,'2. Collected Data'!AS260,'2. Collected Data'!AS360))</f>
        <v>143666.66666666666</v>
      </c>
      <c r="AT60" s="45">
        <f>IF(COUNT('2. Collected Data'!AT60,'2. Collected Data'!AT160,'2. Collected Data'!AT260,'2. Collected Data'!AT360)&lt;=1,"",AVERAGE('2. Collected Data'!AT60,'2. Collected Data'!AT160,'2. Collected Data'!AT260,'2. Collected Data'!AT360))</f>
        <v>0</v>
      </c>
      <c r="AU60" s="45">
        <f>IF(COUNT('2. Collected Data'!AU60,'2. Collected Data'!AU160,'2. Collected Data'!AU260,'2. Collected Data'!AU360)&lt;=1,"",AVERAGE('2. Collected Data'!AU60,'2. Collected Data'!AU160,'2. Collected Data'!AU260,'2. Collected Data'!AU360))</f>
        <v>0</v>
      </c>
      <c r="AV60" s="88"/>
      <c r="AW60" s="185">
        <f>IF(COUNT('2. Collected Data'!AW60,'2. Collected Data'!AW160,'2. Collected Data'!AW260,'2. Collected Data'!AW360)&lt;=1,"",AVERAGE('2. Collected Data'!AW60,'2. Collected Data'!AW160,'2. Collected Data'!AW260,'2. Collected Data'!AW360))</f>
        <v>0.41250000000000003</v>
      </c>
      <c r="AX60" s="185">
        <f>IF(COUNT('2. Collected Data'!AX60,'2. Collected Data'!AX160,'2. Collected Data'!AX260,'2. Collected Data'!AX360)&lt;=1,"",AVERAGE('2. Collected Data'!AX60,'2. Collected Data'!AX160,'2. Collected Data'!AX260,'2. Collected Data'!AX360))</f>
        <v>0.58750000000000013</v>
      </c>
      <c r="AY60" s="50"/>
      <c r="AZ60" s="91"/>
      <c r="BA60" s="88"/>
      <c r="BB60" s="78">
        <f>IF(COUNT('2. Collected Data'!BB60,'2. Collected Data'!BB160,'2. Collected Data'!BB260,'2. Collected Data'!BB360)&lt;=1,"",AVERAGE('2. Collected Data'!BB60,'2. Collected Data'!BB160,'2. Collected Data'!BB260,'2. Collected Data'!BB360))</f>
        <v>125.75</v>
      </c>
      <c r="BC60" s="75">
        <f>IF(COUNT('2. Collected Data'!BC60,'2. Collected Data'!BC160,'2. Collected Data'!BC260,'2. Collected Data'!BC360)&lt;=1,"",AVERAGE('2. Collected Data'!BC60,'2. Collected Data'!BC160,'2. Collected Data'!BC260,'2. Collected Data'!BC360))</f>
        <v>16914899</v>
      </c>
      <c r="BD60" s="75">
        <f>IF(COUNT('2. Collected Data'!BD60,'2. Collected Data'!BD160,'2. Collected Data'!BD260,'2. Collected Data'!BD360)&lt;=1,"",AVERAGE('2. Collected Data'!BD60,'2. Collected Data'!BD160,'2. Collected Data'!BD260,'2. Collected Data'!BD360))</f>
        <v>12180025.25</v>
      </c>
      <c r="BE60" s="75">
        <f>IF(COUNT('2. Collected Data'!BE60,'2. Collected Data'!BE160,'2. Collected Data'!BE260,'2. Collected Data'!BE360)&lt;=1,"",AVERAGE('2. Collected Data'!BE60,'2. Collected Data'!BE160,'2. Collected Data'!BE260,'2. Collected Data'!BE360))</f>
        <v>12563723.5</v>
      </c>
      <c r="BF60" s="75">
        <f>IF(COUNT('2. Collected Data'!BF60,'2. Collected Data'!BF160,'2. Collected Data'!BF260,'2. Collected Data'!BF360)&lt;=1,"",AVERAGE('2. Collected Data'!BF60,'2. Collected Data'!BF160,'2. Collected Data'!BF260,'2. Collected Data'!BF360))</f>
        <v>43529671.25</v>
      </c>
      <c r="BG60" s="50"/>
      <c r="BH60" s="78">
        <f>IF(COUNT('2. Collected Data'!BH60,'2. Collected Data'!BH160,'2. Collected Data'!BH260,'2. Collected Data'!BH360)&lt;=1,"",AVERAGE('2. Collected Data'!BH60,'2. Collected Data'!BH160,'2. Collected Data'!BH260,'2. Collected Data'!BH360))</f>
        <v>125.75</v>
      </c>
      <c r="BI60" s="130"/>
      <c r="BJ60" s="50"/>
    </row>
    <row r="61" spans="1:62" s="177" customFormat="1" ht="11.25" customHeight="1" x14ac:dyDescent="0.15">
      <c r="A61" s="89" t="s">
        <v>149</v>
      </c>
      <c r="B61" s="172"/>
      <c r="C61" s="348"/>
      <c r="D61" s="348"/>
      <c r="E61" s="348"/>
      <c r="F61" s="348"/>
      <c r="G61" s="45">
        <f>IF(COUNT('2. Collected Data'!G61,'2. Collected Data'!G161,'2. Collected Data'!G261,'2. Collected Data'!G361)&lt;=1,"",AVERAGE('2. Collected Data'!G61,'2. Collected Data'!G161,'2. Collected Data'!G261,'2. Collected Data'!G361))</f>
        <v>75000</v>
      </c>
      <c r="H61" s="45">
        <f>IF(COUNT('2. Collected Data'!H61,'2. Collected Data'!H161,'2. Collected Data'!H261,'2. Collected Data'!H361)&lt;=1,"",AVERAGE('2. Collected Data'!H61,'2. Collected Data'!H161,'2. Collected Data'!H261,'2. Collected Data'!H361))</f>
        <v>36000</v>
      </c>
      <c r="I61" s="45">
        <f>IF(COUNT('2. Collected Data'!I61,'2. Collected Data'!I161,'2. Collected Data'!I261,'2. Collected Data'!I361)&lt;=1,"",AVERAGE('2. Collected Data'!I61,'2. Collected Data'!I161,'2. Collected Data'!I261,'2. Collected Data'!I361))</f>
        <v>1306.5</v>
      </c>
      <c r="J61" s="45">
        <f>IF(COUNT('2. Collected Data'!J61,'2. Collected Data'!J161,'2. Collected Data'!J261,'2. Collected Data'!J361)&lt;=1,"",AVERAGE('2. Collected Data'!J61,'2. Collected Data'!J161,'2. Collected Data'!J261,'2. Collected Data'!J361))</f>
        <v>211.75</v>
      </c>
      <c r="K61" s="45">
        <f>IF(COUNT('2. Collected Data'!K61,'2. Collected Data'!K161,'2. Collected Data'!K261,'2. Collected Data'!K361)&lt;=1,"",AVERAGE('2. Collected Data'!K61,'2. Collected Data'!K161,'2. Collected Data'!K261,'2. Collected Data'!K361))</f>
        <v>29</v>
      </c>
      <c r="L61" s="45">
        <f>IF(COUNT('2. Collected Data'!L61,'2. Collected Data'!L161,'2. Collected Data'!L261,'2. Collected Data'!L361)&lt;=1,"",AVERAGE('2. Collected Data'!L61,'2. Collected Data'!L161,'2. Collected Data'!L261,'2. Collected Data'!L361))</f>
        <v>0</v>
      </c>
      <c r="M61" s="45">
        <f>IF(COUNT('2. Collected Data'!M61,'2. Collected Data'!M161,'2. Collected Data'!M261,'2. Collected Data'!M361)&lt;=1,"",AVERAGE('2. Collected Data'!M61,'2. Collected Data'!M161,'2. Collected Data'!M261,'2. Collected Data'!M361))</f>
        <v>13.25</v>
      </c>
      <c r="N61" s="45">
        <f>IF(COUNT('2. Collected Data'!N61,'2. Collected Data'!N161,'2. Collected Data'!N261,'2. Collected Data'!N361)&lt;=1,"",AVERAGE('2. Collected Data'!N61,'2. Collected Data'!N161,'2. Collected Data'!N261,'2. Collected Data'!N361))</f>
        <v>0</v>
      </c>
      <c r="O61" s="45">
        <f>IF(COUNT('2. Collected Data'!O61,'2. Collected Data'!O161,'2. Collected Data'!O261,'2. Collected Data'!O361)&lt;=1,"",AVERAGE('2. Collected Data'!O61,'2. Collected Data'!O161,'2. Collected Data'!O261,'2. Collected Data'!O361))</f>
        <v>69.75</v>
      </c>
      <c r="P61" s="45">
        <f>IF(COUNT('2. Collected Data'!P61,'2. Collected Data'!P161,'2. Collected Data'!P261,'2. Collected Data'!P361)&lt;=1,"",AVERAGE('2. Collected Data'!P61,'2. Collected Data'!P161,'2. Collected Data'!P261,'2. Collected Data'!P361))</f>
        <v>8</v>
      </c>
      <c r="Q61" s="45">
        <f>IF(COUNT('2. Collected Data'!Q61,'2. Collected Data'!Q161,'2. Collected Data'!Q261,'2. Collected Data'!Q361)&lt;=1,"",AVERAGE('2. Collected Data'!Q61,'2. Collected Data'!Q161,'2. Collected Data'!Q261,'2. Collected Data'!Q361))</f>
        <v>0</v>
      </c>
      <c r="R61" s="45">
        <f>IF(COUNT('2. Collected Data'!R61,'2. Collected Data'!R161,'2. Collected Data'!R261,'2. Collected Data'!R361)&lt;=1,"",AVERAGE('2. Collected Data'!R61,'2. Collected Data'!R161,'2. Collected Data'!R261,'2. Collected Data'!R361))</f>
        <v>0</v>
      </c>
      <c r="S61" s="45">
        <f>IF(COUNT('2. Collected Data'!S61,'2. Collected Data'!S161,'2. Collected Data'!S261,'2. Collected Data'!S361)&lt;=1,"",AVERAGE('2. Collected Data'!S61,'2. Collected Data'!S161,'2. Collected Data'!S261,'2. Collected Data'!S361))</f>
        <v>0</v>
      </c>
      <c r="T61" s="45">
        <f>IF(COUNT('2. Collected Data'!T61,'2. Collected Data'!T161,'2. Collected Data'!T261,'2. Collected Data'!T361)&lt;=1,"",AVERAGE('2. Collected Data'!T61,'2. Collected Data'!T161,'2. Collected Data'!T261,'2. Collected Data'!T361))</f>
        <v>0</v>
      </c>
      <c r="U61" s="45">
        <f>IF(COUNT('2. Collected Data'!U61,'2. Collected Data'!U161,'2. Collected Data'!U261,'2. Collected Data'!U361)&lt;=1,"",AVERAGE('2. Collected Data'!U61,'2. Collected Data'!U161,'2. Collected Data'!U261,'2. Collected Data'!U361))</f>
        <v>0</v>
      </c>
      <c r="V61" s="45">
        <f>IF(COUNT('2. Collected Data'!V61,'2. Collected Data'!V161,'2. Collected Data'!V261,'2. Collected Data'!V361)&lt;=1,"",AVERAGE('2. Collected Data'!V61,'2. Collected Data'!V161,'2. Collected Data'!V261,'2. Collected Data'!V361))</f>
        <v>0</v>
      </c>
      <c r="W61" s="45">
        <f>IF(COUNT('2. Collected Data'!W61,'2. Collected Data'!W161,'2. Collected Data'!W261,'2. Collected Data'!W361)&lt;=1,"",AVERAGE('2. Collected Data'!W61,'2. Collected Data'!W161,'2. Collected Data'!W261,'2. Collected Data'!W361))</f>
        <v>0</v>
      </c>
      <c r="X61" s="45">
        <f>IF(COUNT('2. Collected Data'!X61,'2. Collected Data'!X161,'2. Collected Data'!X261,'2. Collected Data'!X361)&lt;=1,"",AVERAGE('2. Collected Data'!X61,'2. Collected Data'!X161,'2. Collected Data'!X261,'2. Collected Data'!X361))</f>
        <v>0</v>
      </c>
      <c r="Y61" s="45">
        <f>IF(COUNT('2. Collected Data'!Y61,'2. Collected Data'!Y161,'2. Collected Data'!Y261,'2. Collected Data'!Y361)&lt;=1,"",AVERAGE('2. Collected Data'!Y61,'2. Collected Data'!Y161,'2. Collected Data'!Y261,'2. Collected Data'!Y361))</f>
        <v>4500</v>
      </c>
      <c r="Z61" s="45">
        <f>IF(COUNT('2. Collected Data'!Z61,'2. Collected Data'!Z161,'2. Collected Data'!Z261,'2. Collected Data'!Z361)&lt;=1,"",AVERAGE('2. Collected Data'!Z61,'2. Collected Data'!Z161,'2. Collected Data'!Z261,'2. Collected Data'!Z361))</f>
        <v>131.25</v>
      </c>
      <c r="AA61" s="185">
        <f>IF(COUNT('2. Collected Data'!AA61,'2. Collected Data'!AA161,'2. Collected Data'!AA261,'2. Collected Data'!AA361)&lt;=1,"",AVERAGE('2. Collected Data'!AA61,'2. Collected Data'!AA161,'2. Collected Data'!AA261,'2. Collected Data'!AA361))</f>
        <v>1</v>
      </c>
      <c r="AB61" s="185">
        <f>IF(COUNT('2. Collected Data'!AB61,'2. Collected Data'!AB161,'2. Collected Data'!AB261,'2. Collected Data'!AB361)&lt;=1,"",AVERAGE('2. Collected Data'!AB61,'2. Collected Data'!AB161,'2. Collected Data'!AB261,'2. Collected Data'!AB361))</f>
        <v>0</v>
      </c>
      <c r="AC61" s="185">
        <f>IF(COUNT('2. Collected Data'!AC61,'2. Collected Data'!AC161,'2. Collected Data'!AC261,'2. Collected Data'!AC361)&lt;=1,"",AVERAGE('2. Collected Data'!AC61,'2. Collected Data'!AC161,'2. Collected Data'!AC261,'2. Collected Data'!AC361))</f>
        <v>0</v>
      </c>
      <c r="AD61" s="45">
        <f>IF(COUNT('2. Collected Data'!AD61,'2. Collected Data'!AD161,'2. Collected Data'!AD261,'2. Collected Data'!AD361)&lt;=1,"",AVERAGE('2. Collected Data'!AD61,'2. Collected Data'!AD161,'2. Collected Data'!AD261,'2. Collected Data'!AD361))</f>
        <v>158</v>
      </c>
      <c r="AE61" s="45">
        <f>IF(COUNT('2. Collected Data'!AE61,'2. Collected Data'!AE161,'2. Collected Data'!AE261,'2. Collected Data'!AE361)&lt;=1,"",AVERAGE('2. Collected Data'!AE61,'2. Collected Data'!AE161,'2. Collected Data'!AE261,'2. Collected Data'!AE361))</f>
        <v>177000</v>
      </c>
      <c r="AF61" s="45">
        <f>IF(COUNT('2. Collected Data'!AF61,'2. Collected Data'!AF161,'2. Collected Data'!AF261,'2. Collected Data'!AF361)&lt;=1,"",AVERAGE('2. Collected Data'!AF61,'2. Collected Data'!AF161,'2. Collected Data'!AF261,'2. Collected Data'!AF361))</f>
        <v>102</v>
      </c>
      <c r="AG61" s="45">
        <f>IF(COUNT('2. Collected Data'!AG61,'2. Collected Data'!AG161,'2. Collected Data'!AG261,'2. Collected Data'!AG361)&lt;=1,"",AVERAGE('2. Collected Data'!AG61,'2. Collected Data'!AG161,'2. Collected Data'!AG261,'2. Collected Data'!AG361))</f>
        <v>833850</v>
      </c>
      <c r="AH61" s="88"/>
      <c r="AI61" s="45">
        <f>IF(COUNT('2. Collected Data'!AI61,'2. Collected Data'!AI161,'2. Collected Data'!AI261,'2. Collected Data'!AI361)&lt;=1,"",AVERAGE('2. Collected Data'!AI61,'2. Collected Data'!AI161,'2. Collected Data'!AI261,'2. Collected Data'!AI361))</f>
        <v>222672.5</v>
      </c>
      <c r="AJ61" s="45">
        <f>IF(COUNT('2. Collected Data'!AJ61,'2. Collected Data'!AJ161,'2. Collected Data'!AJ261,'2. Collected Data'!AJ361)&lt;=1,"",AVERAGE('2. Collected Data'!AJ61,'2. Collected Data'!AJ161,'2. Collected Data'!AJ261,'2. Collected Data'!AJ361))</f>
        <v>188</v>
      </c>
      <c r="AK61" s="45">
        <f>IF(COUNT('2. Collected Data'!AK61,'2. Collected Data'!AK161,'2. Collected Data'!AK261,'2. Collected Data'!AK361)&lt;=1,"",AVERAGE('2. Collected Data'!AK61,'2. Collected Data'!AK161,'2. Collected Data'!AK261,'2. Collected Data'!AK361))</f>
        <v>18.333333333333332</v>
      </c>
      <c r="AL61" s="45">
        <f>IF(COUNT('2. Collected Data'!AL61,'2. Collected Data'!AL161,'2. Collected Data'!AL261,'2. Collected Data'!AL361)&lt;=1,"",AVERAGE('2. Collected Data'!AL61,'2. Collected Data'!AL161,'2. Collected Data'!AL261,'2. Collected Data'!AL361))</f>
        <v>230690.25</v>
      </c>
      <c r="AM61" s="45" t="str">
        <f>IF(COUNT('2. Collected Data'!AM61,'2. Collected Data'!AM161,'2. Collected Data'!AM261,'2. Collected Data'!AM361)&lt;=1,"",AVERAGE('2. Collected Data'!AM61,'2. Collected Data'!AM161,'2. Collected Data'!AM261,'2. Collected Data'!AM361))</f>
        <v/>
      </c>
      <c r="AN61" s="122"/>
      <c r="AO61" s="45">
        <f>IF(COUNT('2. Collected Data'!AO61,'2. Collected Data'!AO161,'2. Collected Data'!AO261,'2. Collected Data'!AO361)&lt;=1,"",AVERAGE('2. Collected Data'!AO61,'2. Collected Data'!AO161,'2. Collected Data'!AO261,'2. Collected Data'!AO361))</f>
        <v>696066.5</v>
      </c>
      <c r="AP61" s="45">
        <f>IF(COUNT('2. Collected Data'!AP61,'2. Collected Data'!AP161,'2. Collected Data'!AP261,'2. Collected Data'!AP361)&lt;=1,"",AVERAGE('2. Collected Data'!AP61,'2. Collected Data'!AP161,'2. Collected Data'!AP261,'2. Collected Data'!AP361))</f>
        <v>96168</v>
      </c>
      <c r="AQ61" s="45">
        <f>IF(COUNT('2. Collected Data'!AQ61,'2. Collected Data'!AQ161,'2. Collected Data'!AQ261,'2. Collected Data'!AQ361)&lt;=1,"",AVERAGE('2. Collected Data'!AQ61,'2. Collected Data'!AQ161,'2. Collected Data'!AQ261,'2. Collected Data'!AQ361))</f>
        <v>0</v>
      </c>
      <c r="AR61" s="45">
        <f>IF(COUNT('2. Collected Data'!AR61,'2. Collected Data'!AR161,'2. Collected Data'!AR261,'2. Collected Data'!AR361)&lt;=1,"",AVERAGE('2. Collected Data'!AR61,'2. Collected Data'!AR161,'2. Collected Data'!AR261,'2. Collected Data'!AR361))</f>
        <v>0</v>
      </c>
      <c r="AS61" s="45">
        <f>IF(COUNT('2. Collected Data'!AS61,'2. Collected Data'!AS161,'2. Collected Data'!AS261,'2. Collected Data'!AS361)&lt;=1,"",AVERAGE('2. Collected Data'!AS61,'2. Collected Data'!AS161,'2. Collected Data'!AS261,'2. Collected Data'!AS361))</f>
        <v>0</v>
      </c>
      <c r="AT61" s="45">
        <f>IF(COUNT('2. Collected Data'!AT61,'2. Collected Data'!AT161,'2. Collected Data'!AT261,'2. Collected Data'!AT361)&lt;=1,"",AVERAGE('2. Collected Data'!AT61,'2. Collected Data'!AT161,'2. Collected Data'!AT261,'2. Collected Data'!AT361))</f>
        <v>0</v>
      </c>
      <c r="AU61" s="45" t="str">
        <f>IF(COUNT('2. Collected Data'!AU61,'2. Collected Data'!AU161,'2. Collected Data'!AU261,'2. Collected Data'!AU361)&lt;=1,"",AVERAGE('2. Collected Data'!AU61,'2. Collected Data'!AU161,'2. Collected Data'!AU261,'2. Collected Data'!AU361))</f>
        <v/>
      </c>
      <c r="AV61" s="88"/>
      <c r="AW61" s="185">
        <f>IF(COUNT('2. Collected Data'!AW61,'2. Collected Data'!AW161,'2. Collected Data'!AW261,'2. Collected Data'!AW361)&lt;=1,"",AVERAGE('2. Collected Data'!AW61,'2. Collected Data'!AW161,'2. Collected Data'!AW261,'2. Collected Data'!AW361))</f>
        <v>0.86250000000000004</v>
      </c>
      <c r="AX61" s="185">
        <f>IF(COUNT('2. Collected Data'!AX61,'2. Collected Data'!AX161,'2. Collected Data'!AX261,'2. Collected Data'!AX361)&lt;=1,"",AVERAGE('2. Collected Data'!AX61,'2. Collected Data'!AX161,'2. Collected Data'!AX261,'2. Collected Data'!AX361))</f>
        <v>0.13750000000000001</v>
      </c>
      <c r="AY61" s="50"/>
      <c r="AZ61" s="91"/>
      <c r="BA61" s="88"/>
      <c r="BB61" s="78">
        <f>IF(COUNT('2. Collected Data'!BB61,'2. Collected Data'!BB161,'2. Collected Data'!BB261,'2. Collected Data'!BB361)&lt;=1,"",AVERAGE('2. Collected Data'!BB61,'2. Collected Data'!BB161,'2. Collected Data'!BB261,'2. Collected Data'!BB361))</f>
        <v>75.087500000000006</v>
      </c>
      <c r="BC61" s="75" t="str">
        <f>IF(COUNT('2. Collected Data'!BC61,'2. Collected Data'!BC161,'2. Collected Data'!BC261,'2. Collected Data'!BC361)&lt;=1,"",AVERAGE('2. Collected Data'!BC61,'2. Collected Data'!BC161,'2. Collected Data'!BC261,'2. Collected Data'!BC361))</f>
        <v/>
      </c>
      <c r="BD61" s="75" t="str">
        <f>IF(COUNT('2. Collected Data'!BD61,'2. Collected Data'!BD161,'2. Collected Data'!BD261,'2. Collected Data'!BD361)&lt;=1,"",AVERAGE('2. Collected Data'!BD61,'2. Collected Data'!BD161,'2. Collected Data'!BD261,'2. Collected Data'!BD361))</f>
        <v/>
      </c>
      <c r="BE61" s="75" t="str">
        <f>IF(COUNT('2. Collected Data'!BE61,'2. Collected Data'!BE161,'2. Collected Data'!BE261,'2. Collected Data'!BE361)&lt;=1,"",AVERAGE('2. Collected Data'!BE61,'2. Collected Data'!BE161,'2. Collected Data'!BE261,'2. Collected Data'!BE361))</f>
        <v/>
      </c>
      <c r="BF61" s="75">
        <f>IF(COUNT('2. Collected Data'!BF61,'2. Collected Data'!BF161,'2. Collected Data'!BF261,'2. Collected Data'!BF361)&lt;=1,"",AVERAGE('2. Collected Data'!BF61,'2. Collected Data'!BF161,'2. Collected Data'!BF261,'2. Collected Data'!BF361))</f>
        <v>46505910</v>
      </c>
      <c r="BG61" s="50"/>
      <c r="BH61" s="78">
        <f>IF(COUNT('2. Collected Data'!BH61,'2. Collected Data'!BH161,'2. Collected Data'!BH261,'2. Collected Data'!BH361)&lt;=1,"",AVERAGE('2. Collected Data'!BH61,'2. Collected Data'!BH161,'2. Collected Data'!BH261,'2. Collected Data'!BH361))</f>
        <v>52.819999999999993</v>
      </c>
      <c r="BI61" s="141"/>
      <c r="BJ61" s="71"/>
    </row>
    <row r="62" spans="1:62" s="177" customFormat="1" ht="11.25" customHeight="1" x14ac:dyDescent="0.15">
      <c r="A62" s="89" t="s">
        <v>75</v>
      </c>
      <c r="B62" s="173"/>
      <c r="C62" s="349"/>
      <c r="D62" s="349"/>
      <c r="E62" s="349"/>
      <c r="F62" s="349"/>
      <c r="G62" s="45">
        <f>IF(COUNT('2. Collected Data'!G62,'2. Collected Data'!G162,'2. Collected Data'!G262,'2. Collected Data'!G362)&lt;=1,"",AVERAGE('2. Collected Data'!G62,'2. Collected Data'!G162,'2. Collected Data'!G262,'2. Collected Data'!G362))</f>
        <v>34580</v>
      </c>
      <c r="H62" s="45">
        <f>IF(COUNT('2. Collected Data'!H62,'2. Collected Data'!H162,'2. Collected Data'!H262,'2. Collected Data'!H362)&lt;=1,"",AVERAGE('2. Collected Data'!H62,'2. Collected Data'!H162,'2. Collected Data'!H262,'2. Collected Data'!H362))</f>
        <v>11441.385</v>
      </c>
      <c r="I62" s="45">
        <f>IF(COUNT('2. Collected Data'!I62,'2. Collected Data'!I162,'2. Collected Data'!I262,'2. Collected Data'!I362)&lt;=1,"",AVERAGE('2. Collected Data'!I62,'2. Collected Data'!I162,'2. Collected Data'!I262,'2. Collected Data'!I362))</f>
        <v>0</v>
      </c>
      <c r="J62" s="45">
        <f>IF(COUNT('2. Collected Data'!J62,'2. Collected Data'!J162,'2. Collected Data'!J262,'2. Collected Data'!J362)&lt;=1,"",AVERAGE('2. Collected Data'!J62,'2. Collected Data'!J162,'2. Collected Data'!J262,'2. Collected Data'!J362))</f>
        <v>0</v>
      </c>
      <c r="K62" s="45">
        <f>IF(COUNT('2. Collected Data'!K62,'2. Collected Data'!K162,'2. Collected Data'!K262,'2. Collected Data'!K362)&lt;=1,"",AVERAGE('2. Collected Data'!K62,'2. Collected Data'!K162,'2. Collected Data'!K262,'2. Collected Data'!K362))</f>
        <v>0</v>
      </c>
      <c r="L62" s="45">
        <f>IF(COUNT('2. Collected Data'!L62,'2. Collected Data'!L162,'2. Collected Data'!L262,'2. Collected Data'!L362)&lt;=1,"",AVERAGE('2. Collected Data'!L62,'2. Collected Data'!L162,'2. Collected Data'!L262,'2. Collected Data'!L362))</f>
        <v>2</v>
      </c>
      <c r="M62" s="45">
        <f>IF(COUNT('2. Collected Data'!M62,'2. Collected Data'!M162,'2. Collected Data'!M262,'2. Collected Data'!M362)&lt;=1,"",AVERAGE('2. Collected Data'!M62,'2. Collected Data'!M162,'2. Collected Data'!M262,'2. Collected Data'!M362))</f>
        <v>0</v>
      </c>
      <c r="N62" s="45">
        <f>IF(COUNT('2. Collected Data'!N62,'2. Collected Data'!N162,'2. Collected Data'!N262,'2. Collected Data'!N362)&lt;=1,"",AVERAGE('2. Collected Data'!N62,'2. Collected Data'!N162,'2. Collected Data'!N262,'2. Collected Data'!N362))</f>
        <v>0</v>
      </c>
      <c r="O62" s="45">
        <f>IF(COUNT('2. Collected Data'!O62,'2. Collected Data'!O162,'2. Collected Data'!O262,'2. Collected Data'!O362)&lt;=1,"",AVERAGE('2. Collected Data'!O62,'2. Collected Data'!O162,'2. Collected Data'!O262,'2. Collected Data'!O362))</f>
        <v>0</v>
      </c>
      <c r="P62" s="45">
        <f>IF(COUNT('2. Collected Data'!P62,'2. Collected Data'!P162,'2. Collected Data'!P262,'2. Collected Data'!P362)&lt;=1,"",AVERAGE('2. Collected Data'!P62,'2. Collected Data'!P162,'2. Collected Data'!P262,'2. Collected Data'!P362))</f>
        <v>0</v>
      </c>
      <c r="Q62" s="45">
        <f>IF(COUNT('2. Collected Data'!Q62,'2. Collected Data'!Q162,'2. Collected Data'!Q262,'2. Collected Data'!Q362)&lt;=1,"",AVERAGE('2. Collected Data'!Q62,'2. Collected Data'!Q162,'2. Collected Data'!Q262,'2. Collected Data'!Q362))</f>
        <v>2658.75</v>
      </c>
      <c r="R62" s="45">
        <f>IF(COUNT('2. Collected Data'!R62,'2. Collected Data'!R162,'2. Collected Data'!R262,'2. Collected Data'!R362)&lt;=1,"",AVERAGE('2. Collected Data'!R62,'2. Collected Data'!R162,'2. Collected Data'!R262,'2. Collected Data'!R362))</f>
        <v>462</v>
      </c>
      <c r="S62" s="45">
        <f>IF(COUNT('2. Collected Data'!S62,'2. Collected Data'!S162,'2. Collected Data'!S262,'2. Collected Data'!S362)&lt;=1,"",AVERAGE('2. Collected Data'!S62,'2. Collected Data'!S162,'2. Collected Data'!S262,'2. Collected Data'!S362))</f>
        <v>31.5</v>
      </c>
      <c r="T62" s="45">
        <f>IF(COUNT('2. Collected Data'!T62,'2. Collected Data'!T162,'2. Collected Data'!T262,'2. Collected Data'!T362)&lt;=1,"",AVERAGE('2. Collected Data'!T62,'2. Collected Data'!T162,'2. Collected Data'!T262,'2. Collected Data'!T362))</f>
        <v>0</v>
      </c>
      <c r="U62" s="45">
        <f>IF(COUNT('2. Collected Data'!U62,'2. Collected Data'!U162,'2. Collected Data'!U262,'2. Collected Data'!U362)&lt;=1,"",AVERAGE('2. Collected Data'!U62,'2. Collected Data'!U162,'2. Collected Data'!U262,'2. Collected Data'!U362))</f>
        <v>3222</v>
      </c>
      <c r="V62" s="45">
        <f>IF(COUNT('2. Collected Data'!V62,'2. Collected Data'!V162,'2. Collected Data'!V262,'2. Collected Data'!V362)&lt;=1,"",AVERAGE('2. Collected Data'!V62,'2. Collected Data'!V162,'2. Collected Data'!V262,'2. Collected Data'!V362))</f>
        <v>728.5</v>
      </c>
      <c r="W62" s="45">
        <f>IF(COUNT('2. Collected Data'!W62,'2. Collected Data'!W162,'2. Collected Data'!W262,'2. Collected Data'!W362)&lt;=1,"",AVERAGE('2. Collected Data'!W62,'2. Collected Data'!W162,'2. Collected Data'!W262,'2. Collected Data'!W362))</f>
        <v>1294.75</v>
      </c>
      <c r="X62" s="45">
        <f>IF(COUNT('2. Collected Data'!X62,'2. Collected Data'!X162,'2. Collected Data'!X262,'2. Collected Data'!X362)&lt;=1,"",AVERAGE('2. Collected Data'!X62,'2. Collected Data'!X162,'2. Collected Data'!X262,'2. Collected Data'!X362))</f>
        <v>0.75</v>
      </c>
      <c r="Y62" s="45">
        <f>IF(COUNT('2. Collected Data'!Y62,'2. Collected Data'!Y162,'2. Collected Data'!Y262,'2. Collected Data'!Y362)&lt;=1,"",AVERAGE('2. Collected Data'!Y62,'2. Collected Data'!Y162,'2. Collected Data'!Y262,'2. Collected Data'!Y362))</f>
        <v>0</v>
      </c>
      <c r="Z62" s="45">
        <f>IF(COUNT('2. Collected Data'!Z62,'2. Collected Data'!Z162,'2. Collected Data'!Z262,'2. Collected Data'!Z362)&lt;=1,"",AVERAGE('2. Collected Data'!Z62,'2. Collected Data'!Z162,'2. Collected Data'!Z262,'2. Collected Data'!Z362))</f>
        <v>0</v>
      </c>
      <c r="AA62" s="185">
        <f>IF(COUNT('2. Collected Data'!AA62,'2. Collected Data'!AA162,'2. Collected Data'!AA262,'2. Collected Data'!AA362)&lt;=1,"",AVERAGE('2. Collected Data'!AA62,'2. Collected Data'!AA162,'2. Collected Data'!AA262,'2. Collected Data'!AA362))</f>
        <v>0</v>
      </c>
      <c r="AB62" s="185">
        <f>IF(COUNT('2. Collected Data'!AB62,'2. Collected Data'!AB162,'2. Collected Data'!AB262,'2. Collected Data'!AB362)&lt;=1,"",AVERAGE('2. Collected Data'!AB62,'2. Collected Data'!AB162,'2. Collected Data'!AB262,'2. Collected Data'!AB362))</f>
        <v>0</v>
      </c>
      <c r="AC62" s="185">
        <f>IF(COUNT('2. Collected Data'!AC62,'2. Collected Data'!AC162,'2. Collected Data'!AC262,'2. Collected Data'!AC362)&lt;=1,"",AVERAGE('2. Collected Data'!AC62,'2. Collected Data'!AC162,'2. Collected Data'!AC262,'2. Collected Data'!AC362))</f>
        <v>1</v>
      </c>
      <c r="AD62" s="45">
        <f>IF(COUNT('2. Collected Data'!AD62,'2. Collected Data'!AD162,'2. Collected Data'!AD262,'2. Collected Data'!AD362)&lt;=1,"",AVERAGE('2. Collected Data'!AD62,'2. Collected Data'!AD162,'2. Collected Data'!AD262,'2. Collected Data'!AD362))</f>
        <v>283.75</v>
      </c>
      <c r="AE62" s="45">
        <f>IF(COUNT('2. Collected Data'!AE62,'2. Collected Data'!AE162,'2. Collected Data'!AE262,'2. Collected Data'!AE362)&lt;=1,"",AVERAGE('2. Collected Data'!AE62,'2. Collected Data'!AE162,'2. Collected Data'!AE262,'2. Collected Data'!AE362))</f>
        <v>539719.75</v>
      </c>
      <c r="AF62" s="45">
        <f>IF(COUNT('2. Collected Data'!AF62,'2. Collected Data'!AF162,'2. Collected Data'!AF262,'2. Collected Data'!AF362)&lt;=1,"",AVERAGE('2. Collected Data'!AF62,'2. Collected Data'!AF162,'2. Collected Data'!AF262,'2. Collected Data'!AF362))</f>
        <v>271.33333333333331</v>
      </c>
      <c r="AG62" s="45">
        <f>IF(COUNT('2. Collected Data'!AG62,'2. Collected Data'!AG162,'2. Collected Data'!AG262,'2. Collected Data'!AG362)&lt;=1,"",AVERAGE('2. Collected Data'!AG62,'2. Collected Data'!AG162,'2. Collected Data'!AG262,'2. Collected Data'!AG362))</f>
        <v>1772757</v>
      </c>
      <c r="AH62" s="88"/>
      <c r="AI62" s="45">
        <f>IF(COUNT('2. Collected Data'!AI62,'2. Collected Data'!AI162,'2. Collected Data'!AI262,'2. Collected Data'!AI362)&lt;=1,"",AVERAGE('2. Collected Data'!AI62,'2. Collected Data'!AI162,'2. Collected Data'!AI262,'2. Collected Data'!AI362))</f>
        <v>470179.75</v>
      </c>
      <c r="AJ62" s="45">
        <f>IF(COUNT('2. Collected Data'!AJ62,'2. Collected Data'!AJ162,'2. Collected Data'!AJ262,'2. Collected Data'!AJ362)&lt;=1,"",AVERAGE('2. Collected Data'!AJ62,'2. Collected Data'!AJ162,'2. Collected Data'!AJ262,'2. Collected Data'!AJ362))</f>
        <v>69</v>
      </c>
      <c r="AK62" s="45">
        <f>IF(COUNT('2. Collected Data'!AK62,'2. Collected Data'!AK162,'2. Collected Data'!AK262,'2. Collected Data'!AK362)&lt;=1,"",AVERAGE('2. Collected Data'!AK62,'2. Collected Data'!AK162,'2. Collected Data'!AK262,'2. Collected Data'!AK362))</f>
        <v>0</v>
      </c>
      <c r="AL62" s="45">
        <f>IF(COUNT('2. Collected Data'!AL62,'2. Collected Data'!AL162,'2. Collected Data'!AL262,'2. Collected Data'!AL362)&lt;=1,"",AVERAGE('2. Collected Data'!AL62,'2. Collected Data'!AL162,'2. Collected Data'!AL262,'2. Collected Data'!AL362))</f>
        <v>18724.5</v>
      </c>
      <c r="AM62" s="45">
        <f>IF(COUNT('2. Collected Data'!AM62,'2. Collected Data'!AM162,'2. Collected Data'!AM262,'2. Collected Data'!AM362)&lt;=1,"",AVERAGE('2. Collected Data'!AM62,'2. Collected Data'!AM162,'2. Collected Data'!AM262,'2. Collected Data'!AM362))</f>
        <v>0</v>
      </c>
      <c r="AN62" s="122"/>
      <c r="AO62" s="45">
        <f>IF(COUNT('2. Collected Data'!AO62,'2. Collected Data'!AO162,'2. Collected Data'!AO262,'2. Collected Data'!AO362)&lt;=1,"",AVERAGE('2. Collected Data'!AO62,'2. Collected Data'!AO162,'2. Collected Data'!AO262,'2. Collected Data'!AO362))</f>
        <v>4373651.75</v>
      </c>
      <c r="AP62" s="45">
        <f>IF(COUNT('2. Collected Data'!AP62,'2. Collected Data'!AP162,'2. Collected Data'!AP262,'2. Collected Data'!AP362)&lt;=1,"",AVERAGE('2. Collected Data'!AP62,'2. Collected Data'!AP162,'2. Collected Data'!AP262,'2. Collected Data'!AP362))</f>
        <v>101020.75</v>
      </c>
      <c r="AQ62" s="45">
        <f>IF(COUNT('2. Collected Data'!AQ62,'2. Collected Data'!AQ162,'2. Collected Data'!AQ262,'2. Collected Data'!AQ362)&lt;=1,"",AVERAGE('2. Collected Data'!AQ62,'2. Collected Data'!AQ162,'2. Collected Data'!AQ262,'2. Collected Data'!AQ362))</f>
        <v>87790.75</v>
      </c>
      <c r="AR62" s="45">
        <f>IF(COUNT('2. Collected Data'!AR62,'2. Collected Data'!AR162,'2. Collected Data'!AR262,'2. Collected Data'!AR362)&lt;=1,"",AVERAGE('2. Collected Data'!AR62,'2. Collected Data'!AR162,'2. Collected Data'!AR262,'2. Collected Data'!AR362))</f>
        <v>0</v>
      </c>
      <c r="AS62" s="45" t="str">
        <f>IF(COUNT('2. Collected Data'!AS62,'2. Collected Data'!AS162,'2. Collected Data'!AS262,'2. Collected Data'!AS362)&lt;=1,"",AVERAGE('2. Collected Data'!AS62,'2. Collected Data'!AS162,'2. Collected Data'!AS262,'2. Collected Data'!AS362))</f>
        <v/>
      </c>
      <c r="AT62" s="45">
        <f>IF(COUNT('2. Collected Data'!AT62,'2. Collected Data'!AT162,'2. Collected Data'!AT262,'2. Collected Data'!AT362)&lt;=1,"",AVERAGE('2. Collected Data'!AT62,'2. Collected Data'!AT162,'2. Collected Data'!AT262,'2. Collected Data'!AT362))</f>
        <v>193808</v>
      </c>
      <c r="AU62" s="45" t="str">
        <f>IF(COUNT('2. Collected Data'!AU62,'2. Collected Data'!AU162,'2. Collected Data'!AU262,'2. Collected Data'!AU362)&lt;=1,"",AVERAGE('2. Collected Data'!AU62,'2. Collected Data'!AU162,'2. Collected Data'!AU262,'2. Collected Data'!AU362))</f>
        <v/>
      </c>
      <c r="AV62" s="88"/>
      <c r="AW62" s="185">
        <f>IF(COUNT('2. Collected Data'!AW62,'2. Collected Data'!AW162,'2. Collected Data'!AW262,'2. Collected Data'!AW362)&lt;=1,"",AVERAGE('2. Collected Data'!AW62,'2. Collected Data'!AW162,'2. Collected Data'!AW262,'2. Collected Data'!AW362))</f>
        <v>0.94249999999999989</v>
      </c>
      <c r="AX62" s="185">
        <f>IF(COUNT('2. Collected Data'!AX62,'2. Collected Data'!AX162,'2. Collected Data'!AX262,'2. Collected Data'!AX362)&lt;=1,"",AVERAGE('2. Collected Data'!AX62,'2. Collected Data'!AX162,'2. Collected Data'!AX262,'2. Collected Data'!AX362))</f>
        <v>5.7500000000000009E-2</v>
      </c>
      <c r="AY62" s="50"/>
      <c r="AZ62" s="91"/>
      <c r="BA62" s="88"/>
      <c r="BB62" s="78">
        <f>IF(COUNT('2. Collected Data'!BB62,'2. Collected Data'!BB162,'2. Collected Data'!BB262,'2. Collected Data'!BB362)&lt;=1,"",AVERAGE('2. Collected Data'!BB62,'2. Collected Data'!BB162,'2. Collected Data'!BB262,'2. Collected Data'!BB362))</f>
        <v>69.174999999999997</v>
      </c>
      <c r="BC62" s="75">
        <f>IF(COUNT('2. Collected Data'!BC62,'2. Collected Data'!BC162,'2. Collected Data'!BC262,'2. Collected Data'!BC362)&lt;=1,"",AVERAGE('2. Collected Data'!BC62,'2. Collected Data'!BC162,'2. Collected Data'!BC262,'2. Collected Data'!BC362))</f>
        <v>22294859.5</v>
      </c>
      <c r="BD62" s="75">
        <f>IF(COUNT('2. Collected Data'!BD62,'2. Collected Data'!BD162,'2. Collected Data'!BD262,'2. Collected Data'!BD362)&lt;=1,"",AVERAGE('2. Collected Data'!BD62,'2. Collected Data'!BD162,'2. Collected Data'!BD262,'2. Collected Data'!BD362))</f>
        <v>24667144.25</v>
      </c>
      <c r="BE62" s="75">
        <f>IF(COUNT('2. Collected Data'!BE62,'2. Collected Data'!BE162,'2. Collected Data'!BE262,'2. Collected Data'!BE362)&lt;=1,"",AVERAGE('2. Collected Data'!BE62,'2. Collected Data'!BE162,'2. Collected Data'!BE262,'2. Collected Data'!BE362))</f>
        <v>36000643.25</v>
      </c>
      <c r="BF62" s="75">
        <f>IF(COUNT('2. Collected Data'!BF62,'2. Collected Data'!BF162,'2. Collected Data'!BF262,'2. Collected Data'!BF362)&lt;=1,"",AVERAGE('2. Collected Data'!BF62,'2. Collected Data'!BF162,'2. Collected Data'!BF262,'2. Collected Data'!BF362))</f>
        <v>82962647</v>
      </c>
      <c r="BG62" s="50"/>
      <c r="BH62" s="78">
        <f>IF(COUNT('2. Collected Data'!BH62,'2. Collected Data'!BH162,'2. Collected Data'!BH262,'2. Collected Data'!BH362)&lt;=1,"",AVERAGE('2. Collected Data'!BH62,'2. Collected Data'!BH162,'2. Collected Data'!BH262,'2. Collected Data'!BH362))</f>
        <v>70.300000000000011</v>
      </c>
      <c r="BI62" s="141"/>
      <c r="BJ62" s="71"/>
    </row>
    <row r="63" spans="1:62" s="177" customFormat="1" ht="11.25" customHeight="1" x14ac:dyDescent="0.15">
      <c r="A63" s="89" t="s">
        <v>361</v>
      </c>
      <c r="B63" s="173"/>
      <c r="C63" s="349"/>
      <c r="D63" s="349"/>
      <c r="E63" s="349"/>
      <c r="F63" s="349"/>
      <c r="G63" s="45" t="str">
        <f>IF(COUNT('2. Collected Data'!G63,'2. Collected Data'!G163,'2. Collected Data'!G263,'2. Collected Data'!G363)&lt;=1,"",AVERAGE('2. Collected Data'!G63,'2. Collected Data'!G163,'2. Collected Data'!G263,'2. Collected Data'!G363))</f>
        <v/>
      </c>
      <c r="H63" s="45" t="str">
        <f>IF(COUNT('2. Collected Data'!H63,'2. Collected Data'!H163,'2. Collected Data'!H263,'2. Collected Data'!H363)&lt;=1,"",AVERAGE('2. Collected Data'!H63,'2. Collected Data'!H163,'2. Collected Data'!H263,'2. Collected Data'!H363))</f>
        <v/>
      </c>
      <c r="I63" s="45" t="str">
        <f>IF(COUNT('2. Collected Data'!I63,'2. Collected Data'!I163,'2. Collected Data'!I263,'2. Collected Data'!I363)&lt;=1,"",AVERAGE('2. Collected Data'!I63,'2. Collected Data'!I163,'2. Collected Data'!I263,'2. Collected Data'!I363))</f>
        <v/>
      </c>
      <c r="J63" s="45" t="str">
        <f>IF(COUNT('2. Collected Data'!J63,'2. Collected Data'!J163,'2. Collected Data'!J263,'2. Collected Data'!J363)&lt;=1,"",AVERAGE('2. Collected Data'!J63,'2. Collected Data'!J163,'2. Collected Data'!J263,'2. Collected Data'!J363))</f>
        <v/>
      </c>
      <c r="K63" s="45" t="str">
        <f>IF(COUNT('2. Collected Data'!K63,'2. Collected Data'!K163,'2. Collected Data'!K263,'2. Collected Data'!K363)&lt;=1,"",AVERAGE('2. Collected Data'!K63,'2. Collected Data'!K163,'2. Collected Data'!K263,'2. Collected Data'!K363))</f>
        <v/>
      </c>
      <c r="L63" s="45" t="str">
        <f>IF(COUNT('2. Collected Data'!L63,'2. Collected Data'!L163,'2. Collected Data'!L263,'2. Collected Data'!L363)&lt;=1,"",AVERAGE('2. Collected Data'!L63,'2. Collected Data'!L163,'2. Collected Data'!L263,'2. Collected Data'!L363))</f>
        <v/>
      </c>
      <c r="M63" s="45" t="str">
        <f>IF(COUNT('2. Collected Data'!M63,'2. Collected Data'!M163,'2. Collected Data'!M263,'2. Collected Data'!M363)&lt;=1,"",AVERAGE('2. Collected Data'!M63,'2. Collected Data'!M163,'2. Collected Data'!M263,'2. Collected Data'!M363))</f>
        <v/>
      </c>
      <c r="N63" s="45" t="str">
        <f>IF(COUNT('2. Collected Data'!N63,'2. Collected Data'!N163,'2. Collected Data'!N263,'2. Collected Data'!N363)&lt;=1,"",AVERAGE('2. Collected Data'!N63,'2. Collected Data'!N163,'2. Collected Data'!N263,'2. Collected Data'!N363))</f>
        <v/>
      </c>
      <c r="O63" s="45" t="str">
        <f>IF(COUNT('2. Collected Data'!O63,'2. Collected Data'!O163,'2. Collected Data'!O263,'2. Collected Data'!O363)&lt;=1,"",AVERAGE('2. Collected Data'!O63,'2. Collected Data'!O163,'2. Collected Data'!O263,'2. Collected Data'!O363))</f>
        <v/>
      </c>
      <c r="P63" s="45" t="str">
        <f>IF(COUNT('2. Collected Data'!P63,'2. Collected Data'!P163,'2. Collected Data'!P263,'2. Collected Data'!P363)&lt;=1,"",AVERAGE('2. Collected Data'!P63,'2. Collected Data'!P163,'2. Collected Data'!P263,'2. Collected Data'!P363))</f>
        <v/>
      </c>
      <c r="Q63" s="45" t="str">
        <f>IF(COUNT('2. Collected Data'!Q63,'2. Collected Data'!Q163,'2. Collected Data'!Q263,'2. Collected Data'!Q363)&lt;=1,"",AVERAGE('2. Collected Data'!Q63,'2. Collected Data'!Q163,'2. Collected Data'!Q263,'2. Collected Data'!Q363))</f>
        <v/>
      </c>
      <c r="R63" s="45" t="str">
        <f>IF(COUNT('2. Collected Data'!R63,'2. Collected Data'!R163,'2. Collected Data'!R263,'2. Collected Data'!R363)&lt;=1,"",AVERAGE('2. Collected Data'!R63,'2. Collected Data'!R163,'2. Collected Data'!R263,'2. Collected Data'!R363))</f>
        <v/>
      </c>
      <c r="S63" s="45" t="str">
        <f>IF(COUNT('2. Collected Data'!S63,'2. Collected Data'!S163,'2. Collected Data'!S263,'2. Collected Data'!S363)&lt;=1,"",AVERAGE('2. Collected Data'!S63,'2. Collected Data'!S163,'2. Collected Data'!S263,'2. Collected Data'!S363))</f>
        <v/>
      </c>
      <c r="T63" s="45" t="str">
        <f>IF(COUNT('2. Collected Data'!T63,'2. Collected Data'!T163,'2. Collected Data'!T263,'2. Collected Data'!T363)&lt;=1,"",AVERAGE('2. Collected Data'!T63,'2. Collected Data'!T163,'2. Collected Data'!T263,'2. Collected Data'!T363))</f>
        <v/>
      </c>
      <c r="U63" s="45" t="str">
        <f>IF(COUNT('2. Collected Data'!U63,'2. Collected Data'!U163,'2. Collected Data'!U263,'2. Collected Data'!U363)&lt;=1,"",AVERAGE('2. Collected Data'!U63,'2. Collected Data'!U163,'2. Collected Data'!U263,'2. Collected Data'!U363))</f>
        <v/>
      </c>
      <c r="V63" s="45" t="str">
        <f>IF(COUNT('2. Collected Data'!V63,'2. Collected Data'!V163,'2. Collected Data'!V263,'2. Collected Data'!V363)&lt;=1,"",AVERAGE('2. Collected Data'!V63,'2. Collected Data'!V163,'2. Collected Data'!V263,'2. Collected Data'!V363))</f>
        <v/>
      </c>
      <c r="W63" s="45" t="str">
        <f>IF(COUNT('2. Collected Data'!W63,'2. Collected Data'!W163,'2. Collected Data'!W263,'2. Collected Data'!W363)&lt;=1,"",AVERAGE('2. Collected Data'!W63,'2. Collected Data'!W163,'2. Collected Data'!W263,'2. Collected Data'!W363))</f>
        <v/>
      </c>
      <c r="X63" s="45" t="str">
        <f>IF(COUNT('2. Collected Data'!X63,'2. Collected Data'!X163,'2. Collected Data'!X263,'2. Collected Data'!X363)&lt;=1,"",AVERAGE('2. Collected Data'!X63,'2. Collected Data'!X163,'2. Collected Data'!X263,'2. Collected Data'!X363))</f>
        <v/>
      </c>
      <c r="Y63" s="45" t="str">
        <f>IF(COUNT('2. Collected Data'!Y63,'2. Collected Data'!Y163,'2. Collected Data'!Y263,'2. Collected Data'!Y363)&lt;=1,"",AVERAGE('2. Collected Data'!Y63,'2. Collected Data'!Y163,'2. Collected Data'!Y263,'2. Collected Data'!Y363))</f>
        <v/>
      </c>
      <c r="Z63" s="45" t="str">
        <f>IF(COUNT('2. Collected Data'!Z63,'2. Collected Data'!Z163,'2. Collected Data'!Z263,'2. Collected Data'!Z363)&lt;=1,"",AVERAGE('2. Collected Data'!Z63,'2. Collected Data'!Z163,'2. Collected Data'!Z263,'2. Collected Data'!Z363))</f>
        <v/>
      </c>
      <c r="AA63" s="185" t="str">
        <f>IF(COUNT('2. Collected Data'!AA63,'2. Collected Data'!AA163,'2. Collected Data'!AA263,'2. Collected Data'!AA363)&lt;=1,"",AVERAGE('2. Collected Data'!AA63,'2. Collected Data'!AA163,'2. Collected Data'!AA263,'2. Collected Data'!AA363))</f>
        <v/>
      </c>
      <c r="AB63" s="185" t="str">
        <f>IF(COUNT('2. Collected Data'!AB63,'2. Collected Data'!AB163,'2. Collected Data'!AB263,'2. Collected Data'!AB363)&lt;=1,"",AVERAGE('2. Collected Data'!AB63,'2. Collected Data'!AB163,'2. Collected Data'!AB263,'2. Collected Data'!AB363))</f>
        <v/>
      </c>
      <c r="AC63" s="185" t="str">
        <f>IF(COUNT('2. Collected Data'!AC63,'2. Collected Data'!AC163,'2. Collected Data'!AC263,'2. Collected Data'!AC363)&lt;=1,"",AVERAGE('2. Collected Data'!AC63,'2. Collected Data'!AC163,'2. Collected Data'!AC263,'2. Collected Data'!AC363))</f>
        <v/>
      </c>
      <c r="AD63" s="45" t="str">
        <f>IF(COUNT('2. Collected Data'!AD63,'2. Collected Data'!AD163,'2. Collected Data'!AD263,'2. Collected Data'!AD363)&lt;=1,"",AVERAGE('2. Collected Data'!AD63,'2. Collected Data'!AD163,'2. Collected Data'!AD263,'2. Collected Data'!AD363))</f>
        <v/>
      </c>
      <c r="AE63" s="45" t="str">
        <f>IF(COUNT('2. Collected Data'!AE63,'2. Collected Data'!AE163,'2. Collected Data'!AE263,'2. Collected Data'!AE363)&lt;=1,"",AVERAGE('2. Collected Data'!AE63,'2. Collected Data'!AE163,'2. Collected Data'!AE263,'2. Collected Data'!AE363))</f>
        <v/>
      </c>
      <c r="AF63" s="45" t="str">
        <f>IF(COUNT('2. Collected Data'!AF63,'2. Collected Data'!AF163,'2. Collected Data'!AF263,'2. Collected Data'!AF363)&lt;=1,"",AVERAGE('2. Collected Data'!AF63,'2. Collected Data'!AF163,'2. Collected Data'!AF263,'2. Collected Data'!AF363))</f>
        <v/>
      </c>
      <c r="AG63" s="45" t="str">
        <f>IF(COUNT('2. Collected Data'!AG63,'2. Collected Data'!AG163,'2. Collected Data'!AG263,'2. Collected Data'!AG363)&lt;=1,"",AVERAGE('2. Collected Data'!AG63,'2. Collected Data'!AG163,'2. Collected Data'!AG263,'2. Collected Data'!AG363))</f>
        <v/>
      </c>
      <c r="AH63" s="88"/>
      <c r="AI63" s="45" t="str">
        <f>IF(COUNT('2. Collected Data'!AI63,'2. Collected Data'!AI163,'2. Collected Data'!AI263,'2. Collected Data'!AI363)&lt;=1,"",AVERAGE('2. Collected Data'!AI63,'2. Collected Data'!AI163,'2. Collected Data'!AI263,'2. Collected Data'!AI363))</f>
        <v/>
      </c>
      <c r="AJ63" s="45" t="str">
        <f>IF(COUNT('2. Collected Data'!AJ63,'2. Collected Data'!AJ163,'2. Collected Data'!AJ263,'2. Collected Data'!AJ363)&lt;=1,"",AVERAGE('2. Collected Data'!AJ63,'2. Collected Data'!AJ163,'2. Collected Data'!AJ263,'2. Collected Data'!AJ363))</f>
        <v/>
      </c>
      <c r="AK63" s="45" t="str">
        <f>IF(COUNT('2. Collected Data'!AK63,'2. Collected Data'!AK163,'2. Collected Data'!AK263,'2. Collected Data'!AK363)&lt;=1,"",AVERAGE('2. Collected Data'!AK63,'2. Collected Data'!AK163,'2. Collected Data'!AK263,'2. Collected Data'!AK363))</f>
        <v/>
      </c>
      <c r="AL63" s="45" t="str">
        <f>IF(COUNT('2. Collected Data'!AL63,'2. Collected Data'!AL163,'2. Collected Data'!AL263,'2. Collected Data'!AL363)&lt;=1,"",AVERAGE('2. Collected Data'!AL63,'2. Collected Data'!AL163,'2. Collected Data'!AL263,'2. Collected Data'!AL363))</f>
        <v/>
      </c>
      <c r="AM63" s="45" t="str">
        <f>IF(COUNT('2. Collected Data'!AM63,'2. Collected Data'!AM163,'2. Collected Data'!AM263,'2. Collected Data'!AM363)&lt;=1,"",AVERAGE('2. Collected Data'!AM63,'2. Collected Data'!AM163,'2. Collected Data'!AM263,'2. Collected Data'!AM363))</f>
        <v/>
      </c>
      <c r="AN63" s="122"/>
      <c r="AO63" s="45" t="str">
        <f>IF(COUNT('2. Collected Data'!AO63,'2. Collected Data'!AO163,'2. Collected Data'!AO263,'2. Collected Data'!AO363)&lt;=1,"",AVERAGE('2. Collected Data'!AO63,'2. Collected Data'!AO163,'2. Collected Data'!AO263,'2. Collected Data'!AO363))</f>
        <v/>
      </c>
      <c r="AP63" s="45" t="str">
        <f>IF(COUNT('2. Collected Data'!AP63,'2. Collected Data'!AP163,'2. Collected Data'!AP263,'2. Collected Data'!AP363)&lt;=1,"",AVERAGE('2. Collected Data'!AP63,'2. Collected Data'!AP163,'2. Collected Data'!AP263,'2. Collected Data'!AP363))</f>
        <v/>
      </c>
      <c r="AQ63" s="45" t="str">
        <f>IF(COUNT('2. Collected Data'!AQ63,'2. Collected Data'!AQ163,'2. Collected Data'!AQ263,'2. Collected Data'!AQ363)&lt;=1,"",AVERAGE('2. Collected Data'!AQ63,'2. Collected Data'!AQ163,'2. Collected Data'!AQ263,'2. Collected Data'!AQ363))</f>
        <v/>
      </c>
      <c r="AR63" s="45" t="str">
        <f>IF(COUNT('2. Collected Data'!AR63,'2. Collected Data'!AR163,'2. Collected Data'!AR263,'2. Collected Data'!AR363)&lt;=1,"",AVERAGE('2. Collected Data'!AR63,'2. Collected Data'!AR163,'2. Collected Data'!AR263,'2. Collected Data'!AR363))</f>
        <v/>
      </c>
      <c r="AS63" s="45" t="str">
        <f>IF(COUNT('2. Collected Data'!AS63,'2. Collected Data'!AS163,'2. Collected Data'!AS263,'2. Collected Data'!AS363)&lt;=1,"",AVERAGE('2. Collected Data'!AS63,'2. Collected Data'!AS163,'2. Collected Data'!AS263,'2. Collected Data'!AS363))</f>
        <v/>
      </c>
      <c r="AT63" s="45" t="str">
        <f>IF(COUNT('2. Collected Data'!AT63,'2. Collected Data'!AT163,'2. Collected Data'!AT263,'2. Collected Data'!AT363)&lt;=1,"",AVERAGE('2. Collected Data'!AT63,'2. Collected Data'!AT163,'2. Collected Data'!AT263,'2. Collected Data'!AT363))</f>
        <v/>
      </c>
      <c r="AU63" s="45" t="str">
        <f>IF(COUNT('2. Collected Data'!AU63,'2. Collected Data'!AU163,'2. Collected Data'!AU263,'2. Collected Data'!AU363)&lt;=1,"",AVERAGE('2. Collected Data'!AU63,'2. Collected Data'!AU163,'2. Collected Data'!AU263,'2. Collected Data'!AU363))</f>
        <v/>
      </c>
      <c r="AV63" s="88"/>
      <c r="AW63" s="185" t="str">
        <f>IF(COUNT('2. Collected Data'!AW63,'2. Collected Data'!AW163,'2. Collected Data'!AW263,'2. Collected Data'!AW363)&lt;=1,"",AVERAGE('2. Collected Data'!AW63,'2. Collected Data'!AW163,'2. Collected Data'!AW263,'2. Collected Data'!AW363))</f>
        <v/>
      </c>
      <c r="AX63" s="185" t="str">
        <f>IF(COUNT('2. Collected Data'!AX63,'2. Collected Data'!AX163,'2. Collected Data'!AX263,'2. Collected Data'!AX363)&lt;=1,"",AVERAGE('2. Collected Data'!AX63,'2. Collected Data'!AX163,'2. Collected Data'!AX263,'2. Collected Data'!AX363))</f>
        <v/>
      </c>
      <c r="AY63" s="50"/>
      <c r="AZ63" s="91"/>
      <c r="BA63" s="88"/>
      <c r="BB63" s="78" t="str">
        <f>IF(COUNT('2. Collected Data'!BB63,'2. Collected Data'!BB163,'2. Collected Data'!BB263,'2. Collected Data'!BB363)&lt;=1,"",AVERAGE('2. Collected Data'!BB63,'2. Collected Data'!BB163,'2. Collected Data'!BB263,'2. Collected Data'!BB363))</f>
        <v/>
      </c>
      <c r="BC63" s="78" t="str">
        <f>IF(COUNT('2. Collected Data'!BC63,'2. Collected Data'!BC163,'2. Collected Data'!BC263,'2. Collected Data'!BC363)&lt;=1,"",AVERAGE('2. Collected Data'!BC63,'2. Collected Data'!BC163,'2. Collected Data'!BC263,'2. Collected Data'!BC363))</f>
        <v/>
      </c>
      <c r="BD63" s="78" t="str">
        <f>IF(COUNT('2. Collected Data'!BD63,'2. Collected Data'!BD163,'2. Collected Data'!BD263,'2. Collected Data'!BD363)&lt;=1,"",AVERAGE('2. Collected Data'!BD63,'2. Collected Data'!BD163,'2. Collected Data'!BD263,'2. Collected Data'!BD363))</f>
        <v/>
      </c>
      <c r="BE63" s="78" t="str">
        <f>IF(COUNT('2. Collected Data'!BE63,'2. Collected Data'!BE163,'2. Collected Data'!BE263,'2. Collected Data'!BE363)&lt;=1,"",AVERAGE('2. Collected Data'!BE63,'2. Collected Data'!BE163,'2. Collected Data'!BE263,'2. Collected Data'!BE363))</f>
        <v/>
      </c>
      <c r="BF63" s="78" t="str">
        <f>IF(COUNT('2. Collected Data'!BF63,'2. Collected Data'!BF163,'2. Collected Data'!BF263,'2. Collected Data'!BF363)&lt;=1,"",AVERAGE('2. Collected Data'!BF63,'2. Collected Data'!BF163,'2. Collected Data'!BF263,'2. Collected Data'!BF363))</f>
        <v/>
      </c>
      <c r="BG63" s="50"/>
      <c r="BH63" s="78" t="str">
        <f>IF(COUNT('2. Collected Data'!BH63,'2. Collected Data'!BH163,'2. Collected Data'!BH263,'2. Collected Data'!BH363)&lt;=1,"",AVERAGE('2. Collected Data'!BH63,'2. Collected Data'!BH163,'2. Collected Data'!BH263,'2. Collected Data'!BH363))</f>
        <v/>
      </c>
      <c r="BI63" s="141"/>
      <c r="BJ63" s="71"/>
    </row>
    <row r="64" spans="1:62" s="51" customFormat="1" ht="11.25" customHeight="1" x14ac:dyDescent="0.15">
      <c r="A64" s="67"/>
      <c r="B64" s="69"/>
      <c r="C64" s="40"/>
      <c r="D64" s="40"/>
      <c r="E64" s="40"/>
      <c r="F64" s="40"/>
      <c r="G64" s="45"/>
      <c r="H64" s="45"/>
      <c r="I64" s="45"/>
      <c r="J64" s="45"/>
      <c r="K64" s="45"/>
      <c r="L64" s="45"/>
      <c r="M64" s="45"/>
      <c r="N64" s="45"/>
      <c r="O64" s="45"/>
      <c r="P64" s="45"/>
      <c r="Q64" s="45"/>
      <c r="R64" s="45"/>
      <c r="S64" s="45"/>
      <c r="T64" s="45"/>
      <c r="U64" s="45"/>
      <c r="V64" s="45"/>
      <c r="W64" s="45"/>
      <c r="X64" s="45"/>
      <c r="Y64" s="45"/>
      <c r="Z64" s="45"/>
      <c r="AA64" s="184"/>
      <c r="AB64" s="184"/>
      <c r="AC64" s="184"/>
      <c r="AD64" s="45"/>
      <c r="AE64" s="45"/>
      <c r="AF64" s="45"/>
      <c r="AG64" s="45"/>
      <c r="AH64" s="45"/>
      <c r="AI64" s="45"/>
      <c r="AJ64" s="45"/>
      <c r="AK64" s="45"/>
      <c r="AL64" s="45"/>
      <c r="AM64" s="45"/>
      <c r="AN64" s="45"/>
      <c r="AO64" s="45"/>
      <c r="AP64" s="45"/>
      <c r="AQ64" s="45"/>
      <c r="AR64" s="45"/>
      <c r="AS64" s="45"/>
      <c r="AT64" s="45"/>
      <c r="AU64" s="45"/>
      <c r="AV64" s="45"/>
      <c r="AW64" s="184"/>
      <c r="AX64" s="184"/>
      <c r="AY64" s="45"/>
      <c r="AZ64" s="45"/>
      <c r="BA64" s="45"/>
      <c r="BB64" s="45"/>
      <c r="BC64" s="45"/>
      <c r="BD64" s="45"/>
      <c r="BE64" s="45"/>
      <c r="BF64" s="45"/>
      <c r="BG64" s="45"/>
      <c r="BH64" s="45"/>
      <c r="BI64" s="45"/>
      <c r="BJ64" s="45"/>
    </row>
    <row r="65" spans="1:62" s="51" customFormat="1" ht="11.25" customHeight="1" x14ac:dyDescent="0.15">
      <c r="A65" s="54"/>
      <c r="B65" s="55"/>
      <c r="C65" s="40"/>
      <c r="D65" s="40"/>
      <c r="E65" s="40"/>
      <c r="F65" s="40"/>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184"/>
      <c r="AX65" s="184"/>
      <c r="AY65" s="45"/>
      <c r="AZ65" s="45"/>
      <c r="BA65" s="45"/>
      <c r="BB65" s="45"/>
      <c r="BC65" s="45"/>
      <c r="BD65" s="45"/>
      <c r="BE65" s="45"/>
      <c r="BF65" s="45"/>
      <c r="BG65" s="45"/>
      <c r="BH65" s="45"/>
      <c r="BI65" s="45"/>
      <c r="BJ65" s="45"/>
    </row>
    <row r="66" spans="1:62" s="51" customFormat="1" ht="11.25" customHeight="1" x14ac:dyDescent="0.15">
      <c r="A66" s="57" t="s">
        <v>250</v>
      </c>
      <c r="B66" s="56"/>
      <c r="C66" s="56"/>
      <c r="D66" s="56"/>
      <c r="E66" s="56"/>
      <c r="F66" s="56"/>
      <c r="G66" s="56"/>
      <c r="H66" s="56"/>
      <c r="I66" s="56"/>
      <c r="J66" s="56"/>
      <c r="K66" s="56"/>
      <c r="L66" s="56"/>
      <c r="M66" s="56"/>
      <c r="N66" s="56"/>
      <c r="O66" s="56"/>
      <c r="P66" s="56"/>
      <c r="Q66" s="56"/>
      <c r="R66" s="56"/>
      <c r="S66" s="56"/>
      <c r="T66" s="56"/>
      <c r="U66" s="56"/>
    </row>
    <row r="67" spans="1:62" s="51" customFormat="1" ht="11.25" customHeight="1" x14ac:dyDescent="0.15">
      <c r="A67" s="58" t="s">
        <v>249</v>
      </c>
      <c r="B67" s="56"/>
      <c r="C67" s="56"/>
      <c r="D67" s="56"/>
      <c r="E67" s="56"/>
      <c r="F67" s="56"/>
      <c r="G67" s="56"/>
      <c r="H67" s="56"/>
      <c r="I67" s="56"/>
      <c r="J67" s="56"/>
      <c r="K67" s="56"/>
      <c r="L67" s="56"/>
      <c r="M67" s="56"/>
      <c r="N67" s="56"/>
      <c r="O67" s="56"/>
      <c r="P67" s="56"/>
      <c r="Q67" s="56"/>
      <c r="R67" s="56"/>
      <c r="S67" s="56"/>
      <c r="T67" s="56"/>
      <c r="U67" s="56"/>
    </row>
    <row r="68" spans="1:62" s="29" customFormat="1" ht="11.25" customHeight="1" x14ac:dyDescent="0.2">
      <c r="A68" s="58" t="s">
        <v>251</v>
      </c>
      <c r="B68" s="28"/>
      <c r="C68" s="28"/>
      <c r="D68" s="28"/>
      <c r="E68" s="28"/>
      <c r="F68" s="28"/>
      <c r="G68" s="28"/>
      <c r="H68" s="28"/>
      <c r="I68" s="28"/>
      <c r="J68" s="28"/>
      <c r="K68" s="28"/>
      <c r="L68" s="28"/>
      <c r="M68" s="28"/>
      <c r="N68" s="28"/>
      <c r="O68" s="28"/>
      <c r="P68" s="28"/>
      <c r="Q68" s="28"/>
      <c r="R68" s="28"/>
      <c r="S68" s="28"/>
      <c r="T68" s="28"/>
      <c r="U68" s="28"/>
      <c r="AU68" s="81"/>
    </row>
    <row r="69" spans="1:62" s="29" customFormat="1" ht="11.25" customHeight="1" x14ac:dyDescent="0.2">
      <c r="A69" s="58" t="s">
        <v>289</v>
      </c>
      <c r="B69" s="28"/>
      <c r="C69" s="28"/>
      <c r="D69" s="28"/>
      <c r="E69" s="28"/>
      <c r="F69" s="28"/>
      <c r="G69" s="28"/>
      <c r="H69" s="28"/>
      <c r="I69" s="28"/>
      <c r="J69" s="28"/>
      <c r="K69" s="28"/>
      <c r="L69" s="28"/>
      <c r="M69" s="28"/>
      <c r="N69" s="28"/>
      <c r="O69" s="28"/>
      <c r="P69" s="28"/>
      <c r="Q69" s="28"/>
      <c r="R69" s="28"/>
      <c r="S69" s="28"/>
      <c r="T69" s="28"/>
      <c r="U69" s="28"/>
      <c r="AU69" s="81"/>
    </row>
    <row r="70" spans="1:62" s="29" customFormat="1" ht="11.25" customHeight="1" x14ac:dyDescent="0.2">
      <c r="A70" s="58" t="s">
        <v>288</v>
      </c>
      <c r="B70" s="28"/>
      <c r="C70" s="28"/>
      <c r="D70" s="28"/>
      <c r="E70" s="28"/>
      <c r="F70" s="28"/>
      <c r="G70" s="28"/>
      <c r="H70" s="28"/>
      <c r="I70" s="28"/>
      <c r="J70" s="28"/>
      <c r="K70" s="28"/>
      <c r="L70" s="28"/>
      <c r="M70" s="28"/>
      <c r="N70" s="28"/>
      <c r="O70" s="28"/>
      <c r="P70" s="28"/>
      <c r="Q70" s="28"/>
      <c r="R70" s="28"/>
      <c r="S70" s="28"/>
      <c r="T70" s="28"/>
      <c r="U70" s="28"/>
      <c r="AU70" s="81"/>
    </row>
  </sheetData>
  <mergeCells count="21">
    <mergeCell ref="BJ9:BJ10"/>
    <mergeCell ref="AN10:AN11"/>
    <mergeCell ref="AV10:AV11"/>
    <mergeCell ref="AI9:AN9"/>
    <mergeCell ref="AO9:AV9"/>
    <mergeCell ref="AW9:AX9"/>
    <mergeCell ref="AY9:AZ9"/>
    <mergeCell ref="BA9:BA11"/>
    <mergeCell ref="BB9:BF9"/>
    <mergeCell ref="G8:H8"/>
    <mergeCell ref="I8:L8"/>
    <mergeCell ref="AI8:AO8"/>
    <mergeCell ref="BB8:BI8"/>
    <mergeCell ref="G9:H9"/>
    <mergeCell ref="Y9:Z9"/>
    <mergeCell ref="AA9:AC9"/>
    <mergeCell ref="AD9:AE9"/>
    <mergeCell ref="AF9:AG9"/>
    <mergeCell ref="AH9:AH11"/>
    <mergeCell ref="BG9:BH9"/>
    <mergeCell ref="BI9:BI11"/>
  </mergeCells>
  <conditionalFormatting sqref="G64:BJ65">
    <cfRule type="expression" dxfId="2" priority="1">
      <formula>G64&lt;0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BF70"/>
  <sheetViews>
    <sheetView showGridLines="0" zoomScaleNormal="100" workbookViewId="0">
      <pane xSplit="1" ySplit="10" topLeftCell="B11" activePane="bottomRight" state="frozen"/>
      <selection pane="topRight"/>
      <selection pane="bottomLeft"/>
      <selection pane="bottomRight" activeCell="A7" sqref="A7"/>
    </sheetView>
  </sheetViews>
  <sheetFormatPr defaultColWidth="14.42578125" defaultRowHeight="15.75" customHeight="1" x14ac:dyDescent="0.2"/>
  <cols>
    <col min="1" max="1" width="22.85546875" style="23" customWidth="1"/>
    <col min="2" max="2" width="17.5703125" style="23" customWidth="1"/>
    <col min="3" max="3" width="19.28515625" style="23" customWidth="1"/>
    <col min="4" max="5" width="17.5703125" style="23" customWidth="1"/>
    <col min="6" max="7" width="17.7109375" style="23" customWidth="1"/>
    <col min="8" max="8" width="14.42578125" style="23"/>
    <col min="9" max="9" width="14.42578125" style="82"/>
    <col min="10" max="16384" width="14.42578125" style="23"/>
  </cols>
  <sheetData>
    <row r="1" spans="1:58" ht="63" customHeight="1" x14ac:dyDescent="0.2">
      <c r="A1" s="22"/>
      <c r="E1" s="30"/>
    </row>
    <row r="2" spans="1:58" ht="9" customHeight="1" x14ac:dyDescent="0.2">
      <c r="A2" s="22"/>
    </row>
    <row r="3" spans="1:58" ht="4.5" hidden="1" customHeight="1" x14ac:dyDescent="0.2">
      <c r="A3" s="22"/>
    </row>
    <row r="4" spans="1:58" ht="4.5" hidden="1" customHeight="1" x14ac:dyDescent="0.2">
      <c r="A4" s="22"/>
    </row>
    <row r="5" spans="1:58" ht="15" customHeight="1" x14ac:dyDescent="0.2">
      <c r="A5" s="26" t="s">
        <v>713</v>
      </c>
    </row>
    <row r="6" spans="1:58" s="29" customFormat="1" ht="12.75" x14ac:dyDescent="0.2">
      <c r="A6" s="33" t="s">
        <v>712</v>
      </c>
      <c r="B6" s="28"/>
      <c r="C6" s="34"/>
      <c r="D6" s="34"/>
      <c r="E6" s="28"/>
      <c r="F6" s="28"/>
      <c r="G6" s="28"/>
      <c r="H6" s="28"/>
      <c r="I6" s="28"/>
      <c r="J6" s="28"/>
      <c r="K6" s="28"/>
      <c r="L6" s="28"/>
      <c r="M6" s="28"/>
      <c r="N6" s="28"/>
      <c r="O6" s="28"/>
      <c r="P6" s="28"/>
      <c r="Q6" s="28"/>
      <c r="AQ6" s="81"/>
    </row>
    <row r="7" spans="1:58" ht="15" customHeight="1" x14ac:dyDescent="0.2">
      <c r="A7" s="24" t="s">
        <v>150</v>
      </c>
    </row>
    <row r="8" spans="1:58" s="35" customFormat="1" ht="31.5" x14ac:dyDescent="0.25">
      <c r="A8" s="183" t="s">
        <v>2695</v>
      </c>
      <c r="B8" s="94" t="s">
        <v>247</v>
      </c>
      <c r="C8" s="452" t="s">
        <v>246</v>
      </c>
      <c r="D8" s="453"/>
      <c r="E8" s="443" t="s">
        <v>648</v>
      </c>
      <c r="F8" s="431"/>
      <c r="G8" s="431"/>
      <c r="H8" s="431"/>
      <c r="I8" s="174"/>
      <c r="J8" s="174"/>
      <c r="K8" s="174"/>
      <c r="L8" s="174"/>
      <c r="M8" s="174"/>
      <c r="N8" s="174"/>
      <c r="O8" s="174"/>
      <c r="P8" s="174"/>
      <c r="Q8" s="174"/>
      <c r="R8" s="174"/>
      <c r="S8" s="174"/>
      <c r="T8" s="174"/>
      <c r="U8" s="174"/>
      <c r="V8" s="174"/>
      <c r="W8" s="174"/>
      <c r="X8" s="174"/>
      <c r="Y8" s="174"/>
      <c r="Z8" s="174"/>
      <c r="AA8" s="174"/>
      <c r="AB8" s="174"/>
      <c r="AC8" s="174"/>
      <c r="AD8" s="95"/>
      <c r="AE8" s="443" t="s">
        <v>649</v>
      </c>
      <c r="AF8" s="445"/>
      <c r="AG8" s="445"/>
      <c r="AH8" s="445"/>
      <c r="AI8" s="445"/>
      <c r="AJ8" s="445"/>
      <c r="AK8" s="445"/>
      <c r="AL8" s="174"/>
      <c r="AM8" s="174"/>
      <c r="AN8" s="174"/>
      <c r="AO8" s="174"/>
      <c r="AP8" s="174"/>
      <c r="AQ8" s="96"/>
      <c r="AR8" s="174"/>
      <c r="AS8" s="174"/>
      <c r="AT8" s="174"/>
      <c r="AU8" s="174"/>
      <c r="AV8" s="174"/>
      <c r="AW8" s="95"/>
      <c r="AX8" s="430" t="s">
        <v>296</v>
      </c>
      <c r="AY8" s="431"/>
      <c r="AZ8" s="431"/>
      <c r="BA8" s="431"/>
      <c r="BB8" s="431"/>
      <c r="BC8" s="431"/>
      <c r="BD8" s="431"/>
      <c r="BE8" s="432"/>
      <c r="BF8" s="97" t="s">
        <v>291</v>
      </c>
    </row>
    <row r="9" spans="1:58" s="36" customFormat="1" ht="42.75" customHeight="1" x14ac:dyDescent="0.25">
      <c r="A9" s="180" t="s">
        <v>236</v>
      </c>
      <c r="B9" s="94" t="s">
        <v>245</v>
      </c>
      <c r="C9" s="411" t="s">
        <v>248</v>
      </c>
      <c r="D9" s="411"/>
      <c r="E9" s="99" t="s">
        <v>6</v>
      </c>
      <c r="F9" s="100"/>
      <c r="G9" s="100"/>
      <c r="H9" s="100"/>
      <c r="I9" s="100"/>
      <c r="J9" s="100"/>
      <c r="K9" s="100"/>
      <c r="L9" s="101"/>
      <c r="M9" s="102" t="s">
        <v>7</v>
      </c>
      <c r="N9" s="100"/>
      <c r="O9" s="100"/>
      <c r="P9" s="100"/>
      <c r="Q9" s="100"/>
      <c r="R9" s="100"/>
      <c r="S9" s="100"/>
      <c r="T9" s="101"/>
      <c r="U9" s="437" t="s">
        <v>8</v>
      </c>
      <c r="V9" s="429"/>
      <c r="W9" s="437" t="s">
        <v>9</v>
      </c>
      <c r="X9" s="429"/>
      <c r="Y9" s="444"/>
      <c r="Z9" s="437" t="s">
        <v>10</v>
      </c>
      <c r="AA9" s="444"/>
      <c r="AB9" s="437" t="s">
        <v>11</v>
      </c>
      <c r="AC9" s="429"/>
      <c r="AD9" s="433" t="s">
        <v>259</v>
      </c>
      <c r="AE9" s="442" t="s">
        <v>260</v>
      </c>
      <c r="AF9" s="442"/>
      <c r="AG9" s="442"/>
      <c r="AH9" s="442"/>
      <c r="AI9" s="442"/>
      <c r="AJ9" s="442"/>
      <c r="AK9" s="440" t="s">
        <v>276</v>
      </c>
      <c r="AL9" s="442"/>
      <c r="AM9" s="442"/>
      <c r="AN9" s="442"/>
      <c r="AO9" s="442"/>
      <c r="AP9" s="442"/>
      <c r="AQ9" s="442"/>
      <c r="AR9" s="442"/>
      <c r="AS9" s="440" t="s">
        <v>13</v>
      </c>
      <c r="AT9" s="442"/>
      <c r="AU9" s="437" t="s">
        <v>14</v>
      </c>
      <c r="AV9" s="429"/>
      <c r="AW9" s="438" t="s">
        <v>279</v>
      </c>
      <c r="AX9" s="435" t="s">
        <v>650</v>
      </c>
      <c r="AY9" s="436"/>
      <c r="AZ9" s="436"/>
      <c r="BA9" s="436"/>
      <c r="BB9" s="436"/>
      <c r="BC9" s="428" t="s">
        <v>651</v>
      </c>
      <c r="BD9" s="429"/>
      <c r="BE9" s="433" t="s">
        <v>294</v>
      </c>
      <c r="BF9" s="426" t="s">
        <v>293</v>
      </c>
    </row>
    <row r="10" spans="1:58" s="37" customFormat="1" ht="94.5" x14ac:dyDescent="0.25">
      <c r="A10" s="103"/>
      <c r="B10" s="104" t="s">
        <v>125</v>
      </c>
      <c r="C10" s="105" t="s">
        <v>17</v>
      </c>
      <c r="D10" s="105" t="s">
        <v>18</v>
      </c>
      <c r="E10" s="106" t="s">
        <v>19</v>
      </c>
      <c r="F10" s="107" t="s">
        <v>20</v>
      </c>
      <c r="G10" s="107" t="s">
        <v>21</v>
      </c>
      <c r="H10" s="107" t="s">
        <v>22</v>
      </c>
      <c r="I10" s="107" t="s">
        <v>23</v>
      </c>
      <c r="J10" s="107" t="s">
        <v>24</v>
      </c>
      <c r="K10" s="107" t="s">
        <v>25</v>
      </c>
      <c r="L10" s="107" t="s">
        <v>26</v>
      </c>
      <c r="M10" s="107" t="s">
        <v>19</v>
      </c>
      <c r="N10" s="107" t="s">
        <v>20</v>
      </c>
      <c r="O10" s="107" t="s">
        <v>21</v>
      </c>
      <c r="P10" s="107" t="s">
        <v>22</v>
      </c>
      <c r="Q10" s="107" t="s">
        <v>23</v>
      </c>
      <c r="R10" s="107" t="s">
        <v>24</v>
      </c>
      <c r="S10" s="107" t="s">
        <v>25</v>
      </c>
      <c r="T10" s="107" t="s">
        <v>26</v>
      </c>
      <c r="U10" s="106" t="s">
        <v>343</v>
      </c>
      <c r="V10" s="108" t="s">
        <v>344</v>
      </c>
      <c r="W10" s="106" t="s">
        <v>256</v>
      </c>
      <c r="X10" s="107" t="s">
        <v>257</v>
      </c>
      <c r="Y10" s="107" t="s">
        <v>258</v>
      </c>
      <c r="Z10" s="107" t="s">
        <v>27</v>
      </c>
      <c r="AA10" s="107" t="s">
        <v>254</v>
      </c>
      <c r="AB10" s="107" t="s">
        <v>28</v>
      </c>
      <c r="AC10" s="109" t="s">
        <v>255</v>
      </c>
      <c r="AD10" s="426"/>
      <c r="AE10" s="118" t="s">
        <v>261</v>
      </c>
      <c r="AF10" s="119" t="s">
        <v>262</v>
      </c>
      <c r="AG10" s="119" t="s">
        <v>263</v>
      </c>
      <c r="AH10" s="119" t="s">
        <v>264</v>
      </c>
      <c r="AI10" s="119" t="s">
        <v>29</v>
      </c>
      <c r="AJ10" s="441" t="s">
        <v>3378</v>
      </c>
      <c r="AK10" s="110" t="s">
        <v>30</v>
      </c>
      <c r="AL10" s="109" t="s">
        <v>31</v>
      </c>
      <c r="AM10" s="109" t="s">
        <v>32</v>
      </c>
      <c r="AN10" s="109" t="s">
        <v>33</v>
      </c>
      <c r="AO10" s="109" t="s">
        <v>34</v>
      </c>
      <c r="AP10" s="109" t="s">
        <v>35</v>
      </c>
      <c r="AQ10" s="108" t="s">
        <v>29</v>
      </c>
      <c r="AR10" s="433" t="s">
        <v>12</v>
      </c>
      <c r="AS10" s="111" t="s">
        <v>277</v>
      </c>
      <c r="AT10" s="109" t="s">
        <v>278</v>
      </c>
      <c r="AU10" s="107" t="s">
        <v>36</v>
      </c>
      <c r="AV10" s="109" t="s">
        <v>37</v>
      </c>
      <c r="AW10" s="439"/>
      <c r="AX10" s="108" t="s">
        <v>652</v>
      </c>
      <c r="AY10" s="108" t="s">
        <v>341</v>
      </c>
      <c r="AZ10" s="109" t="s">
        <v>287</v>
      </c>
      <c r="BA10" s="109" t="s">
        <v>290</v>
      </c>
      <c r="BB10" s="108" t="s">
        <v>342</v>
      </c>
      <c r="BC10" s="109" t="s">
        <v>299</v>
      </c>
      <c r="BD10" s="109" t="s">
        <v>298</v>
      </c>
      <c r="BE10" s="426"/>
      <c r="BF10" s="427"/>
    </row>
    <row r="11" spans="1:58" s="38" customFormat="1" ht="12.75" x14ac:dyDescent="0.25">
      <c r="A11" s="191"/>
      <c r="B11" s="192" t="s">
        <v>126</v>
      </c>
      <c r="C11" s="193" t="s">
        <v>127</v>
      </c>
      <c r="D11" s="194" t="s">
        <v>127</v>
      </c>
      <c r="E11" s="194" t="s">
        <v>128</v>
      </c>
      <c r="F11" s="194" t="s">
        <v>128</v>
      </c>
      <c r="G11" s="194" t="s">
        <v>128</v>
      </c>
      <c r="H11" s="194" t="s">
        <v>128</v>
      </c>
      <c r="I11" s="194" t="s">
        <v>128</v>
      </c>
      <c r="J11" s="194" t="s">
        <v>128</v>
      </c>
      <c r="K11" s="194" t="s">
        <v>128</v>
      </c>
      <c r="L11" s="194" t="s">
        <v>128</v>
      </c>
      <c r="M11" s="194" t="s">
        <v>128</v>
      </c>
      <c r="N11" s="194" t="s">
        <v>128</v>
      </c>
      <c r="O11" s="194" t="s">
        <v>128</v>
      </c>
      <c r="P11" s="194" t="s">
        <v>128</v>
      </c>
      <c r="Q11" s="194" t="s">
        <v>128</v>
      </c>
      <c r="R11" s="194" t="s">
        <v>128</v>
      </c>
      <c r="S11" s="194" t="s">
        <v>128</v>
      </c>
      <c r="T11" s="194" t="s">
        <v>128</v>
      </c>
      <c r="U11" s="194" t="s">
        <v>128</v>
      </c>
      <c r="V11" s="194" t="s">
        <v>128</v>
      </c>
      <c r="W11" s="194" t="s">
        <v>252</v>
      </c>
      <c r="X11" s="194" t="s">
        <v>252</v>
      </c>
      <c r="Y11" s="194" t="s">
        <v>252</v>
      </c>
      <c r="Z11" s="194" t="s">
        <v>128</v>
      </c>
      <c r="AA11" s="194" t="s">
        <v>129</v>
      </c>
      <c r="AB11" s="194" t="s">
        <v>128</v>
      </c>
      <c r="AC11" s="195" t="s">
        <v>253</v>
      </c>
      <c r="AD11" s="426"/>
      <c r="AE11" s="196" t="s">
        <v>129</v>
      </c>
      <c r="AF11" s="195" t="s">
        <v>129</v>
      </c>
      <c r="AG11" s="195" t="s">
        <v>129</v>
      </c>
      <c r="AH11" s="195" t="s">
        <v>129</v>
      </c>
      <c r="AI11" s="195" t="s">
        <v>129</v>
      </c>
      <c r="AJ11" s="426"/>
      <c r="AK11" s="197" t="s">
        <v>253</v>
      </c>
      <c r="AL11" s="195" t="s">
        <v>253</v>
      </c>
      <c r="AM11" s="195" t="s">
        <v>253</v>
      </c>
      <c r="AN11" s="195" t="s">
        <v>253</v>
      </c>
      <c r="AO11" s="195" t="s">
        <v>253</v>
      </c>
      <c r="AP11" s="195" t="s">
        <v>253</v>
      </c>
      <c r="AQ11" s="195" t="s">
        <v>253</v>
      </c>
      <c r="AR11" s="426"/>
      <c r="AS11" s="198" t="s">
        <v>252</v>
      </c>
      <c r="AT11" s="195" t="s">
        <v>252</v>
      </c>
      <c r="AU11" s="194"/>
      <c r="AV11" s="195"/>
      <c r="AW11" s="439"/>
      <c r="AX11" s="195" t="s">
        <v>286</v>
      </c>
      <c r="AY11" s="195" t="s">
        <v>130</v>
      </c>
      <c r="AZ11" s="195" t="s">
        <v>130</v>
      </c>
      <c r="BA11" s="195" t="s">
        <v>130</v>
      </c>
      <c r="BB11" s="195" t="s">
        <v>130</v>
      </c>
      <c r="BC11" s="195"/>
      <c r="BD11" s="195" t="s">
        <v>130</v>
      </c>
      <c r="BE11" s="426"/>
      <c r="BF11" s="199"/>
    </row>
    <row r="12" spans="1:58" s="29" customFormat="1" ht="11.25" customHeight="1" x14ac:dyDescent="0.2">
      <c r="A12" s="200"/>
      <c r="B12" s="201"/>
      <c r="C12" s="202"/>
      <c r="D12" s="203"/>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5"/>
      <c r="AD12" s="87"/>
      <c r="AE12" s="206"/>
      <c r="AF12" s="204"/>
      <c r="AG12" s="204"/>
      <c r="AH12" s="204"/>
      <c r="AI12" s="204"/>
      <c r="AJ12" s="207"/>
      <c r="AK12" s="204"/>
      <c r="AL12" s="204"/>
      <c r="AM12" s="204"/>
      <c r="AN12" s="204"/>
      <c r="AO12" s="204"/>
      <c r="AP12" s="204"/>
      <c r="AQ12" s="205"/>
      <c r="AR12" s="87"/>
      <c r="AS12" s="204"/>
      <c r="AT12" s="204"/>
      <c r="AU12" s="204"/>
      <c r="AV12" s="205"/>
      <c r="AW12" s="87"/>
      <c r="AX12" s="204"/>
      <c r="AY12" s="204"/>
      <c r="AZ12" s="204"/>
      <c r="BA12" s="204"/>
      <c r="BB12" s="204"/>
      <c r="BC12" s="208"/>
      <c r="BD12" s="204"/>
      <c r="BE12" s="209"/>
      <c r="BF12" s="210"/>
    </row>
    <row r="13" spans="1:58" s="51" customFormat="1" ht="11.25" customHeight="1" x14ac:dyDescent="0.15">
      <c r="A13" s="182" t="s">
        <v>346</v>
      </c>
      <c r="B13" s="171"/>
      <c r="C13" s="353">
        <f>IF(OR(ISBLANK('2. Collected Data'!G13),ISBLANK('2. Collected Data'!G113)),"",-1*('2. Collected Data'!G113-'2. Collected Data'!G13))</f>
        <v>0</v>
      </c>
      <c r="D13" s="352">
        <f>IF(OR(ISBLANK('2. Collected Data'!H13),ISBLANK('2. Collected Data'!H113)),"",-1*('2. Collected Data'!H113-'2. Collected Data'!H13))</f>
        <v>0</v>
      </c>
      <c r="E13" s="355">
        <f>IF(OR(ISBLANK('2. Collected Data'!I13),ISBLANK('2. Collected Data'!I113)),"",-1*('2. Collected Data'!I113-'2. Collected Data'!I13))</f>
        <v>3</v>
      </c>
      <c r="F13" s="355">
        <f>IF(OR(ISBLANK('2. Collected Data'!J13),ISBLANK('2. Collected Data'!J113)),"",-1*('2. Collected Data'!J113-'2. Collected Data'!J13))</f>
        <v>-1</v>
      </c>
      <c r="G13" s="355">
        <f>IF(OR(ISBLANK('2. Collected Data'!K13),ISBLANK('2. Collected Data'!K113)),"",-1*('2. Collected Data'!K113-'2. Collected Data'!K13))</f>
        <v>0</v>
      </c>
      <c r="H13" s="355">
        <f>IF(OR(ISBLANK('2. Collected Data'!L13),ISBLANK('2. Collected Data'!L113)),"",-1*('2. Collected Data'!L113-'2. Collected Data'!L13))</f>
        <v>0</v>
      </c>
      <c r="I13" s="355">
        <f>IF(OR(ISBLANK('2. Collected Data'!M13),ISBLANK('2. Collected Data'!M113)),"",-1*('2. Collected Data'!M113-'2. Collected Data'!M13))</f>
        <v>0</v>
      </c>
      <c r="J13" s="355">
        <f>IF(OR(ISBLANK('2. Collected Data'!N13),ISBLANK('2. Collected Data'!N113)),"",-1*('2. Collected Data'!N113-'2. Collected Data'!N13))</f>
        <v>0</v>
      </c>
      <c r="K13" s="355">
        <f>IF(OR(ISBLANK('2. Collected Data'!O13),ISBLANK('2. Collected Data'!O113)),"",-1*('2. Collected Data'!O113-'2. Collected Data'!O13))</f>
        <v>1</v>
      </c>
      <c r="L13" s="355">
        <f>IF(OR(ISBLANK('2. Collected Data'!P13),ISBLANK('2. Collected Data'!P113)),"",-1*('2. Collected Data'!P113-'2. Collected Data'!P13))</f>
        <v>0</v>
      </c>
      <c r="M13" s="355">
        <f>IF(OR(ISBLANK('2. Collected Data'!Q13),ISBLANK('2. Collected Data'!Q113)),"",-1*('2. Collected Data'!Q113-'2. Collected Data'!Q13))</f>
        <v>0</v>
      </c>
      <c r="N13" s="355">
        <f>IF(OR(ISBLANK('2. Collected Data'!R13),ISBLANK('2. Collected Data'!R113)),"",-1*('2. Collected Data'!R113-'2. Collected Data'!R13))</f>
        <v>1</v>
      </c>
      <c r="O13" s="355">
        <f>IF(OR(ISBLANK('2. Collected Data'!S13),ISBLANK('2. Collected Data'!S113)),"",-1*('2. Collected Data'!S113-'2. Collected Data'!S13))</f>
        <v>0</v>
      </c>
      <c r="P13" s="355">
        <f>IF(OR(ISBLANK('2. Collected Data'!T13),ISBLANK('2. Collected Data'!T113)),"",-1*('2. Collected Data'!T113-'2. Collected Data'!T13))</f>
        <v>0</v>
      </c>
      <c r="Q13" s="355">
        <f>IF(OR(ISBLANK('2. Collected Data'!U13),ISBLANK('2. Collected Data'!U113)),"",-1*('2. Collected Data'!U113-'2. Collected Data'!U13))</f>
        <v>0</v>
      </c>
      <c r="R13" s="355">
        <f>IF(OR(ISBLANK('2. Collected Data'!V13),ISBLANK('2. Collected Data'!V113)),"",-1*('2. Collected Data'!V113-'2. Collected Data'!V13))</f>
        <v>0</v>
      </c>
      <c r="S13" s="355">
        <f>IF(OR(ISBLANK('2. Collected Data'!W13),ISBLANK('2. Collected Data'!W113)),"",-1*('2. Collected Data'!W113-'2. Collected Data'!W13))</f>
        <v>0</v>
      </c>
      <c r="T13" s="355">
        <f>IF(OR(ISBLANK('2. Collected Data'!X13),ISBLANK('2. Collected Data'!X113)),"",-1*('2. Collected Data'!X113-'2. Collected Data'!X13))</f>
        <v>0</v>
      </c>
      <c r="U13" s="355">
        <f>IF(OR(ISBLANK('2. Collected Data'!Y13),ISBLANK('2. Collected Data'!Y113)),"",-1*('2. Collected Data'!Y113-'2. Collected Data'!Y13))</f>
        <v>-10</v>
      </c>
      <c r="V13" s="355">
        <f>IF(OR(ISBLANK('2. Collected Data'!Z13),ISBLANK('2. Collected Data'!Z113)),"",-1*('2. Collected Data'!Z113-'2. Collected Data'!Z13))</f>
        <v>0</v>
      </c>
      <c r="W13" s="356">
        <f>IF(OR(ISBLANK('2. Collected Data'!AA13),ISBLANK('2. Collected Data'!AA113)),"",-1*('2. Collected Data'!AA113-'2. Collected Data'!AA13))</f>
        <v>0</v>
      </c>
      <c r="X13" s="356">
        <f>IF(OR(ISBLANK('2. Collected Data'!AB13),ISBLANK('2. Collected Data'!AB113)),"",-1*('2. Collected Data'!AB113-'2. Collected Data'!AB13))</f>
        <v>0</v>
      </c>
      <c r="Y13" s="356">
        <f>IF(OR(ISBLANK('2. Collected Data'!AC13),ISBLANK('2. Collected Data'!AC113)),"",-1*('2. Collected Data'!AC113-'2. Collected Data'!AC13))</f>
        <v>0</v>
      </c>
      <c r="Z13" s="355">
        <f>IF(OR(ISBLANK('2. Collected Data'!AD13),ISBLANK('2. Collected Data'!AD113)),"",-1*('2. Collected Data'!AD113-'2. Collected Data'!AD13))</f>
        <v>4</v>
      </c>
      <c r="AA13" s="355">
        <f>IF(OR(ISBLANK('2. Collected Data'!AE13),ISBLANK('2. Collected Data'!AE113)),"",-1*('2. Collected Data'!AE113-'2. Collected Data'!AE13))</f>
        <v>1700</v>
      </c>
      <c r="AB13" s="355">
        <f>IF(OR(ISBLANK('2. Collected Data'!AF13),ISBLANK('2. Collected Data'!AF113)),"",-1*('2. Collected Data'!AF113-'2. Collected Data'!AF13))</f>
        <v>0</v>
      </c>
      <c r="AC13" s="357">
        <f>IF(OR(ISBLANK('2. Collected Data'!AG13),ISBLANK('2. Collected Data'!AG113)),"",-1*('2. Collected Data'!AG113-'2. Collected Data'!AG13))</f>
        <v>0</v>
      </c>
      <c r="AD13" s="358"/>
      <c r="AE13" s="359">
        <f>IF(OR(ISBLANK('2. Collected Data'!AI13),ISBLANK('2. Collected Data'!AI113)),"",-1*('2. Collected Data'!AI113-'2. Collected Data'!AI13))</f>
        <v>330</v>
      </c>
      <c r="AF13" s="355">
        <f>IF(OR(ISBLANK('2. Collected Data'!AJ13),ISBLANK('2. Collected Data'!AJ113)),"",-1*('2. Collected Data'!AJ113-'2. Collected Data'!AJ13))</f>
        <v>695</v>
      </c>
      <c r="AG13" s="355">
        <f>IF(OR(ISBLANK('2. Collected Data'!AK13),ISBLANK('2. Collected Data'!AK113)),"",-1*('2. Collected Data'!AK113-'2. Collected Data'!AK13))</f>
        <v>0</v>
      </c>
      <c r="AH13" s="355">
        <f>IF(OR(ISBLANK('2. Collected Data'!AL13),ISBLANK('2. Collected Data'!AL113)),"",-1*('2. Collected Data'!AL113-'2. Collected Data'!AL13))</f>
        <v>-34</v>
      </c>
      <c r="AI13" s="355">
        <f>IF(OR(ISBLANK('2. Collected Data'!AM13),ISBLANK('2. Collected Data'!AM113)),"",-1*('2. Collected Data'!AM113-'2. Collected Data'!AM13))</f>
        <v>17</v>
      </c>
      <c r="AJ13" s="360"/>
      <c r="AK13" s="355">
        <f>IF(OR(ISBLANK('2. Collected Data'!AO13),ISBLANK('2. Collected Data'!AO113)),"",-1*('2. Collected Data'!AO113-'2. Collected Data'!AO13))</f>
        <v>77350</v>
      </c>
      <c r="AL13" s="355">
        <f>IF(OR(ISBLANK('2. Collected Data'!AP13),ISBLANK('2. Collected Data'!AP113)),"",-1*('2. Collected Data'!AP113-'2. Collected Data'!AP13))</f>
        <v>20060</v>
      </c>
      <c r="AM13" s="355">
        <f>IF(OR(ISBLANK('2. Collected Data'!AQ13),ISBLANK('2. Collected Data'!AQ113)),"",-1*('2. Collected Data'!AQ113-'2. Collected Data'!AQ13))</f>
        <v>0</v>
      </c>
      <c r="AN13" s="355">
        <f>IF(OR(ISBLANK('2. Collected Data'!AR13),ISBLANK('2. Collected Data'!AR113)),"",-1*('2. Collected Data'!AR113-'2. Collected Data'!AR13))</f>
        <v>1500</v>
      </c>
      <c r="AO13" s="355">
        <f>IF(OR(ISBLANK('2. Collected Data'!AS13),ISBLANK('2. Collected Data'!AS113)),"",-1*('2. Collected Data'!AS113-'2. Collected Data'!AS13))</f>
        <v>0</v>
      </c>
      <c r="AP13" s="355">
        <f>IF(OR(ISBLANK('2. Collected Data'!AT13),ISBLANK('2. Collected Data'!AT113)),"",-1*('2. Collected Data'!AT113-'2. Collected Data'!AT13))</f>
        <v>0</v>
      </c>
      <c r="AQ13" s="357">
        <f>IF(OR(ISBLANK('2. Collected Data'!AU13),ISBLANK('2. Collected Data'!AU113)),"",-1*('2. Collected Data'!AU113-'2. Collected Data'!AU13))</f>
        <v>4000</v>
      </c>
      <c r="AR13" s="358"/>
      <c r="AS13" s="356">
        <f>IF(OR(ISBLANK('2. Collected Data'!AW13),ISBLANK('2. Collected Data'!AW113)),"",-1*('2. Collected Data'!AW113-'2. Collected Data'!AW13))</f>
        <v>0</v>
      </c>
      <c r="AT13" s="356">
        <f>IF(OR(ISBLANK('2. Collected Data'!AX13),ISBLANK('2. Collected Data'!AX113)),"",-1*('2. Collected Data'!AX113-'2. Collected Data'!AX13))</f>
        <v>0</v>
      </c>
      <c r="AU13" s="361"/>
      <c r="AV13" s="362"/>
      <c r="AW13" s="358"/>
      <c r="AX13" s="363">
        <f>IF(OR(ISBLANK('2. Collected Data'!BB13),ISBLANK('2. Collected Data'!BB113)),"",-1*('2. Collected Data'!BB113-'2. Collected Data'!BB13))</f>
        <v>1.1299999999999955</v>
      </c>
      <c r="AY13" s="364">
        <f>IF(OR(ISBLANK('2. Collected Data'!BC13),ISBLANK('2. Collected Data'!BC113)),"",-1*('2. Collected Data'!BC113-'2. Collected Data'!BC13))</f>
        <v>276870</v>
      </c>
      <c r="AZ13" s="364">
        <f>IF(OR(ISBLANK('2. Collected Data'!BD13),ISBLANK('2. Collected Data'!BD113)),"",-1*('2. Collected Data'!BD113-'2. Collected Data'!BD13))</f>
        <v>636287</v>
      </c>
      <c r="BA13" s="364">
        <f>IF(OR(ISBLANK('2. Collected Data'!BE13),ISBLANK('2. Collected Data'!BE113)),"",-1*('2. Collected Data'!BE113-'2. Collected Data'!BE13))</f>
        <v>624245</v>
      </c>
      <c r="BB13" s="364">
        <f>IF(OR(ISBLANK('2. Collected Data'!BF13),ISBLANK('2. Collected Data'!BF113)),"",-1*('2. Collected Data'!BF113-'2. Collected Data'!BF13))</f>
        <v>1660658</v>
      </c>
      <c r="BC13" s="361"/>
      <c r="BD13" s="363" t="str">
        <f>IF(OR(ISBLANK('2. Collected Data'!BH13),ISBLANK('2. Collected Data'!BH113)),"",-1*('2. Collected Data'!BH113-'2. Collected Data'!BH13))</f>
        <v/>
      </c>
      <c r="BE13" s="130"/>
      <c r="BF13" s="211"/>
    </row>
    <row r="14" spans="1:58" s="51" customFormat="1" ht="11.25" customHeight="1" x14ac:dyDescent="0.15">
      <c r="A14" s="89" t="s">
        <v>345</v>
      </c>
      <c r="B14" s="171"/>
      <c r="C14" s="353">
        <f>IF(OR(ISBLANK('2. Collected Data'!G14),ISBLANK('2. Collected Data'!G114)),"",-1*('2. Collected Data'!G114-'2. Collected Data'!G14))</f>
        <v>0</v>
      </c>
      <c r="D14" s="352">
        <f>IF(OR(ISBLANK('2. Collected Data'!H14),ISBLANK('2. Collected Data'!H114)),"",-1*('2. Collected Data'!H114-'2. Collected Data'!H14))</f>
        <v>17</v>
      </c>
      <c r="E14" s="355">
        <f>IF(OR(ISBLANK('2. Collected Data'!I14),ISBLANK('2. Collected Data'!I114)),"",-1*('2. Collected Data'!I114-'2. Collected Data'!I14))</f>
        <v>20</v>
      </c>
      <c r="F14" s="355">
        <f>IF(OR(ISBLANK('2. Collected Data'!J14),ISBLANK('2. Collected Data'!J114)),"",-1*('2. Collected Data'!J114-'2. Collected Data'!J14))</f>
        <v>-18</v>
      </c>
      <c r="G14" s="355">
        <f>IF(OR(ISBLANK('2. Collected Data'!K14),ISBLANK('2. Collected Data'!K114)),"",-1*('2. Collected Data'!K114-'2. Collected Data'!K14))</f>
        <v>-3</v>
      </c>
      <c r="H14" s="355">
        <f>IF(OR(ISBLANK('2. Collected Data'!L14),ISBLANK('2. Collected Data'!L114)),"",-1*('2. Collected Data'!L114-'2. Collected Data'!L14))</f>
        <v>0</v>
      </c>
      <c r="I14" s="355">
        <f>IF(OR(ISBLANK('2. Collected Data'!M14),ISBLANK('2. Collected Data'!M114)),"",-1*('2. Collected Data'!M114-'2. Collected Data'!M14))</f>
        <v>-46</v>
      </c>
      <c r="J14" s="355">
        <f>IF(OR(ISBLANK('2. Collected Data'!N14),ISBLANK('2. Collected Data'!N114)),"",-1*('2. Collected Data'!N114-'2. Collected Data'!N14))</f>
        <v>8</v>
      </c>
      <c r="K14" s="355">
        <f>IF(OR(ISBLANK('2. Collected Data'!O14),ISBLANK('2. Collected Data'!O114)),"",-1*('2. Collected Data'!O114-'2. Collected Data'!O14))</f>
        <v>16</v>
      </c>
      <c r="L14" s="355">
        <f>IF(OR(ISBLANK('2. Collected Data'!P14),ISBLANK('2. Collected Data'!P114)),"",-1*('2. Collected Data'!P114-'2. Collected Data'!P14))</f>
        <v>0</v>
      </c>
      <c r="M14" s="355">
        <f>IF(OR(ISBLANK('2. Collected Data'!Q14),ISBLANK('2. Collected Data'!Q114)),"",-1*('2. Collected Data'!Q114-'2. Collected Data'!Q14))</f>
        <v>2</v>
      </c>
      <c r="N14" s="355">
        <f>IF(OR(ISBLANK('2. Collected Data'!R14),ISBLANK('2. Collected Data'!R114)),"",-1*('2. Collected Data'!R114-'2. Collected Data'!R14))</f>
        <v>2</v>
      </c>
      <c r="O14" s="355">
        <f>IF(OR(ISBLANK('2. Collected Data'!S14),ISBLANK('2. Collected Data'!S114)),"",-1*('2. Collected Data'!S114-'2. Collected Data'!S14))</f>
        <v>0</v>
      </c>
      <c r="P14" s="355">
        <f>IF(OR(ISBLANK('2. Collected Data'!T14),ISBLANK('2. Collected Data'!T114)),"",-1*('2. Collected Data'!T114-'2. Collected Data'!T14))</f>
        <v>0</v>
      </c>
      <c r="Q14" s="355">
        <f>IF(OR(ISBLANK('2. Collected Data'!U14),ISBLANK('2. Collected Data'!U114)),"",-1*('2. Collected Data'!U114-'2. Collected Data'!U14))</f>
        <v>0</v>
      </c>
      <c r="R14" s="355">
        <f>IF(OR(ISBLANK('2. Collected Data'!V14),ISBLANK('2. Collected Data'!V114)),"",-1*('2. Collected Data'!V114-'2. Collected Data'!V14))</f>
        <v>2</v>
      </c>
      <c r="S14" s="355">
        <f>IF(OR(ISBLANK('2. Collected Data'!W14),ISBLANK('2. Collected Data'!W114)),"",-1*('2. Collected Data'!W114-'2. Collected Data'!W14))</f>
        <v>0</v>
      </c>
      <c r="T14" s="355">
        <f>IF(OR(ISBLANK('2. Collected Data'!X14),ISBLANK('2. Collected Data'!X114)),"",-1*('2. Collected Data'!X114-'2. Collected Data'!X14))</f>
        <v>0</v>
      </c>
      <c r="U14" s="355">
        <f>IF(OR(ISBLANK('2. Collected Data'!Y14),ISBLANK('2. Collected Data'!Y114)),"",-1*('2. Collected Data'!Y114-'2. Collected Data'!Y14))</f>
        <v>355</v>
      </c>
      <c r="V14" s="355">
        <f>IF(OR(ISBLANK('2. Collected Data'!Z14),ISBLANK('2. Collected Data'!Z114)),"",-1*('2. Collected Data'!Z114-'2. Collected Data'!Z14))</f>
        <v>27</v>
      </c>
      <c r="W14" s="356">
        <f>IF(OR(ISBLANK('2. Collected Data'!AA14),ISBLANK('2. Collected Data'!AA114)),"",-1*('2. Collected Data'!AA114-'2. Collected Data'!AA14))</f>
        <v>0</v>
      </c>
      <c r="X14" s="356">
        <f>IF(OR(ISBLANK('2. Collected Data'!AB14),ISBLANK('2. Collected Data'!AB114)),"",-1*('2. Collected Data'!AB114-'2. Collected Data'!AB14))</f>
        <v>0</v>
      </c>
      <c r="Y14" s="356">
        <f>IF(OR(ISBLANK('2. Collected Data'!AC14),ISBLANK('2. Collected Data'!AC114)),"",-1*('2. Collected Data'!AC114-'2. Collected Data'!AC14))</f>
        <v>0</v>
      </c>
      <c r="Z14" s="355">
        <f>IF(OR(ISBLANK('2. Collected Data'!AD14),ISBLANK('2. Collected Data'!AD114)),"",-1*('2. Collected Data'!AD114-'2. Collected Data'!AD14))</f>
        <v>-4</v>
      </c>
      <c r="AA14" s="355">
        <f>IF(OR(ISBLANK('2. Collected Data'!AE14),ISBLANK('2. Collected Data'!AE114)),"",-1*('2. Collected Data'!AE114-'2. Collected Data'!AE14))</f>
        <v>-2814</v>
      </c>
      <c r="AB14" s="355">
        <f>IF(OR(ISBLANK('2. Collected Data'!AF14),ISBLANK('2. Collected Data'!AF114)),"",-1*('2. Collected Data'!AF114-'2. Collected Data'!AF14))</f>
        <v>7</v>
      </c>
      <c r="AC14" s="357">
        <f>IF(OR(ISBLANK('2. Collected Data'!AG14),ISBLANK('2. Collected Data'!AG114)),"",-1*('2. Collected Data'!AG114-'2. Collected Data'!AG14))</f>
        <v>88000</v>
      </c>
      <c r="AD14" s="358"/>
      <c r="AE14" s="359" t="str">
        <f>IF(OR(ISBLANK('2. Collected Data'!AI14),ISBLANK('2. Collected Data'!AI114)),"",-1*('2. Collected Data'!AI114-'2. Collected Data'!AI14))</f>
        <v/>
      </c>
      <c r="AF14" s="355" t="str">
        <f>IF(OR(ISBLANK('2. Collected Data'!AJ14),ISBLANK('2. Collected Data'!AJ114)),"",-1*('2. Collected Data'!AJ114-'2. Collected Data'!AJ14))</f>
        <v/>
      </c>
      <c r="AG14" s="355" t="str">
        <f>IF(OR(ISBLANK('2. Collected Data'!AK14),ISBLANK('2. Collected Data'!AK114)),"",-1*('2. Collected Data'!AK114-'2. Collected Data'!AK14))</f>
        <v/>
      </c>
      <c r="AH14" s="355" t="str">
        <f>IF(OR(ISBLANK('2. Collected Data'!AL14),ISBLANK('2. Collected Data'!AL114)),"",-1*('2. Collected Data'!AL114-'2. Collected Data'!AL14))</f>
        <v/>
      </c>
      <c r="AI14" s="355" t="str">
        <f>IF(OR(ISBLANK('2. Collected Data'!AM14),ISBLANK('2. Collected Data'!AM114)),"",-1*('2. Collected Data'!AM114-'2. Collected Data'!AM14))</f>
        <v/>
      </c>
      <c r="AJ14" s="360"/>
      <c r="AK14" s="355" t="str">
        <f>IF(OR(ISBLANK('2. Collected Data'!AO14),ISBLANK('2. Collected Data'!AO114)),"",-1*('2. Collected Data'!AO114-'2. Collected Data'!AO14))</f>
        <v/>
      </c>
      <c r="AL14" s="355" t="str">
        <f>IF(OR(ISBLANK('2. Collected Data'!AP14),ISBLANK('2. Collected Data'!AP114)),"",-1*('2. Collected Data'!AP114-'2. Collected Data'!AP14))</f>
        <v/>
      </c>
      <c r="AM14" s="355" t="str">
        <f>IF(OR(ISBLANK('2. Collected Data'!AQ14),ISBLANK('2. Collected Data'!AQ114)),"",-1*('2. Collected Data'!AQ114-'2. Collected Data'!AQ14))</f>
        <v/>
      </c>
      <c r="AN14" s="355" t="str">
        <f>IF(OR(ISBLANK('2. Collected Data'!AR14),ISBLANK('2. Collected Data'!AR114)),"",-1*('2. Collected Data'!AR114-'2. Collected Data'!AR14))</f>
        <v/>
      </c>
      <c r="AO14" s="355" t="str">
        <f>IF(OR(ISBLANK('2. Collected Data'!AS14),ISBLANK('2. Collected Data'!AS114)),"",-1*('2. Collected Data'!AS114-'2. Collected Data'!AS14))</f>
        <v/>
      </c>
      <c r="AP14" s="355" t="str">
        <f>IF(OR(ISBLANK('2. Collected Data'!AT14),ISBLANK('2. Collected Data'!AT114)),"",-1*('2. Collected Data'!AT114-'2. Collected Data'!AT14))</f>
        <v/>
      </c>
      <c r="AQ14" s="357" t="str">
        <f>IF(OR(ISBLANK('2. Collected Data'!AU14),ISBLANK('2. Collected Data'!AU114)),"",-1*('2. Collected Data'!AU114-'2. Collected Data'!AU14))</f>
        <v/>
      </c>
      <c r="AR14" s="358"/>
      <c r="AS14" s="356">
        <f>IF(OR(ISBLANK('2. Collected Data'!AW14),ISBLANK('2. Collected Data'!AW114)),"",-1*('2. Collected Data'!AW114-'2. Collected Data'!AW14))</f>
        <v>-5.0000000000000044E-2</v>
      </c>
      <c r="AT14" s="356">
        <f>IF(OR(ISBLANK('2. Collected Data'!AX14),ISBLANK('2. Collected Data'!AX114)),"",-1*('2. Collected Data'!AX114-'2. Collected Data'!AX14))</f>
        <v>0.05</v>
      </c>
      <c r="AU14" s="361"/>
      <c r="AV14" s="362"/>
      <c r="AW14" s="358"/>
      <c r="AX14" s="363">
        <f>IF(OR(ISBLANK('2. Collected Data'!BB14),ISBLANK('2. Collected Data'!BB114)),"",-1*('2. Collected Data'!BB114-'2. Collected Data'!BB14))</f>
        <v>0</v>
      </c>
      <c r="AY14" s="364" t="str">
        <f>IF(OR(ISBLANK('2. Collected Data'!BC14),ISBLANK('2. Collected Data'!BC114)),"",-1*('2. Collected Data'!BC114-'2. Collected Data'!BC14))</f>
        <v/>
      </c>
      <c r="AZ14" s="364" t="str">
        <f>IF(OR(ISBLANK('2. Collected Data'!BD14),ISBLANK('2. Collected Data'!BD114)),"",-1*('2. Collected Data'!BD114-'2. Collected Data'!BD14))</f>
        <v/>
      </c>
      <c r="BA14" s="364">
        <f>IF(OR(ISBLANK('2. Collected Data'!BE14),ISBLANK('2. Collected Data'!BE114)),"",-1*('2. Collected Data'!BE114-'2. Collected Data'!BE14))</f>
        <v>2685082</v>
      </c>
      <c r="BB14" s="364" t="str">
        <f>IF(OR(ISBLANK('2. Collected Data'!BF14),ISBLANK('2. Collected Data'!BF114)),"",-1*('2. Collected Data'!BF114-'2. Collected Data'!BF14))</f>
        <v/>
      </c>
      <c r="BC14" s="361"/>
      <c r="BD14" s="363" t="str">
        <f>IF(OR(ISBLANK('2. Collected Data'!BH14),ISBLANK('2. Collected Data'!BH114)),"",-1*('2. Collected Data'!BH114-'2. Collected Data'!BH14))</f>
        <v/>
      </c>
      <c r="BE14" s="130"/>
      <c r="BF14" s="211"/>
    </row>
    <row r="15" spans="1:58" s="177" customFormat="1" ht="11.25" customHeight="1" x14ac:dyDescent="0.15">
      <c r="A15" s="89" t="s">
        <v>153</v>
      </c>
      <c r="B15" s="171"/>
      <c r="C15" s="353">
        <f>IF(OR(ISBLANK('2. Collected Data'!G15),ISBLANK('2. Collected Data'!G115)),"",-1*('2. Collected Data'!G115-'2. Collected Data'!G15))</f>
        <v>0</v>
      </c>
      <c r="D15" s="352" t="str">
        <f>IF(OR(ISBLANK('2. Collected Data'!H15),ISBLANK('2. Collected Data'!H115)),"",-1*('2. Collected Data'!H115-'2. Collected Data'!H15))</f>
        <v/>
      </c>
      <c r="E15" s="355">
        <f>IF(OR(ISBLANK('2. Collected Data'!I15),ISBLANK('2. Collected Data'!I115)),"",-1*('2. Collected Data'!I115-'2. Collected Data'!I15))</f>
        <v>-2</v>
      </c>
      <c r="F15" s="355">
        <f>IF(OR(ISBLANK('2. Collected Data'!J15),ISBLANK('2. Collected Data'!J115)),"",-1*('2. Collected Data'!J115-'2. Collected Data'!J15))</f>
        <v>-1</v>
      </c>
      <c r="G15" s="355">
        <f>IF(OR(ISBLANK('2. Collected Data'!K15),ISBLANK('2. Collected Data'!K115)),"",-1*('2. Collected Data'!K115-'2. Collected Data'!K15))</f>
        <v>-1</v>
      </c>
      <c r="H15" s="355">
        <f>IF(OR(ISBLANK('2. Collected Data'!L15),ISBLANK('2. Collected Data'!L115)),"",-1*('2. Collected Data'!L115-'2. Collected Data'!L15))</f>
        <v>0</v>
      </c>
      <c r="I15" s="355">
        <f>IF(OR(ISBLANK('2. Collected Data'!M15),ISBLANK('2. Collected Data'!M115)),"",-1*('2. Collected Data'!M115-'2. Collected Data'!M15))</f>
        <v>6</v>
      </c>
      <c r="J15" s="355" t="str">
        <f>IF(OR(ISBLANK('2. Collected Data'!N15),ISBLANK('2. Collected Data'!N115)),"",-1*('2. Collected Data'!N115-'2. Collected Data'!N15))</f>
        <v/>
      </c>
      <c r="K15" s="355">
        <f>IF(OR(ISBLANK('2. Collected Data'!O15),ISBLANK('2. Collected Data'!O115)),"",-1*('2. Collected Data'!O115-'2. Collected Data'!O15))</f>
        <v>-2</v>
      </c>
      <c r="L15" s="355" t="str">
        <f>IF(OR(ISBLANK('2. Collected Data'!P15),ISBLANK('2. Collected Data'!P115)),"",-1*('2. Collected Data'!P115-'2. Collected Data'!P15))</f>
        <v/>
      </c>
      <c r="M15" s="355" t="str">
        <f>IF(OR(ISBLANK('2. Collected Data'!Q15),ISBLANK('2. Collected Data'!Q115)),"",-1*('2. Collected Data'!Q115-'2. Collected Data'!Q15))</f>
        <v/>
      </c>
      <c r="N15" s="355" t="str">
        <f>IF(OR(ISBLANK('2. Collected Data'!R15),ISBLANK('2. Collected Data'!R115)),"",-1*('2. Collected Data'!R115-'2. Collected Data'!R15))</f>
        <v/>
      </c>
      <c r="O15" s="355" t="str">
        <f>IF(OR(ISBLANK('2. Collected Data'!S15),ISBLANK('2. Collected Data'!S115)),"",-1*('2. Collected Data'!S115-'2. Collected Data'!S15))</f>
        <v/>
      </c>
      <c r="P15" s="355" t="str">
        <f>IF(OR(ISBLANK('2. Collected Data'!T15),ISBLANK('2. Collected Data'!T115)),"",-1*('2. Collected Data'!T115-'2. Collected Data'!T15))</f>
        <v/>
      </c>
      <c r="Q15" s="355" t="str">
        <f>IF(OR(ISBLANK('2. Collected Data'!U15),ISBLANK('2. Collected Data'!U115)),"",-1*('2. Collected Data'!U115-'2. Collected Data'!U15))</f>
        <v/>
      </c>
      <c r="R15" s="355" t="str">
        <f>IF(OR(ISBLANK('2. Collected Data'!V15),ISBLANK('2. Collected Data'!V115)),"",-1*('2. Collected Data'!V115-'2. Collected Data'!V15))</f>
        <v/>
      </c>
      <c r="S15" s="355" t="str">
        <f>IF(OR(ISBLANK('2. Collected Data'!W15),ISBLANK('2. Collected Data'!W115)),"",-1*('2. Collected Data'!W115-'2. Collected Data'!W15))</f>
        <v/>
      </c>
      <c r="T15" s="355" t="str">
        <f>IF(OR(ISBLANK('2. Collected Data'!X15),ISBLANK('2. Collected Data'!X115)),"",-1*('2. Collected Data'!X115-'2. Collected Data'!X15))</f>
        <v/>
      </c>
      <c r="U15" s="355">
        <f>IF(OR(ISBLANK('2. Collected Data'!Y15),ISBLANK('2. Collected Data'!Y115)),"",-1*('2. Collected Data'!Y115-'2. Collected Data'!Y15))</f>
        <v>153</v>
      </c>
      <c r="V15" s="355" t="str">
        <f>IF(OR(ISBLANK('2. Collected Data'!Z15),ISBLANK('2. Collected Data'!Z115)),"",-1*('2. Collected Data'!Z115-'2. Collected Data'!Z15))</f>
        <v/>
      </c>
      <c r="W15" s="356">
        <f>IF(OR(ISBLANK('2. Collected Data'!AA15),ISBLANK('2. Collected Data'!AA115)),"",-1*('2. Collected Data'!AA115-'2. Collected Data'!AA15))</f>
        <v>0</v>
      </c>
      <c r="X15" s="356">
        <f>IF(OR(ISBLANK('2. Collected Data'!AB15),ISBLANK('2. Collected Data'!AB115)),"",-1*('2. Collected Data'!AB115-'2. Collected Data'!AB15))</f>
        <v>0</v>
      </c>
      <c r="Y15" s="356">
        <f>IF(OR(ISBLANK('2. Collected Data'!AC15),ISBLANK('2. Collected Data'!AC115)),"",-1*('2. Collected Data'!AC115-'2. Collected Data'!AC15))</f>
        <v>0</v>
      </c>
      <c r="Z15" s="355">
        <f>IF(OR(ISBLANK('2. Collected Data'!AD15),ISBLANK('2. Collected Data'!AD115)),"",-1*('2. Collected Data'!AD115-'2. Collected Data'!AD15))</f>
        <v>9</v>
      </c>
      <c r="AA15" s="355">
        <f>IF(OR(ISBLANK('2. Collected Data'!AE15),ISBLANK('2. Collected Data'!AE115)),"",-1*('2. Collected Data'!AE115-'2. Collected Data'!AE15))</f>
        <v>1250</v>
      </c>
      <c r="AB15" s="355">
        <f>IF(OR(ISBLANK('2. Collected Data'!AF15),ISBLANK('2. Collected Data'!AF115)),"",-1*('2. Collected Data'!AF115-'2. Collected Data'!AF15))</f>
        <v>3</v>
      </c>
      <c r="AC15" s="357">
        <f>IF(OR(ISBLANK('2. Collected Data'!AG15),ISBLANK('2. Collected Data'!AG115)),"",-1*('2. Collected Data'!AG115-'2. Collected Data'!AG15))</f>
        <v>10000</v>
      </c>
      <c r="AD15" s="358"/>
      <c r="AE15" s="359">
        <f>IF(OR(ISBLANK('2. Collected Data'!AI15),ISBLANK('2. Collected Data'!AI115)),"",-1*('2. Collected Data'!AI115-'2. Collected Data'!AI15))</f>
        <v>-30000</v>
      </c>
      <c r="AF15" s="355">
        <f>IF(OR(ISBLANK('2. Collected Data'!AJ15),ISBLANK('2. Collected Data'!AJ115)),"",-1*('2. Collected Data'!AJ115-'2. Collected Data'!AJ15))</f>
        <v>3</v>
      </c>
      <c r="AG15" s="355" t="str">
        <f>IF(OR(ISBLANK('2. Collected Data'!AK15),ISBLANK('2. Collected Data'!AK115)),"",-1*('2. Collected Data'!AK115-'2. Collected Data'!AK15))</f>
        <v/>
      </c>
      <c r="AH15" s="355">
        <f>IF(OR(ISBLANK('2. Collected Data'!AL15),ISBLANK('2. Collected Data'!AL115)),"",-1*('2. Collected Data'!AL115-'2. Collected Data'!AL15))</f>
        <v>7</v>
      </c>
      <c r="AI15" s="355" t="str">
        <f>IF(OR(ISBLANK('2. Collected Data'!AM15),ISBLANK('2. Collected Data'!AM115)),"",-1*('2. Collected Data'!AM115-'2. Collected Data'!AM15))</f>
        <v/>
      </c>
      <c r="AJ15" s="360"/>
      <c r="AK15" s="355">
        <f>IF(OR(ISBLANK('2. Collected Data'!AO15),ISBLANK('2. Collected Data'!AO115)),"",-1*('2. Collected Data'!AO115-'2. Collected Data'!AO15))</f>
        <v>-49507</v>
      </c>
      <c r="AL15" s="355" t="str">
        <f>IF(OR(ISBLANK('2. Collected Data'!AP15),ISBLANK('2. Collected Data'!AP115)),"",-1*('2. Collected Data'!AP115-'2. Collected Data'!AP15))</f>
        <v/>
      </c>
      <c r="AM15" s="355">
        <f>IF(OR(ISBLANK('2. Collected Data'!AQ15),ISBLANK('2. Collected Data'!AQ115)),"",-1*('2. Collected Data'!AQ115-'2. Collected Data'!AQ15))</f>
        <v>-153537</v>
      </c>
      <c r="AN15" s="355" t="str">
        <f>IF(OR(ISBLANK('2. Collected Data'!AR15),ISBLANK('2. Collected Data'!AR115)),"",-1*('2. Collected Data'!AR115-'2. Collected Data'!AR15))</f>
        <v/>
      </c>
      <c r="AO15" s="355" t="str">
        <f>IF(OR(ISBLANK('2. Collected Data'!AS15),ISBLANK('2. Collected Data'!AS115)),"",-1*('2. Collected Data'!AS115-'2. Collected Data'!AS15))</f>
        <v/>
      </c>
      <c r="AP15" s="355" t="str">
        <f>IF(OR(ISBLANK('2. Collected Data'!AT15),ISBLANK('2. Collected Data'!AT115)),"",-1*('2. Collected Data'!AT115-'2. Collected Data'!AT15))</f>
        <v/>
      </c>
      <c r="AQ15" s="357" t="str">
        <f>IF(OR(ISBLANK('2. Collected Data'!AU15),ISBLANK('2. Collected Data'!AU115)),"",-1*('2. Collected Data'!AU115-'2. Collected Data'!AU15))</f>
        <v/>
      </c>
      <c r="AR15" s="358"/>
      <c r="AS15" s="356">
        <f>IF(OR(ISBLANK('2. Collected Data'!AW15),ISBLANK('2. Collected Data'!AW115)),"",-1*('2. Collected Data'!AW115-'2. Collected Data'!AW15))</f>
        <v>0.28000000000000003</v>
      </c>
      <c r="AT15" s="356">
        <f>IF(OR(ISBLANK('2. Collected Data'!AX15),ISBLANK('2. Collected Data'!AX115)),"",-1*('2. Collected Data'!AX115-'2. Collected Data'!AX15))</f>
        <v>-0.27999999999999997</v>
      </c>
      <c r="AU15" s="361"/>
      <c r="AV15" s="362"/>
      <c r="AW15" s="358"/>
      <c r="AX15" s="363">
        <f>IF(OR(ISBLANK('2. Collected Data'!BB15),ISBLANK('2. Collected Data'!BB115)),"",-1*('2. Collected Data'!BB115-'2. Collected Data'!BB15))</f>
        <v>0</v>
      </c>
      <c r="AY15" s="364">
        <f>IF(OR(ISBLANK('2. Collected Data'!BC15),ISBLANK('2. Collected Data'!BC115)),"",-1*('2. Collected Data'!BC115-'2. Collected Data'!BC15))</f>
        <v>-1469461</v>
      </c>
      <c r="AZ15" s="364">
        <f>IF(OR(ISBLANK('2. Collected Data'!BD15),ISBLANK('2. Collected Data'!BD115)),"",-1*('2. Collected Data'!BD115-'2. Collected Data'!BD15))</f>
        <v>-1436283</v>
      </c>
      <c r="BA15" s="364">
        <f>IF(OR(ISBLANK('2. Collected Data'!BE15),ISBLANK('2. Collected Data'!BE115)),"",-1*('2. Collected Data'!BE115-'2. Collected Data'!BE15))</f>
        <v>-1601355</v>
      </c>
      <c r="BB15" s="364">
        <f>IF(OR(ISBLANK('2. Collected Data'!BF15),ISBLANK('2. Collected Data'!BF115)),"",-1*('2. Collected Data'!BF115-'2. Collected Data'!BF15))</f>
        <v>-4507098</v>
      </c>
      <c r="BC15" s="361"/>
      <c r="BD15" s="363">
        <f>IF(OR(ISBLANK('2. Collected Data'!BH15),ISBLANK('2. Collected Data'!BH115)),"",-1*('2. Collected Data'!BH115-'2. Collected Data'!BH15))</f>
        <v>0</v>
      </c>
      <c r="BE15" s="130"/>
      <c r="BF15" s="211"/>
    </row>
    <row r="16" spans="1:58" s="51" customFormat="1" ht="11.25" customHeight="1" x14ac:dyDescent="0.15">
      <c r="A16" s="89" t="s">
        <v>154</v>
      </c>
      <c r="B16" s="172"/>
      <c r="C16" s="353" t="str">
        <f>IF(OR(ISBLANK('2. Collected Data'!G16),ISBLANK('2. Collected Data'!G116)),"",-1*('2. Collected Data'!G116-'2. Collected Data'!G16))</f>
        <v/>
      </c>
      <c r="D16" s="355" t="str">
        <f>IF(OR(ISBLANK('2. Collected Data'!H16),ISBLANK('2. Collected Data'!H116)),"",-1*('2. Collected Data'!H116-'2. Collected Data'!H16))</f>
        <v/>
      </c>
      <c r="E16" s="355" t="str">
        <f>IF(OR(ISBLANK('2. Collected Data'!I16),ISBLANK('2. Collected Data'!I116)),"",-1*('2. Collected Data'!I116-'2. Collected Data'!I16))</f>
        <v/>
      </c>
      <c r="F16" s="355" t="str">
        <f>IF(OR(ISBLANK('2. Collected Data'!J16),ISBLANK('2. Collected Data'!J116)),"",-1*('2. Collected Data'!J116-'2. Collected Data'!J16))</f>
        <v/>
      </c>
      <c r="G16" s="355" t="str">
        <f>IF(OR(ISBLANK('2. Collected Data'!K16),ISBLANK('2. Collected Data'!K116)),"",-1*('2. Collected Data'!K116-'2. Collected Data'!K16))</f>
        <v/>
      </c>
      <c r="H16" s="355" t="str">
        <f>IF(OR(ISBLANK('2. Collected Data'!L16),ISBLANK('2. Collected Data'!L116)),"",-1*('2. Collected Data'!L116-'2. Collected Data'!L16))</f>
        <v/>
      </c>
      <c r="I16" s="355" t="str">
        <f>IF(OR(ISBLANK('2. Collected Data'!M16),ISBLANK('2. Collected Data'!M116)),"",-1*('2. Collected Data'!M116-'2. Collected Data'!M16))</f>
        <v/>
      </c>
      <c r="J16" s="355" t="str">
        <f>IF(OR(ISBLANK('2. Collected Data'!N16),ISBLANK('2. Collected Data'!N116)),"",-1*('2. Collected Data'!N116-'2. Collected Data'!N16))</f>
        <v/>
      </c>
      <c r="K16" s="355" t="str">
        <f>IF(OR(ISBLANK('2. Collected Data'!O16),ISBLANK('2. Collected Data'!O116)),"",-1*('2. Collected Data'!O116-'2. Collected Data'!O16))</f>
        <v/>
      </c>
      <c r="L16" s="355" t="str">
        <f>IF(OR(ISBLANK('2. Collected Data'!P16),ISBLANK('2. Collected Data'!P116)),"",-1*('2. Collected Data'!P116-'2. Collected Data'!P16))</f>
        <v/>
      </c>
      <c r="M16" s="355" t="str">
        <f>IF(OR(ISBLANK('2. Collected Data'!Q16),ISBLANK('2. Collected Data'!Q116)),"",-1*('2. Collected Data'!Q116-'2. Collected Data'!Q16))</f>
        <v/>
      </c>
      <c r="N16" s="355" t="str">
        <f>IF(OR(ISBLANK('2. Collected Data'!R16),ISBLANK('2. Collected Data'!R116)),"",-1*('2. Collected Data'!R116-'2. Collected Data'!R16))</f>
        <v/>
      </c>
      <c r="O16" s="355" t="str">
        <f>IF(OR(ISBLANK('2. Collected Data'!S16),ISBLANK('2. Collected Data'!S116)),"",-1*('2. Collected Data'!S116-'2. Collected Data'!S16))</f>
        <v/>
      </c>
      <c r="P16" s="355" t="str">
        <f>IF(OR(ISBLANK('2. Collected Data'!T16),ISBLANK('2. Collected Data'!T116)),"",-1*('2. Collected Data'!T116-'2. Collected Data'!T16))</f>
        <v/>
      </c>
      <c r="Q16" s="355" t="str">
        <f>IF(OR(ISBLANK('2. Collected Data'!U16),ISBLANK('2. Collected Data'!U116)),"",-1*('2. Collected Data'!U116-'2. Collected Data'!U16))</f>
        <v/>
      </c>
      <c r="R16" s="355" t="str">
        <f>IF(OR(ISBLANK('2. Collected Data'!V16),ISBLANK('2. Collected Data'!V116)),"",-1*('2. Collected Data'!V116-'2. Collected Data'!V16))</f>
        <v/>
      </c>
      <c r="S16" s="355" t="str">
        <f>IF(OR(ISBLANK('2. Collected Data'!W16),ISBLANK('2. Collected Data'!W116)),"",-1*('2. Collected Data'!W116-'2. Collected Data'!W16))</f>
        <v/>
      </c>
      <c r="T16" s="355" t="str">
        <f>IF(OR(ISBLANK('2. Collected Data'!X16),ISBLANK('2. Collected Data'!X116)),"",-1*('2. Collected Data'!X116-'2. Collected Data'!X16))</f>
        <v/>
      </c>
      <c r="U16" s="355" t="str">
        <f>IF(OR(ISBLANK('2. Collected Data'!Y16),ISBLANK('2. Collected Data'!Y116)),"",-1*('2. Collected Data'!Y116-'2. Collected Data'!Y16))</f>
        <v/>
      </c>
      <c r="V16" s="355" t="str">
        <f>IF(OR(ISBLANK('2. Collected Data'!Z16),ISBLANK('2. Collected Data'!Z116)),"",-1*('2. Collected Data'!Z116-'2. Collected Data'!Z16))</f>
        <v/>
      </c>
      <c r="W16" s="356" t="str">
        <f>IF(OR(ISBLANK('2. Collected Data'!AA16),ISBLANK('2. Collected Data'!AA116)),"",-1*('2. Collected Data'!AA116-'2. Collected Data'!AA16))</f>
        <v/>
      </c>
      <c r="X16" s="356" t="str">
        <f>IF(OR(ISBLANK('2. Collected Data'!AB16),ISBLANK('2. Collected Data'!AB116)),"",-1*('2. Collected Data'!AB116-'2. Collected Data'!AB16))</f>
        <v/>
      </c>
      <c r="Y16" s="356" t="str">
        <f>IF(OR(ISBLANK('2. Collected Data'!AC16),ISBLANK('2. Collected Data'!AC116)),"",-1*('2. Collected Data'!AC116-'2. Collected Data'!AC16))</f>
        <v/>
      </c>
      <c r="Z16" s="355" t="str">
        <f>IF(OR(ISBLANK('2. Collected Data'!AD16),ISBLANK('2. Collected Data'!AD116)),"",-1*('2. Collected Data'!AD116-'2. Collected Data'!AD16))</f>
        <v/>
      </c>
      <c r="AA16" s="355" t="str">
        <f>IF(OR(ISBLANK('2. Collected Data'!AE16),ISBLANK('2. Collected Data'!AE116)),"",-1*('2. Collected Data'!AE116-'2. Collected Data'!AE16))</f>
        <v/>
      </c>
      <c r="AB16" s="355" t="str">
        <f>IF(OR(ISBLANK('2. Collected Data'!AF16),ISBLANK('2. Collected Data'!AF116)),"",-1*('2. Collected Data'!AF116-'2. Collected Data'!AF16))</f>
        <v/>
      </c>
      <c r="AC16" s="357" t="str">
        <f>IF(OR(ISBLANK('2. Collected Data'!AG16),ISBLANK('2. Collected Data'!AG116)),"",-1*('2. Collected Data'!AG116-'2. Collected Data'!AG16))</f>
        <v/>
      </c>
      <c r="AD16" s="358"/>
      <c r="AE16" s="359" t="str">
        <f>IF(OR(ISBLANK('2. Collected Data'!AI16),ISBLANK('2. Collected Data'!AI116)),"",-1*('2. Collected Data'!AI116-'2. Collected Data'!AI16))</f>
        <v/>
      </c>
      <c r="AF16" s="355" t="str">
        <f>IF(OR(ISBLANK('2. Collected Data'!AJ16),ISBLANK('2. Collected Data'!AJ116)),"",-1*('2. Collected Data'!AJ116-'2. Collected Data'!AJ16))</f>
        <v/>
      </c>
      <c r="AG16" s="355" t="str">
        <f>IF(OR(ISBLANK('2. Collected Data'!AK16),ISBLANK('2. Collected Data'!AK116)),"",-1*('2. Collected Data'!AK116-'2. Collected Data'!AK16))</f>
        <v/>
      </c>
      <c r="AH16" s="355" t="str">
        <f>IF(OR(ISBLANK('2. Collected Data'!AL16),ISBLANK('2. Collected Data'!AL116)),"",-1*('2. Collected Data'!AL116-'2. Collected Data'!AL16))</f>
        <v/>
      </c>
      <c r="AI16" s="355" t="str">
        <f>IF(OR(ISBLANK('2. Collected Data'!AM16),ISBLANK('2. Collected Data'!AM116)),"",-1*('2. Collected Data'!AM116-'2. Collected Data'!AM16))</f>
        <v/>
      </c>
      <c r="AJ16" s="360"/>
      <c r="AK16" s="355" t="str">
        <f>IF(OR(ISBLANK('2. Collected Data'!AO16),ISBLANK('2. Collected Data'!AO116)),"",-1*('2. Collected Data'!AO116-'2. Collected Data'!AO16))</f>
        <v/>
      </c>
      <c r="AL16" s="355" t="str">
        <f>IF(OR(ISBLANK('2. Collected Data'!AP16),ISBLANK('2. Collected Data'!AP116)),"",-1*('2. Collected Data'!AP116-'2. Collected Data'!AP16))</f>
        <v/>
      </c>
      <c r="AM16" s="355" t="str">
        <f>IF(OR(ISBLANK('2. Collected Data'!AQ16),ISBLANK('2. Collected Data'!AQ116)),"",-1*('2. Collected Data'!AQ116-'2. Collected Data'!AQ16))</f>
        <v/>
      </c>
      <c r="AN16" s="355" t="str">
        <f>IF(OR(ISBLANK('2. Collected Data'!AR16),ISBLANK('2. Collected Data'!AR116)),"",-1*('2. Collected Data'!AR116-'2. Collected Data'!AR16))</f>
        <v/>
      </c>
      <c r="AO16" s="355" t="str">
        <f>IF(OR(ISBLANK('2. Collected Data'!AS16),ISBLANK('2. Collected Data'!AS116)),"",-1*('2. Collected Data'!AS116-'2. Collected Data'!AS16))</f>
        <v/>
      </c>
      <c r="AP16" s="355" t="str">
        <f>IF(OR(ISBLANK('2. Collected Data'!AT16),ISBLANK('2. Collected Data'!AT116)),"",-1*('2. Collected Data'!AT116-'2. Collected Data'!AT16))</f>
        <v/>
      </c>
      <c r="AQ16" s="357" t="str">
        <f>IF(OR(ISBLANK('2. Collected Data'!AU16),ISBLANK('2. Collected Data'!AU116)),"",-1*('2. Collected Data'!AU116-'2. Collected Data'!AU16))</f>
        <v/>
      </c>
      <c r="AR16" s="358"/>
      <c r="AS16" s="356" t="str">
        <f>IF(OR(ISBLANK('2. Collected Data'!AW16),ISBLANK('2. Collected Data'!AW116)),"",-1*('2. Collected Data'!AW116-'2. Collected Data'!AW16))</f>
        <v/>
      </c>
      <c r="AT16" s="356" t="str">
        <f>IF(OR(ISBLANK('2. Collected Data'!AX16),ISBLANK('2. Collected Data'!AX116)),"",-1*('2. Collected Data'!AX116-'2. Collected Data'!AX16))</f>
        <v/>
      </c>
      <c r="AU16" s="361"/>
      <c r="AV16" s="362"/>
      <c r="AW16" s="358"/>
      <c r="AX16" s="363" t="str">
        <f>IF(OR(ISBLANK('2. Collected Data'!BB16),ISBLANK('2. Collected Data'!BB116)),"",-1*('2. Collected Data'!BB116-'2. Collected Data'!BB16))</f>
        <v/>
      </c>
      <c r="AY16" s="364" t="str">
        <f>IF(OR(ISBLANK('2. Collected Data'!BC16),ISBLANK('2. Collected Data'!BC116)),"",-1*('2. Collected Data'!BC116-'2. Collected Data'!BC16))</f>
        <v/>
      </c>
      <c r="AZ16" s="364" t="str">
        <f>IF(OR(ISBLANK('2. Collected Data'!BD16),ISBLANK('2. Collected Data'!BD116)),"",-1*('2. Collected Data'!BD116-'2. Collected Data'!BD16))</f>
        <v/>
      </c>
      <c r="BA16" s="364" t="str">
        <f>IF(OR(ISBLANK('2. Collected Data'!BE16),ISBLANK('2. Collected Data'!BE116)),"",-1*('2. Collected Data'!BE116-'2. Collected Data'!BE16))</f>
        <v/>
      </c>
      <c r="BB16" s="364" t="str">
        <f>IF(OR(ISBLANK('2. Collected Data'!BF16),ISBLANK('2. Collected Data'!BF116)),"",-1*('2. Collected Data'!BF116-'2. Collected Data'!BF16))</f>
        <v/>
      </c>
      <c r="BC16" s="361"/>
      <c r="BD16" s="363" t="str">
        <f>IF(OR(ISBLANK('2. Collected Data'!BH16),ISBLANK('2. Collected Data'!BH116)),"",-1*('2. Collected Data'!BH116-'2. Collected Data'!BH16))</f>
        <v/>
      </c>
      <c r="BE16" s="130"/>
      <c r="BF16" s="211"/>
    </row>
    <row r="17" spans="1:58" s="51" customFormat="1" ht="11.25" customHeight="1" x14ac:dyDescent="0.15">
      <c r="A17" s="89" t="s">
        <v>131</v>
      </c>
      <c r="B17" s="172"/>
      <c r="C17" s="353">
        <f>IF(OR(ISBLANK('2. Collected Data'!G17),ISBLANK('2. Collected Data'!G117)),"",-1*('2. Collected Data'!G117-'2. Collected Data'!G17))</f>
        <v>41619</v>
      </c>
      <c r="D17" s="355">
        <f>IF(OR(ISBLANK('2. Collected Data'!H17),ISBLANK('2. Collected Data'!H117)),"",-1*('2. Collected Data'!H117-'2. Collected Data'!H17))</f>
        <v>12145</v>
      </c>
      <c r="E17" s="355">
        <f>IF(OR(ISBLANK('2. Collected Data'!I17),ISBLANK('2. Collected Data'!I117)),"",-1*('2. Collected Data'!I117-'2. Collected Data'!I17))</f>
        <v>56</v>
      </c>
      <c r="F17" s="355">
        <f>IF(OR(ISBLANK('2. Collected Data'!J17),ISBLANK('2. Collected Data'!J117)),"",-1*('2. Collected Data'!J117-'2. Collected Data'!J17))</f>
        <v>0</v>
      </c>
      <c r="G17" s="355">
        <f>IF(OR(ISBLANK('2. Collected Data'!K17),ISBLANK('2. Collected Data'!K117)),"",-1*('2. Collected Data'!K117-'2. Collected Data'!K17))</f>
        <v>0</v>
      </c>
      <c r="H17" s="355">
        <f>IF(OR(ISBLANK('2. Collected Data'!L17),ISBLANK('2. Collected Data'!L117)),"",-1*('2. Collected Data'!L117-'2. Collected Data'!L17))</f>
        <v>0</v>
      </c>
      <c r="I17" s="355">
        <f>IF(OR(ISBLANK('2. Collected Data'!M17),ISBLANK('2. Collected Data'!M117)),"",-1*('2. Collected Data'!M117-'2. Collected Data'!M17))</f>
        <v>0</v>
      </c>
      <c r="J17" s="355">
        <f>IF(OR(ISBLANK('2. Collected Data'!N17),ISBLANK('2. Collected Data'!N117)),"",-1*('2. Collected Data'!N117-'2. Collected Data'!N17))</f>
        <v>0</v>
      </c>
      <c r="K17" s="355">
        <f>IF(OR(ISBLANK('2. Collected Data'!O17),ISBLANK('2. Collected Data'!O117)),"",-1*('2. Collected Data'!O117-'2. Collected Data'!O17))</f>
        <v>11</v>
      </c>
      <c r="L17" s="355">
        <f>IF(OR(ISBLANK('2. Collected Data'!P17),ISBLANK('2. Collected Data'!P117)),"",-1*('2. Collected Data'!P117-'2. Collected Data'!P17))</f>
        <v>0</v>
      </c>
      <c r="M17" s="355">
        <f>IF(OR(ISBLANK('2. Collected Data'!Q17),ISBLANK('2. Collected Data'!Q117)),"",-1*('2. Collected Data'!Q117-'2. Collected Data'!Q17))</f>
        <v>0</v>
      </c>
      <c r="N17" s="355">
        <f>IF(OR(ISBLANK('2. Collected Data'!R17),ISBLANK('2. Collected Data'!R117)),"",-1*('2. Collected Data'!R117-'2. Collected Data'!R17))</f>
        <v>0</v>
      </c>
      <c r="O17" s="355">
        <f>IF(OR(ISBLANK('2. Collected Data'!S17),ISBLANK('2. Collected Data'!S117)),"",-1*('2. Collected Data'!S117-'2. Collected Data'!S17))</f>
        <v>0</v>
      </c>
      <c r="P17" s="355">
        <f>IF(OR(ISBLANK('2. Collected Data'!T17),ISBLANK('2. Collected Data'!T117)),"",-1*('2. Collected Data'!T117-'2. Collected Data'!T17))</f>
        <v>0</v>
      </c>
      <c r="Q17" s="355">
        <f>IF(OR(ISBLANK('2. Collected Data'!U17),ISBLANK('2. Collected Data'!U117)),"",-1*('2. Collected Data'!U117-'2. Collected Data'!U17))</f>
        <v>0</v>
      </c>
      <c r="R17" s="355">
        <f>IF(OR(ISBLANK('2. Collected Data'!V17),ISBLANK('2. Collected Data'!V117)),"",-1*('2. Collected Data'!V117-'2. Collected Data'!V17))</f>
        <v>0</v>
      </c>
      <c r="S17" s="355">
        <f>IF(OR(ISBLANK('2. Collected Data'!W17),ISBLANK('2. Collected Data'!W117)),"",-1*('2. Collected Data'!W117-'2. Collected Data'!W17))</f>
        <v>0</v>
      </c>
      <c r="T17" s="355">
        <f>IF(OR(ISBLANK('2. Collected Data'!X17),ISBLANK('2. Collected Data'!X117)),"",-1*('2. Collected Data'!X117-'2. Collected Data'!X17))</f>
        <v>0</v>
      </c>
      <c r="U17" s="355">
        <f>IF(OR(ISBLANK('2. Collected Data'!Y17),ISBLANK('2. Collected Data'!Y117)),"",-1*('2. Collected Data'!Y117-'2. Collected Data'!Y17))</f>
        <v>4069</v>
      </c>
      <c r="V17" s="355">
        <f>IF(OR(ISBLANK('2. Collected Data'!Z17),ISBLANK('2. Collected Data'!Z117)),"",-1*('2. Collected Data'!Z117-'2. Collected Data'!Z17))</f>
        <v>0</v>
      </c>
      <c r="W17" s="356">
        <f>IF(OR(ISBLANK('2. Collected Data'!AA17),ISBLANK('2. Collected Data'!AA117)),"",-1*('2. Collected Data'!AA117-'2. Collected Data'!AA17))</f>
        <v>0</v>
      </c>
      <c r="X17" s="356">
        <f>IF(OR(ISBLANK('2. Collected Data'!AB17),ISBLANK('2. Collected Data'!AB117)),"",-1*('2. Collected Data'!AB117-'2. Collected Data'!AB17))</f>
        <v>0</v>
      </c>
      <c r="Y17" s="356">
        <f>IF(OR(ISBLANK('2. Collected Data'!AC17),ISBLANK('2. Collected Data'!AC117)),"",-1*('2. Collected Data'!AC117-'2. Collected Data'!AC17))</f>
        <v>0</v>
      </c>
      <c r="Z17" s="355">
        <f>IF(OR(ISBLANK('2. Collected Data'!AD17),ISBLANK('2. Collected Data'!AD117)),"",-1*('2. Collected Data'!AD117-'2. Collected Data'!AD17))</f>
        <v>-50</v>
      </c>
      <c r="AA17" s="355">
        <f>IF(OR(ISBLANK('2. Collected Data'!AE17),ISBLANK('2. Collected Data'!AE117)),"",-1*('2. Collected Data'!AE117-'2. Collected Data'!AE17))</f>
        <v>0</v>
      </c>
      <c r="AB17" s="355">
        <f>IF(OR(ISBLANK('2. Collected Data'!AF17),ISBLANK('2. Collected Data'!AF117)),"",-1*('2. Collected Data'!AF117-'2. Collected Data'!AF17))</f>
        <v>4</v>
      </c>
      <c r="AC17" s="357">
        <f>IF(OR(ISBLANK('2. Collected Data'!AG17),ISBLANK('2. Collected Data'!AG117)),"",-1*('2. Collected Data'!AG117-'2. Collected Data'!AG17))</f>
        <v>20000</v>
      </c>
      <c r="AD17" s="358"/>
      <c r="AE17" s="359">
        <f>IF(OR(ISBLANK('2. Collected Data'!AI17),ISBLANK('2. Collected Data'!AI117)),"",-1*('2. Collected Data'!AI117-'2. Collected Data'!AI17))</f>
        <v>4364</v>
      </c>
      <c r="AF17" s="355">
        <f>IF(OR(ISBLANK('2. Collected Data'!AJ17),ISBLANK('2. Collected Data'!AJ117)),"",-1*('2. Collected Data'!AJ117-'2. Collected Data'!AJ17))</f>
        <v>0</v>
      </c>
      <c r="AG17" s="355">
        <f>IF(OR(ISBLANK('2. Collected Data'!AK17),ISBLANK('2. Collected Data'!AK117)),"",-1*('2. Collected Data'!AK117-'2. Collected Data'!AK17))</f>
        <v>-10101</v>
      </c>
      <c r="AH17" s="355">
        <f>IF(OR(ISBLANK('2. Collected Data'!AL17),ISBLANK('2. Collected Data'!AL117)),"",-1*('2. Collected Data'!AL117-'2. Collected Data'!AL17))</f>
        <v>78</v>
      </c>
      <c r="AI17" s="355" t="str">
        <f>IF(OR(ISBLANK('2. Collected Data'!AM17),ISBLANK('2. Collected Data'!AM117)),"",-1*('2. Collected Data'!AM117-'2. Collected Data'!AM17))</f>
        <v/>
      </c>
      <c r="AJ17" s="360"/>
      <c r="AK17" s="355">
        <f>IF(OR(ISBLANK('2. Collected Data'!AO17),ISBLANK('2. Collected Data'!AO117)),"",-1*('2. Collected Data'!AO117-'2. Collected Data'!AO17))</f>
        <v>54724</v>
      </c>
      <c r="AL17" s="355">
        <f>IF(OR(ISBLANK('2. Collected Data'!AP17),ISBLANK('2. Collected Data'!AP117)),"",-1*('2. Collected Data'!AP117-'2. Collected Data'!AP17))</f>
        <v>0</v>
      </c>
      <c r="AM17" s="355">
        <f>IF(OR(ISBLANK('2. Collected Data'!AQ17),ISBLANK('2. Collected Data'!AQ117)),"",-1*('2. Collected Data'!AQ117-'2. Collected Data'!AQ17))</f>
        <v>450000</v>
      </c>
      <c r="AN17" s="355">
        <f>IF(OR(ISBLANK('2. Collected Data'!AR17),ISBLANK('2. Collected Data'!AR117)),"",-1*('2. Collected Data'!AR117-'2. Collected Data'!AR17))</f>
        <v>0</v>
      </c>
      <c r="AO17" s="355">
        <f>IF(OR(ISBLANK('2. Collected Data'!AS17),ISBLANK('2. Collected Data'!AS117)),"",-1*('2. Collected Data'!AS117-'2. Collected Data'!AS17))</f>
        <v>0</v>
      </c>
      <c r="AP17" s="355">
        <f>IF(OR(ISBLANK('2. Collected Data'!AT17),ISBLANK('2. Collected Data'!AT117)),"",-1*('2. Collected Data'!AT117-'2. Collected Data'!AT17))</f>
        <v>0</v>
      </c>
      <c r="AQ17" s="357">
        <f>IF(OR(ISBLANK('2. Collected Data'!AU17),ISBLANK('2. Collected Data'!AU117)),"",-1*('2. Collected Data'!AU117-'2. Collected Data'!AU17))</f>
        <v>0</v>
      </c>
      <c r="AR17" s="358"/>
      <c r="AS17" s="356">
        <f>IF(OR(ISBLANK('2. Collected Data'!AW17),ISBLANK('2. Collected Data'!AW117)),"",-1*('2. Collected Data'!AW117-'2. Collected Data'!AW17))</f>
        <v>0.20999999999999996</v>
      </c>
      <c r="AT17" s="356">
        <f>IF(OR(ISBLANK('2. Collected Data'!AX17),ISBLANK('2. Collected Data'!AX117)),"",-1*('2. Collected Data'!AX117-'2. Collected Data'!AX17))</f>
        <v>-0.21000000000000002</v>
      </c>
      <c r="AU17" s="361"/>
      <c r="AV17" s="362"/>
      <c r="AW17" s="358"/>
      <c r="AX17" s="363" t="str">
        <f>IF(OR(ISBLANK('2. Collected Data'!BB17),ISBLANK('2. Collected Data'!BB117)),"",-1*('2. Collected Data'!BB117-'2. Collected Data'!BB17))</f>
        <v/>
      </c>
      <c r="AY17" s="364">
        <f>IF(OR(ISBLANK('2. Collected Data'!BC17),ISBLANK('2. Collected Data'!BC117)),"",-1*('2. Collected Data'!BC117-'2. Collected Data'!BC17))</f>
        <v>0</v>
      </c>
      <c r="AZ17" s="364">
        <f>IF(OR(ISBLANK('2. Collected Data'!BD17),ISBLANK('2. Collected Data'!BD117)),"",-1*('2. Collected Data'!BD117-'2. Collected Data'!BD17))</f>
        <v>0</v>
      </c>
      <c r="BA17" s="364">
        <f>IF(OR(ISBLANK('2. Collected Data'!BE17),ISBLANK('2. Collected Data'!BE117)),"",-1*('2. Collected Data'!BE117-'2. Collected Data'!BE17))</f>
        <v>0</v>
      </c>
      <c r="BB17" s="364">
        <f>IF(OR(ISBLANK('2. Collected Data'!BF17),ISBLANK('2. Collected Data'!BF117)),"",-1*('2. Collected Data'!BF117-'2. Collected Data'!BF17))</f>
        <v>-30513152</v>
      </c>
      <c r="BC17" s="361"/>
      <c r="BD17" s="363" t="str">
        <f>IF(OR(ISBLANK('2. Collected Data'!BH17),ISBLANK('2. Collected Data'!BH117)),"",-1*('2. Collected Data'!BH117-'2. Collected Data'!BH17))</f>
        <v/>
      </c>
      <c r="BE17" s="130"/>
      <c r="BF17" s="211"/>
    </row>
    <row r="18" spans="1:58" s="177" customFormat="1" ht="11.25" customHeight="1" x14ac:dyDescent="0.15">
      <c r="A18" s="89" t="s">
        <v>132</v>
      </c>
      <c r="B18" s="172"/>
      <c r="C18" s="353">
        <f>IF(OR(ISBLANK('2. Collected Data'!G18),ISBLANK('2. Collected Data'!G118)),"",-1*('2. Collected Data'!G118-'2. Collected Data'!G18))</f>
        <v>0</v>
      </c>
      <c r="D18" s="355">
        <f>IF(OR(ISBLANK('2. Collected Data'!H18),ISBLANK('2. Collected Data'!H118)),"",-1*('2. Collected Data'!H118-'2. Collected Data'!H18))</f>
        <v>0</v>
      </c>
      <c r="E18" s="355">
        <f>IF(OR(ISBLANK('2. Collected Data'!I18),ISBLANK('2. Collected Data'!I118)),"",-1*('2. Collected Data'!I118-'2. Collected Data'!I18))</f>
        <v>-75</v>
      </c>
      <c r="F18" s="355">
        <f>IF(OR(ISBLANK('2. Collected Data'!J18),ISBLANK('2. Collected Data'!J118)),"",-1*('2. Collected Data'!J118-'2. Collected Data'!J18))</f>
        <v>-2</v>
      </c>
      <c r="G18" s="355">
        <f>IF(OR(ISBLANK('2. Collected Data'!K18),ISBLANK('2. Collected Data'!K118)),"",-1*('2. Collected Data'!K118-'2. Collected Data'!K18))</f>
        <v>-2</v>
      </c>
      <c r="H18" s="355">
        <f>IF(OR(ISBLANK('2. Collected Data'!L18),ISBLANK('2. Collected Data'!L118)),"",-1*('2. Collected Data'!L118-'2. Collected Data'!L18))</f>
        <v>9</v>
      </c>
      <c r="I18" s="355">
        <f>IF(OR(ISBLANK('2. Collected Data'!M18),ISBLANK('2. Collected Data'!M118)),"",-1*('2. Collected Data'!M118-'2. Collected Data'!M18))</f>
        <v>50</v>
      </c>
      <c r="J18" s="355">
        <f>IF(OR(ISBLANK('2. Collected Data'!N18),ISBLANK('2. Collected Data'!N118)),"",-1*('2. Collected Data'!N118-'2. Collected Data'!N18))</f>
        <v>0</v>
      </c>
      <c r="K18" s="355">
        <f>IF(OR(ISBLANK('2. Collected Data'!O18),ISBLANK('2. Collected Data'!O118)),"",-1*('2. Collected Data'!O118-'2. Collected Data'!O18))</f>
        <v>97</v>
      </c>
      <c r="L18" s="355" t="str">
        <f>IF(OR(ISBLANK('2. Collected Data'!P18),ISBLANK('2. Collected Data'!P118)),"",-1*('2. Collected Data'!P118-'2. Collected Data'!P18))</f>
        <v/>
      </c>
      <c r="M18" s="355" t="str">
        <f>IF(OR(ISBLANK('2. Collected Data'!Q18),ISBLANK('2. Collected Data'!Q118)),"",-1*('2. Collected Data'!Q118-'2. Collected Data'!Q18))</f>
        <v/>
      </c>
      <c r="N18" s="355" t="str">
        <f>IF(OR(ISBLANK('2. Collected Data'!R18),ISBLANK('2. Collected Data'!R118)),"",-1*('2. Collected Data'!R118-'2. Collected Data'!R18))</f>
        <v/>
      </c>
      <c r="O18" s="355" t="str">
        <f>IF(OR(ISBLANK('2. Collected Data'!S18),ISBLANK('2. Collected Data'!S118)),"",-1*('2. Collected Data'!S118-'2. Collected Data'!S18))</f>
        <v/>
      </c>
      <c r="P18" s="355" t="str">
        <f>IF(OR(ISBLANK('2. Collected Data'!T18),ISBLANK('2. Collected Data'!T118)),"",-1*('2. Collected Data'!T118-'2. Collected Data'!T18))</f>
        <v/>
      </c>
      <c r="Q18" s="355" t="str">
        <f>IF(OR(ISBLANK('2. Collected Data'!U18),ISBLANK('2. Collected Data'!U118)),"",-1*('2. Collected Data'!U118-'2. Collected Data'!U18))</f>
        <v/>
      </c>
      <c r="R18" s="355" t="str">
        <f>IF(OR(ISBLANK('2. Collected Data'!V18),ISBLANK('2. Collected Data'!V118)),"",-1*('2. Collected Data'!V118-'2. Collected Data'!V18))</f>
        <v/>
      </c>
      <c r="S18" s="355" t="str">
        <f>IF(OR(ISBLANK('2. Collected Data'!W18),ISBLANK('2. Collected Data'!W118)),"",-1*('2. Collected Data'!W118-'2. Collected Data'!W18))</f>
        <v/>
      </c>
      <c r="T18" s="355" t="str">
        <f>IF(OR(ISBLANK('2. Collected Data'!X18),ISBLANK('2. Collected Data'!X118)),"",-1*('2. Collected Data'!X118-'2. Collected Data'!X18))</f>
        <v/>
      </c>
      <c r="U18" s="355">
        <f>IF(OR(ISBLANK('2. Collected Data'!Y18),ISBLANK('2. Collected Data'!Y118)),"",-1*('2. Collected Data'!Y118-'2. Collected Data'!Y18))</f>
        <v>-487</v>
      </c>
      <c r="V18" s="355">
        <f>IF(OR(ISBLANK('2. Collected Data'!Z18),ISBLANK('2. Collected Data'!Z118)),"",-1*('2. Collected Data'!Z118-'2. Collected Data'!Z18))</f>
        <v>-3</v>
      </c>
      <c r="W18" s="356">
        <f>IF(OR(ISBLANK('2. Collected Data'!AA18),ISBLANK('2. Collected Data'!AA118)),"",-1*('2. Collected Data'!AA118-'2. Collected Data'!AA18))</f>
        <v>0</v>
      </c>
      <c r="X18" s="356">
        <f>IF(OR(ISBLANK('2. Collected Data'!AB18),ISBLANK('2. Collected Data'!AB118)),"",-1*('2. Collected Data'!AB118-'2. Collected Data'!AB18))</f>
        <v>0</v>
      </c>
      <c r="Y18" s="356">
        <f>IF(OR(ISBLANK('2. Collected Data'!AC18),ISBLANK('2. Collected Data'!AC118)),"",-1*('2. Collected Data'!AC118-'2. Collected Data'!AC18))</f>
        <v>0</v>
      </c>
      <c r="Z18" s="355">
        <f>IF(OR(ISBLANK('2. Collected Data'!AD18),ISBLANK('2. Collected Data'!AD118)),"",-1*('2. Collected Data'!AD118-'2. Collected Data'!AD18))</f>
        <v>1</v>
      </c>
      <c r="AA18" s="355">
        <f>IF(OR(ISBLANK('2. Collected Data'!AE18),ISBLANK('2. Collected Data'!AE118)),"",-1*('2. Collected Data'!AE118-'2. Collected Data'!AE18))</f>
        <v>6950</v>
      </c>
      <c r="AB18" s="355">
        <f>IF(OR(ISBLANK('2. Collected Data'!AF18),ISBLANK('2. Collected Data'!AF118)),"",-1*('2. Collected Data'!AF118-'2. Collected Data'!AF18))</f>
        <v>1</v>
      </c>
      <c r="AC18" s="357">
        <f>IF(OR(ISBLANK('2. Collected Data'!AG18),ISBLANK('2. Collected Data'!AG118)),"",-1*('2. Collected Data'!AG118-'2. Collected Data'!AG18))</f>
        <v>104358</v>
      </c>
      <c r="AD18" s="358"/>
      <c r="AE18" s="359">
        <f>IF(OR(ISBLANK('2. Collected Data'!AI18),ISBLANK('2. Collected Data'!AI118)),"",-1*('2. Collected Data'!AI118-'2. Collected Data'!AI18))</f>
        <v>-27722</v>
      </c>
      <c r="AF18" s="355">
        <f>IF(OR(ISBLANK('2. Collected Data'!AJ18),ISBLANK('2. Collected Data'!AJ118)),"",-1*('2. Collected Data'!AJ118-'2. Collected Data'!AJ18))</f>
        <v>-6136</v>
      </c>
      <c r="AG18" s="355">
        <f>IF(OR(ISBLANK('2. Collected Data'!AK18),ISBLANK('2. Collected Data'!AK118)),"",-1*('2. Collected Data'!AK118-'2. Collected Data'!AK18))</f>
        <v>-513</v>
      </c>
      <c r="AH18" s="355">
        <f>IF(OR(ISBLANK('2. Collected Data'!AL18),ISBLANK('2. Collected Data'!AL118)),"",-1*('2. Collected Data'!AL118-'2. Collected Data'!AL18))</f>
        <v>-848</v>
      </c>
      <c r="AI18" s="355">
        <f>IF(OR(ISBLANK('2. Collected Data'!AM18),ISBLANK('2. Collected Data'!AM118)),"",-1*('2. Collected Data'!AM118-'2. Collected Data'!AM18))</f>
        <v>0</v>
      </c>
      <c r="AJ18" s="360"/>
      <c r="AK18" s="355">
        <f>IF(OR(ISBLANK('2. Collected Data'!AO18),ISBLANK('2. Collected Data'!AO118)),"",-1*('2. Collected Data'!AO118-'2. Collected Data'!AO18))</f>
        <v>-9806163</v>
      </c>
      <c r="AL18" s="355">
        <f>IF(OR(ISBLANK('2. Collected Data'!AP18),ISBLANK('2. Collected Data'!AP118)),"",-1*('2. Collected Data'!AP118-'2. Collected Data'!AP18))</f>
        <v>-1333948</v>
      </c>
      <c r="AM18" s="355">
        <f>IF(OR(ISBLANK('2. Collected Data'!AQ18),ISBLANK('2. Collected Data'!AQ118)),"",-1*('2. Collected Data'!AQ118-'2. Collected Data'!AQ18))</f>
        <v>10266402</v>
      </c>
      <c r="AN18" s="355">
        <f>IF(OR(ISBLANK('2. Collected Data'!AR18),ISBLANK('2. Collected Data'!AR118)),"",-1*('2. Collected Data'!AR118-'2. Collected Data'!AR18))</f>
        <v>0</v>
      </c>
      <c r="AO18" s="355">
        <f>IF(OR(ISBLANK('2. Collected Data'!AS18),ISBLANK('2. Collected Data'!AS118)),"",-1*('2. Collected Data'!AS118-'2. Collected Data'!AS18))</f>
        <v>0</v>
      </c>
      <c r="AP18" s="355">
        <f>IF(OR(ISBLANK('2. Collected Data'!AT18),ISBLANK('2. Collected Data'!AT118)),"",-1*('2. Collected Data'!AT118-'2. Collected Data'!AT18))</f>
        <v>0</v>
      </c>
      <c r="AQ18" s="357">
        <f>IF(OR(ISBLANK('2. Collected Data'!AU18),ISBLANK('2. Collected Data'!AU118)),"",-1*('2. Collected Data'!AU118-'2. Collected Data'!AU18))</f>
        <v>0</v>
      </c>
      <c r="AR18" s="358"/>
      <c r="AS18" s="356">
        <f>IF(OR(ISBLANK('2. Collected Data'!AW18),ISBLANK('2. Collected Data'!AW118)),"",-1*('2. Collected Data'!AW118-'2. Collected Data'!AW18))</f>
        <v>-6.9999999999999993E-2</v>
      </c>
      <c r="AT18" s="356">
        <f>IF(OR(ISBLANK('2. Collected Data'!AX18),ISBLANK('2. Collected Data'!AX118)),"",-1*('2. Collected Data'!AX118-'2. Collected Data'!AX18))</f>
        <v>7.0000000000000062E-2</v>
      </c>
      <c r="AU18" s="361"/>
      <c r="AV18" s="362"/>
      <c r="AW18" s="358"/>
      <c r="AX18" s="363">
        <f>IF(OR(ISBLANK('2. Collected Data'!BB18),ISBLANK('2. Collected Data'!BB118)),"",-1*('2. Collected Data'!BB118-'2. Collected Data'!BB18))</f>
        <v>47.69</v>
      </c>
      <c r="AY18" s="364">
        <f>IF(OR(ISBLANK('2. Collected Data'!BC18),ISBLANK('2. Collected Data'!BC118)),"",-1*('2. Collected Data'!BC118-'2. Collected Data'!BC18))</f>
        <v>-3426818.1499999985</v>
      </c>
      <c r="AZ18" s="364">
        <f>IF(OR(ISBLANK('2. Collected Data'!BD18),ISBLANK('2. Collected Data'!BD118)),"",-1*('2. Collected Data'!BD118-'2. Collected Data'!BD18))</f>
        <v>-4026079.09</v>
      </c>
      <c r="BA18" s="364">
        <f>IF(OR(ISBLANK('2. Collected Data'!BE18),ISBLANK('2. Collected Data'!BE118)),"",-1*('2. Collected Data'!BE118-'2. Collected Data'!BE18))</f>
        <v>13226509.550000001</v>
      </c>
      <c r="BB18" s="364">
        <f>IF(OR(ISBLANK('2. Collected Data'!BF18),ISBLANK('2. Collected Data'!BF118)),"",-1*('2. Collected Data'!BF118-'2. Collected Data'!BF18))</f>
        <v>4929604.4600000009</v>
      </c>
      <c r="BC18" s="361"/>
      <c r="BD18" s="363">
        <f>IF(OR(ISBLANK('2. Collected Data'!BH18),ISBLANK('2. Collected Data'!BH118)),"",-1*('2. Collected Data'!BH118-'2. Collected Data'!BH18))</f>
        <v>-18.159999999999997</v>
      </c>
      <c r="BE18" s="130"/>
      <c r="BF18" s="211"/>
    </row>
    <row r="19" spans="1:58" s="177" customFormat="1" ht="11.25" customHeight="1" x14ac:dyDescent="0.15">
      <c r="A19" s="89" t="s">
        <v>133</v>
      </c>
      <c r="B19" s="172"/>
      <c r="C19" s="353">
        <f>IF(OR(ISBLANK('2. Collected Data'!G19),ISBLANK('2. Collected Data'!G119)),"",-1*('2. Collected Data'!G119-'2. Collected Data'!G19))</f>
        <v>0</v>
      </c>
      <c r="D19" s="355">
        <f>IF(OR(ISBLANK('2. Collected Data'!H19),ISBLANK('2. Collected Data'!H119)),"",-1*('2. Collected Data'!H119-'2. Collected Data'!H19))</f>
        <v>0</v>
      </c>
      <c r="E19" s="355">
        <f>IF(OR(ISBLANK('2. Collected Data'!I19),ISBLANK('2. Collected Data'!I119)),"",-1*('2. Collected Data'!I119-'2. Collected Data'!I19))</f>
        <v>0</v>
      </c>
      <c r="F19" s="355">
        <f>IF(OR(ISBLANK('2. Collected Data'!J19),ISBLANK('2. Collected Data'!J119)),"",-1*('2. Collected Data'!J119-'2. Collected Data'!J19))</f>
        <v>0</v>
      </c>
      <c r="G19" s="355">
        <f>IF(OR(ISBLANK('2. Collected Data'!K19),ISBLANK('2. Collected Data'!K119)),"",-1*('2. Collected Data'!K119-'2. Collected Data'!K19))</f>
        <v>2</v>
      </c>
      <c r="H19" s="355">
        <f>IF(OR(ISBLANK('2. Collected Data'!L19),ISBLANK('2. Collected Data'!L119)),"",-1*('2. Collected Data'!L119-'2. Collected Data'!L19))</f>
        <v>2</v>
      </c>
      <c r="I19" s="355">
        <f>IF(OR(ISBLANK('2. Collected Data'!M19),ISBLANK('2. Collected Data'!M119)),"",-1*('2. Collected Data'!M119-'2. Collected Data'!M19))</f>
        <v>8</v>
      </c>
      <c r="J19" s="355">
        <f>IF(OR(ISBLANK('2. Collected Data'!N19),ISBLANK('2. Collected Data'!N119)),"",-1*('2. Collected Data'!N119-'2. Collected Data'!N19))</f>
        <v>2</v>
      </c>
      <c r="K19" s="355">
        <f>IF(OR(ISBLANK('2. Collected Data'!O19),ISBLANK('2. Collected Data'!O119)),"",-1*('2. Collected Data'!O119-'2. Collected Data'!O19))</f>
        <v>0</v>
      </c>
      <c r="L19" s="355">
        <f>IF(OR(ISBLANK('2. Collected Data'!P19),ISBLANK('2. Collected Data'!P119)),"",-1*('2. Collected Data'!P119-'2. Collected Data'!P19))</f>
        <v>0</v>
      </c>
      <c r="M19" s="355">
        <f>IF(OR(ISBLANK('2. Collected Data'!Q19),ISBLANK('2. Collected Data'!Q119)),"",-1*('2. Collected Data'!Q119-'2. Collected Data'!Q19))</f>
        <v>0</v>
      </c>
      <c r="N19" s="355">
        <f>IF(OR(ISBLANK('2. Collected Data'!R19),ISBLANK('2. Collected Data'!R119)),"",-1*('2. Collected Data'!R119-'2. Collected Data'!R19))</f>
        <v>0</v>
      </c>
      <c r="O19" s="355">
        <f>IF(OR(ISBLANK('2. Collected Data'!S19),ISBLANK('2. Collected Data'!S119)),"",-1*('2. Collected Data'!S119-'2. Collected Data'!S19))</f>
        <v>0</v>
      </c>
      <c r="P19" s="355">
        <f>IF(OR(ISBLANK('2. Collected Data'!T19),ISBLANK('2. Collected Data'!T119)),"",-1*('2. Collected Data'!T119-'2. Collected Data'!T19))</f>
        <v>0</v>
      </c>
      <c r="Q19" s="355">
        <f>IF(OR(ISBLANK('2. Collected Data'!U19),ISBLANK('2. Collected Data'!U119)),"",-1*('2. Collected Data'!U119-'2. Collected Data'!U19))</f>
        <v>0</v>
      </c>
      <c r="R19" s="355">
        <f>IF(OR(ISBLANK('2. Collected Data'!V19),ISBLANK('2. Collected Data'!V119)),"",-1*('2. Collected Data'!V119-'2. Collected Data'!V19))</f>
        <v>0</v>
      </c>
      <c r="S19" s="355">
        <f>IF(OR(ISBLANK('2. Collected Data'!W19),ISBLANK('2. Collected Data'!W119)),"",-1*('2. Collected Data'!W119-'2. Collected Data'!W19))</f>
        <v>0</v>
      </c>
      <c r="T19" s="355">
        <f>IF(OR(ISBLANK('2. Collected Data'!X19),ISBLANK('2. Collected Data'!X119)),"",-1*('2. Collected Data'!X119-'2. Collected Data'!X19))</f>
        <v>0</v>
      </c>
      <c r="U19" s="355">
        <f>IF(OR(ISBLANK('2. Collected Data'!Y19),ISBLANK('2. Collected Data'!Y119)),"",-1*('2. Collected Data'!Y119-'2. Collected Data'!Y19))</f>
        <v>-165</v>
      </c>
      <c r="V19" s="355">
        <f>IF(OR(ISBLANK('2. Collected Data'!Z19),ISBLANK('2. Collected Data'!Z119)),"",-1*('2. Collected Data'!Z119-'2. Collected Data'!Z19))</f>
        <v>0</v>
      </c>
      <c r="W19" s="356">
        <f>IF(OR(ISBLANK('2. Collected Data'!AA19),ISBLANK('2. Collected Data'!AA119)),"",-1*('2. Collected Data'!AA119-'2. Collected Data'!AA19))</f>
        <v>0</v>
      </c>
      <c r="X19" s="356">
        <f>IF(OR(ISBLANK('2. Collected Data'!AB19),ISBLANK('2. Collected Data'!AB119)),"",-1*('2. Collected Data'!AB119-'2. Collected Data'!AB19))</f>
        <v>0</v>
      </c>
      <c r="Y19" s="356">
        <f>IF(OR(ISBLANK('2. Collected Data'!AC19),ISBLANK('2. Collected Data'!AC119)),"",-1*('2. Collected Data'!AC119-'2. Collected Data'!AC19))</f>
        <v>0</v>
      </c>
      <c r="Z19" s="355">
        <f>IF(OR(ISBLANK('2. Collected Data'!AD19),ISBLANK('2. Collected Data'!AD119)),"",-1*('2. Collected Data'!AD119-'2. Collected Data'!AD19))</f>
        <v>0</v>
      </c>
      <c r="AA19" s="355">
        <f>IF(OR(ISBLANK('2. Collected Data'!AE19),ISBLANK('2. Collected Data'!AE119)),"",-1*('2. Collected Data'!AE119-'2. Collected Data'!AE19))</f>
        <v>0</v>
      </c>
      <c r="AB19" s="355">
        <f>IF(OR(ISBLANK('2. Collected Data'!AF19),ISBLANK('2. Collected Data'!AF119)),"",-1*('2. Collected Data'!AF119-'2. Collected Data'!AF19))</f>
        <v>0</v>
      </c>
      <c r="AC19" s="357">
        <f>IF(OR(ISBLANK('2. Collected Data'!AG19),ISBLANK('2. Collected Data'!AG119)),"",-1*('2. Collected Data'!AG119-'2. Collected Data'!AG19))</f>
        <v>0</v>
      </c>
      <c r="AD19" s="358"/>
      <c r="AE19" s="359">
        <f>IF(OR(ISBLANK('2. Collected Data'!AI19),ISBLANK('2. Collected Data'!AI119)),"",-1*('2. Collected Data'!AI119-'2. Collected Data'!AI19))</f>
        <v>32840</v>
      </c>
      <c r="AF19" s="355">
        <f>IF(OR(ISBLANK('2. Collected Data'!AJ19),ISBLANK('2. Collected Data'!AJ119)),"",-1*('2. Collected Data'!AJ119-'2. Collected Data'!AJ19))</f>
        <v>0</v>
      </c>
      <c r="AG19" s="355">
        <f>IF(OR(ISBLANK('2. Collected Data'!AK19),ISBLANK('2. Collected Data'!AK119)),"",-1*('2. Collected Data'!AK119-'2. Collected Data'!AK19))</f>
        <v>0</v>
      </c>
      <c r="AH19" s="355">
        <f>IF(OR(ISBLANK('2. Collected Data'!AL19),ISBLANK('2. Collected Data'!AL119)),"",-1*('2. Collected Data'!AL119-'2. Collected Data'!AL19))</f>
        <v>0</v>
      </c>
      <c r="AI19" s="355">
        <f>IF(OR(ISBLANK('2. Collected Data'!AM19),ISBLANK('2. Collected Data'!AM119)),"",-1*('2. Collected Data'!AM119-'2. Collected Data'!AM19))</f>
        <v>0</v>
      </c>
      <c r="AJ19" s="360"/>
      <c r="AK19" s="355">
        <f>IF(OR(ISBLANK('2. Collected Data'!AO19),ISBLANK('2. Collected Data'!AO119)),"",-1*('2. Collected Data'!AO119-'2. Collected Data'!AO19))</f>
        <v>-140500</v>
      </c>
      <c r="AL19" s="355">
        <f>IF(OR(ISBLANK('2. Collected Data'!AP19),ISBLANK('2. Collected Data'!AP119)),"",-1*('2. Collected Data'!AP119-'2. Collected Data'!AP19))</f>
        <v>0</v>
      </c>
      <c r="AM19" s="355">
        <f>IF(OR(ISBLANK('2. Collected Data'!AQ19),ISBLANK('2. Collected Data'!AQ119)),"",-1*('2. Collected Data'!AQ119-'2. Collected Data'!AQ19))</f>
        <v>68380</v>
      </c>
      <c r="AN19" s="355">
        <f>IF(OR(ISBLANK('2. Collected Data'!AR19),ISBLANK('2. Collected Data'!AR119)),"",-1*('2. Collected Data'!AR119-'2. Collected Data'!AR19))</f>
        <v>0</v>
      </c>
      <c r="AO19" s="355">
        <f>IF(OR(ISBLANK('2. Collected Data'!AS19),ISBLANK('2. Collected Data'!AS119)),"",-1*('2. Collected Data'!AS119-'2. Collected Data'!AS19))</f>
        <v>0</v>
      </c>
      <c r="AP19" s="355">
        <f>IF(OR(ISBLANK('2. Collected Data'!AT19),ISBLANK('2. Collected Data'!AT119)),"",-1*('2. Collected Data'!AT119-'2. Collected Data'!AT19))</f>
        <v>0</v>
      </c>
      <c r="AQ19" s="357">
        <f>IF(OR(ISBLANK('2. Collected Data'!AU19),ISBLANK('2. Collected Data'!AU119)),"",-1*('2. Collected Data'!AU119-'2. Collected Data'!AU19))</f>
        <v>0</v>
      </c>
      <c r="AR19" s="358"/>
      <c r="AS19" s="356">
        <f>IF(OR(ISBLANK('2. Collected Data'!AW19),ISBLANK('2. Collected Data'!AW119)),"",-1*('2. Collected Data'!AW119-'2. Collected Data'!AW19))</f>
        <v>-9.9999999999999534E-3</v>
      </c>
      <c r="AT19" s="356">
        <f>IF(OR(ISBLANK('2. Collected Data'!AX19),ISBLANK('2. Collected Data'!AX119)),"",-1*('2. Collected Data'!AX119-'2. Collected Data'!AX19))</f>
        <v>1.0000000000000009E-2</v>
      </c>
      <c r="AU19" s="361"/>
      <c r="AV19" s="362"/>
      <c r="AW19" s="358"/>
      <c r="AX19" s="363">
        <f>IF(OR(ISBLANK('2. Collected Data'!BB19),ISBLANK('2. Collected Data'!BB119)),"",-1*('2. Collected Data'!BB119-'2. Collected Data'!BB19))</f>
        <v>-20</v>
      </c>
      <c r="AY19" s="364">
        <f>IF(OR(ISBLANK('2. Collected Data'!BC19),ISBLANK('2. Collected Data'!BC119)),"",-1*('2. Collected Data'!BC119-'2. Collected Data'!BC19))</f>
        <v>3849800</v>
      </c>
      <c r="AZ19" s="364">
        <f>IF(OR(ISBLANK('2. Collected Data'!BD19),ISBLANK('2. Collected Data'!BD119)),"",-1*('2. Collected Data'!BD119-'2. Collected Data'!BD19))</f>
        <v>47300</v>
      </c>
      <c r="BA19" s="364">
        <f>IF(OR(ISBLANK('2. Collected Data'!BE19),ISBLANK('2. Collected Data'!BE119)),"",-1*('2. Collected Data'!BE119-'2. Collected Data'!BE19))</f>
        <v>-127000</v>
      </c>
      <c r="BB19" s="364">
        <f>IF(OR(ISBLANK('2. Collected Data'!BF19),ISBLANK('2. Collected Data'!BF119)),"",-1*('2. Collected Data'!BF119-'2. Collected Data'!BF19))</f>
        <v>2989000</v>
      </c>
      <c r="BC19" s="361"/>
      <c r="BD19" s="363" t="str">
        <f>IF(OR(ISBLANK('2. Collected Data'!BH19),ISBLANK('2. Collected Data'!BH119)),"",-1*('2. Collected Data'!BH119-'2. Collected Data'!BH19))</f>
        <v/>
      </c>
      <c r="BE19" s="130"/>
      <c r="BF19" s="211"/>
    </row>
    <row r="20" spans="1:58" s="177" customFormat="1" ht="11.25" customHeight="1" x14ac:dyDescent="0.15">
      <c r="A20" s="89" t="s">
        <v>134</v>
      </c>
      <c r="B20" s="172"/>
      <c r="C20" s="353">
        <f>IF(OR(ISBLANK('2. Collected Data'!G20),ISBLANK('2. Collected Data'!G120)),"",-1*('2. Collected Data'!G120-'2. Collected Data'!G20))</f>
        <v>0</v>
      </c>
      <c r="D20" s="355" t="str">
        <f>IF(OR(ISBLANK('2. Collected Data'!H20),ISBLANK('2. Collected Data'!H120)),"",-1*('2. Collected Data'!H120-'2. Collected Data'!H20))</f>
        <v/>
      </c>
      <c r="E20" s="355">
        <f>IF(OR(ISBLANK('2. Collected Data'!I20),ISBLANK('2. Collected Data'!I120)),"",-1*('2. Collected Data'!I120-'2. Collected Data'!I20))</f>
        <v>-1</v>
      </c>
      <c r="F20" s="355">
        <f>IF(OR(ISBLANK('2. Collected Data'!J20),ISBLANK('2. Collected Data'!J120)),"",-1*('2. Collected Data'!J120-'2. Collected Data'!J20))</f>
        <v>0</v>
      </c>
      <c r="G20" s="355" t="str">
        <f>IF(OR(ISBLANK('2. Collected Data'!K20),ISBLANK('2. Collected Data'!K120)),"",-1*('2. Collected Data'!K120-'2. Collected Data'!K20))</f>
        <v/>
      </c>
      <c r="H20" s="355">
        <f>IF(OR(ISBLANK('2. Collected Data'!L20),ISBLANK('2. Collected Data'!L120)),"",-1*('2. Collected Data'!L120-'2. Collected Data'!L20))</f>
        <v>1</v>
      </c>
      <c r="I20" s="355">
        <f>IF(OR(ISBLANK('2. Collected Data'!M20),ISBLANK('2. Collected Data'!M120)),"",-1*('2. Collected Data'!M120-'2. Collected Data'!M20))</f>
        <v>28</v>
      </c>
      <c r="J20" s="355">
        <f>IF(OR(ISBLANK('2. Collected Data'!N20),ISBLANK('2. Collected Data'!N120)),"",-1*('2. Collected Data'!N120-'2. Collected Data'!N20))</f>
        <v>0</v>
      </c>
      <c r="K20" s="355">
        <f>IF(OR(ISBLANK('2. Collected Data'!O20),ISBLANK('2. Collected Data'!O120)),"",-1*('2. Collected Data'!O120-'2. Collected Data'!O20))</f>
        <v>0</v>
      </c>
      <c r="L20" s="355" t="str">
        <f>IF(OR(ISBLANK('2. Collected Data'!P20),ISBLANK('2. Collected Data'!P120)),"",-1*('2. Collected Data'!P120-'2. Collected Data'!P20))</f>
        <v/>
      </c>
      <c r="M20" s="355" t="str">
        <f>IF(OR(ISBLANK('2. Collected Data'!Q20),ISBLANK('2. Collected Data'!Q120)),"",-1*('2. Collected Data'!Q120-'2. Collected Data'!Q20))</f>
        <v/>
      </c>
      <c r="N20" s="355" t="str">
        <f>IF(OR(ISBLANK('2. Collected Data'!R20),ISBLANK('2. Collected Data'!R120)),"",-1*('2. Collected Data'!R120-'2. Collected Data'!R20))</f>
        <v/>
      </c>
      <c r="O20" s="355" t="str">
        <f>IF(OR(ISBLANK('2. Collected Data'!S20),ISBLANK('2. Collected Data'!S120)),"",-1*('2. Collected Data'!S120-'2. Collected Data'!S20))</f>
        <v/>
      </c>
      <c r="P20" s="355" t="str">
        <f>IF(OR(ISBLANK('2. Collected Data'!T20),ISBLANK('2. Collected Data'!T120)),"",-1*('2. Collected Data'!T120-'2. Collected Data'!T20))</f>
        <v/>
      </c>
      <c r="Q20" s="355" t="str">
        <f>IF(OR(ISBLANK('2. Collected Data'!U20),ISBLANK('2. Collected Data'!U120)),"",-1*('2. Collected Data'!U120-'2. Collected Data'!U20))</f>
        <v/>
      </c>
      <c r="R20" s="355" t="str">
        <f>IF(OR(ISBLANK('2. Collected Data'!V20),ISBLANK('2. Collected Data'!V120)),"",-1*('2. Collected Data'!V120-'2. Collected Data'!V20))</f>
        <v/>
      </c>
      <c r="S20" s="355" t="str">
        <f>IF(OR(ISBLANK('2. Collected Data'!W20),ISBLANK('2. Collected Data'!W120)),"",-1*('2. Collected Data'!W120-'2. Collected Data'!W20))</f>
        <v/>
      </c>
      <c r="T20" s="355" t="str">
        <f>IF(OR(ISBLANK('2. Collected Data'!X20),ISBLANK('2. Collected Data'!X120)),"",-1*('2. Collected Data'!X120-'2. Collected Data'!X20))</f>
        <v/>
      </c>
      <c r="U20" s="355" t="str">
        <f>IF(OR(ISBLANK('2. Collected Data'!Y20),ISBLANK('2. Collected Data'!Y120)),"",-1*('2. Collected Data'!Y120-'2. Collected Data'!Y20))</f>
        <v/>
      </c>
      <c r="V20" s="355" t="str">
        <f>IF(OR(ISBLANK('2. Collected Data'!Z20),ISBLANK('2. Collected Data'!Z120)),"",-1*('2. Collected Data'!Z120-'2. Collected Data'!Z20))</f>
        <v/>
      </c>
      <c r="W20" s="356">
        <f>IF(OR(ISBLANK('2. Collected Data'!AA20),ISBLANK('2. Collected Data'!AA120)),"",-1*('2. Collected Data'!AA120-'2. Collected Data'!AA20))</f>
        <v>0</v>
      </c>
      <c r="X20" s="356">
        <f>IF(OR(ISBLANK('2. Collected Data'!AB20),ISBLANK('2. Collected Data'!AB120)),"",-1*('2. Collected Data'!AB120-'2. Collected Data'!AB20))</f>
        <v>0</v>
      </c>
      <c r="Y20" s="356" t="str">
        <f>IF(OR(ISBLANK('2. Collected Data'!AC20),ISBLANK('2. Collected Data'!AC120)),"",-1*('2. Collected Data'!AC120-'2. Collected Data'!AC20))</f>
        <v/>
      </c>
      <c r="Z20" s="355">
        <f>IF(OR(ISBLANK('2. Collected Data'!AD20),ISBLANK('2. Collected Data'!AD120)),"",-1*('2. Collected Data'!AD120-'2. Collected Data'!AD20))</f>
        <v>4</v>
      </c>
      <c r="AA20" s="355">
        <f>IF(OR(ISBLANK('2. Collected Data'!AE20),ISBLANK('2. Collected Data'!AE120)),"",-1*('2. Collected Data'!AE120-'2. Collected Data'!AE20))</f>
        <v>5500</v>
      </c>
      <c r="AB20" s="355">
        <f>IF(OR(ISBLANK('2. Collected Data'!AF20),ISBLANK('2. Collected Data'!AF120)),"",-1*('2. Collected Data'!AF120-'2. Collected Data'!AF20))</f>
        <v>0</v>
      </c>
      <c r="AC20" s="357">
        <f>IF(OR(ISBLANK('2. Collected Data'!AG20),ISBLANK('2. Collected Data'!AG120)),"",-1*('2. Collected Data'!AG120-'2. Collected Data'!AG20))</f>
        <v>46300</v>
      </c>
      <c r="AD20" s="358"/>
      <c r="AE20" s="359">
        <f>IF(OR(ISBLANK('2. Collected Data'!AI20),ISBLANK('2. Collected Data'!AI120)),"",-1*('2. Collected Data'!AI120-'2. Collected Data'!AI20))</f>
        <v>86270</v>
      </c>
      <c r="AF20" s="355" t="str">
        <f>IF(OR(ISBLANK('2. Collected Data'!AJ20),ISBLANK('2. Collected Data'!AJ120)),"",-1*('2. Collected Data'!AJ120-'2. Collected Data'!AJ20))</f>
        <v/>
      </c>
      <c r="AG20" s="355" t="str">
        <f>IF(OR(ISBLANK('2. Collected Data'!AK20),ISBLANK('2. Collected Data'!AK120)),"",-1*('2. Collected Data'!AK120-'2. Collected Data'!AK20))</f>
        <v/>
      </c>
      <c r="AH20" s="355" t="str">
        <f>IF(OR(ISBLANK('2. Collected Data'!AL20),ISBLANK('2. Collected Data'!AL120)),"",-1*('2. Collected Data'!AL120-'2. Collected Data'!AL20))</f>
        <v/>
      </c>
      <c r="AI20" s="355" t="str">
        <f>IF(OR(ISBLANK('2. Collected Data'!AM20),ISBLANK('2. Collected Data'!AM120)),"",-1*('2. Collected Data'!AM120-'2. Collected Data'!AM20))</f>
        <v/>
      </c>
      <c r="AJ20" s="360"/>
      <c r="AK20" s="355">
        <f>IF(OR(ISBLANK('2. Collected Data'!AO20),ISBLANK('2. Collected Data'!AO120)),"",-1*('2. Collected Data'!AO120-'2. Collected Data'!AO20))</f>
        <v>2219000</v>
      </c>
      <c r="AL20" s="355" t="str">
        <f>IF(OR(ISBLANK('2. Collected Data'!AP20),ISBLANK('2. Collected Data'!AP120)),"",-1*('2. Collected Data'!AP120-'2. Collected Data'!AP20))</f>
        <v/>
      </c>
      <c r="AM20" s="355" t="str">
        <f>IF(OR(ISBLANK('2. Collected Data'!AQ20),ISBLANK('2. Collected Data'!AQ120)),"",-1*('2. Collected Data'!AQ120-'2. Collected Data'!AQ20))</f>
        <v/>
      </c>
      <c r="AN20" s="355" t="str">
        <f>IF(OR(ISBLANK('2. Collected Data'!AR20),ISBLANK('2. Collected Data'!AR120)),"",-1*('2. Collected Data'!AR120-'2. Collected Data'!AR20))</f>
        <v/>
      </c>
      <c r="AO20" s="355" t="str">
        <f>IF(OR(ISBLANK('2. Collected Data'!AS20),ISBLANK('2. Collected Data'!AS120)),"",-1*('2. Collected Data'!AS120-'2. Collected Data'!AS20))</f>
        <v/>
      </c>
      <c r="AP20" s="355" t="str">
        <f>IF(OR(ISBLANK('2. Collected Data'!AT20),ISBLANK('2. Collected Data'!AT120)),"",-1*('2. Collected Data'!AT120-'2. Collected Data'!AT20))</f>
        <v/>
      </c>
      <c r="AQ20" s="357" t="str">
        <f>IF(OR(ISBLANK('2. Collected Data'!AU20),ISBLANK('2. Collected Data'!AU120)),"",-1*('2. Collected Data'!AU120-'2. Collected Data'!AU20))</f>
        <v/>
      </c>
      <c r="AR20" s="358"/>
      <c r="AS20" s="356">
        <f>IF(OR(ISBLANK('2. Collected Data'!AW20),ISBLANK('2. Collected Data'!AW120)),"",-1*('2. Collected Data'!AW120-'2. Collected Data'!AW20))</f>
        <v>0</v>
      </c>
      <c r="AT20" s="356">
        <f>IF(OR(ISBLANK('2. Collected Data'!AX20),ISBLANK('2. Collected Data'!AX120)),"",-1*('2. Collected Data'!AX120-'2. Collected Data'!AX20))</f>
        <v>0</v>
      </c>
      <c r="AU20" s="361"/>
      <c r="AV20" s="362"/>
      <c r="AW20" s="358"/>
      <c r="AX20" s="363">
        <f>IF(OR(ISBLANK('2. Collected Data'!BB20),ISBLANK('2. Collected Data'!BB120)),"",-1*('2. Collected Data'!BB120-'2. Collected Data'!BB20))</f>
        <v>-0.14999999999999858</v>
      </c>
      <c r="AY20" s="364">
        <f>IF(OR(ISBLANK('2. Collected Data'!BC20),ISBLANK('2. Collected Data'!BC120)),"",-1*('2. Collected Data'!BC120-'2. Collected Data'!BC20))</f>
        <v>2691652</v>
      </c>
      <c r="AZ20" s="364">
        <f>IF(OR(ISBLANK('2. Collected Data'!BD20),ISBLANK('2. Collected Data'!BD120)),"",-1*('2. Collected Data'!BD120-'2. Collected Data'!BD20))</f>
        <v>2742739</v>
      </c>
      <c r="BA20" s="364">
        <f>IF(OR(ISBLANK('2. Collected Data'!BE20),ISBLANK('2. Collected Data'!BE120)),"",-1*('2. Collected Data'!BE120-'2. Collected Data'!BE20))</f>
        <v>1371982</v>
      </c>
      <c r="BB20" s="364">
        <f>IF(OR(ISBLANK('2. Collected Data'!BF20),ISBLANK('2. Collected Data'!BF120)),"",-1*('2. Collected Data'!BF120-'2. Collected Data'!BF20))</f>
        <v>9196840</v>
      </c>
      <c r="BC20" s="361"/>
      <c r="BD20" s="363">
        <f>IF(OR(ISBLANK('2. Collected Data'!BH20),ISBLANK('2. Collected Data'!BH120)),"",-1*('2. Collected Data'!BH120-'2. Collected Data'!BH20))</f>
        <v>-0.14999999999999858</v>
      </c>
      <c r="BE20" s="130"/>
      <c r="BF20" s="211"/>
    </row>
    <row r="21" spans="1:58" s="51" customFormat="1" ht="11.25" customHeight="1" x14ac:dyDescent="0.15">
      <c r="A21" s="89" t="s">
        <v>347</v>
      </c>
      <c r="B21" s="172"/>
      <c r="C21" s="353" t="str">
        <f>IF(OR(ISBLANK('2. Collected Data'!G21),ISBLANK('2. Collected Data'!G121)),"",-1*('2. Collected Data'!G121-'2. Collected Data'!G21))</f>
        <v/>
      </c>
      <c r="D21" s="355" t="str">
        <f>IF(OR(ISBLANK('2. Collected Data'!H21),ISBLANK('2. Collected Data'!H121)),"",-1*('2. Collected Data'!H121-'2. Collected Data'!H21))</f>
        <v/>
      </c>
      <c r="E21" s="355" t="str">
        <f>IF(OR(ISBLANK('2. Collected Data'!I21),ISBLANK('2. Collected Data'!I121)),"",-1*('2. Collected Data'!I121-'2. Collected Data'!I21))</f>
        <v/>
      </c>
      <c r="F21" s="355" t="str">
        <f>IF(OR(ISBLANK('2. Collected Data'!J21),ISBLANK('2. Collected Data'!J121)),"",-1*('2. Collected Data'!J121-'2. Collected Data'!J21))</f>
        <v/>
      </c>
      <c r="G21" s="355" t="str">
        <f>IF(OR(ISBLANK('2. Collected Data'!K21),ISBLANK('2. Collected Data'!K121)),"",-1*('2. Collected Data'!K121-'2. Collected Data'!K21))</f>
        <v/>
      </c>
      <c r="H21" s="355" t="str">
        <f>IF(OR(ISBLANK('2. Collected Data'!L21),ISBLANK('2. Collected Data'!L121)),"",-1*('2. Collected Data'!L121-'2. Collected Data'!L21))</f>
        <v/>
      </c>
      <c r="I21" s="355" t="str">
        <f>IF(OR(ISBLANK('2. Collected Data'!M21),ISBLANK('2. Collected Data'!M121)),"",-1*('2. Collected Data'!M121-'2. Collected Data'!M21))</f>
        <v/>
      </c>
      <c r="J21" s="355" t="str">
        <f>IF(OR(ISBLANK('2. Collected Data'!N21),ISBLANK('2. Collected Data'!N121)),"",-1*('2. Collected Data'!N121-'2. Collected Data'!N21))</f>
        <v/>
      </c>
      <c r="K21" s="355" t="str">
        <f>IF(OR(ISBLANK('2. Collected Data'!O21),ISBLANK('2. Collected Data'!O121)),"",-1*('2. Collected Data'!O121-'2. Collected Data'!O21))</f>
        <v/>
      </c>
      <c r="L21" s="355" t="str">
        <f>IF(OR(ISBLANK('2. Collected Data'!P21),ISBLANK('2. Collected Data'!P121)),"",-1*('2. Collected Data'!P121-'2. Collected Data'!P21))</f>
        <v/>
      </c>
      <c r="M21" s="355" t="str">
        <f>IF(OR(ISBLANK('2. Collected Data'!Q21),ISBLANK('2. Collected Data'!Q121)),"",-1*('2. Collected Data'!Q121-'2. Collected Data'!Q21))</f>
        <v/>
      </c>
      <c r="N21" s="355" t="str">
        <f>IF(OR(ISBLANK('2. Collected Data'!R21),ISBLANK('2. Collected Data'!R121)),"",-1*('2. Collected Data'!R121-'2. Collected Data'!R21))</f>
        <v/>
      </c>
      <c r="O21" s="355" t="str">
        <f>IF(OR(ISBLANK('2. Collected Data'!S21),ISBLANK('2. Collected Data'!S121)),"",-1*('2. Collected Data'!S121-'2. Collected Data'!S21))</f>
        <v/>
      </c>
      <c r="P21" s="355" t="str">
        <f>IF(OR(ISBLANK('2. Collected Data'!T21),ISBLANK('2. Collected Data'!T121)),"",-1*('2. Collected Data'!T121-'2. Collected Data'!T21))</f>
        <v/>
      </c>
      <c r="Q21" s="355" t="str">
        <f>IF(OR(ISBLANK('2. Collected Data'!U21),ISBLANK('2. Collected Data'!U121)),"",-1*('2. Collected Data'!U121-'2. Collected Data'!U21))</f>
        <v/>
      </c>
      <c r="R21" s="355" t="str">
        <f>IF(OR(ISBLANK('2. Collected Data'!V21),ISBLANK('2. Collected Data'!V121)),"",-1*('2. Collected Data'!V121-'2. Collected Data'!V21))</f>
        <v/>
      </c>
      <c r="S21" s="355" t="str">
        <f>IF(OR(ISBLANK('2. Collected Data'!W21),ISBLANK('2. Collected Data'!W121)),"",-1*('2. Collected Data'!W121-'2. Collected Data'!W21))</f>
        <v/>
      </c>
      <c r="T21" s="355" t="str">
        <f>IF(OR(ISBLANK('2. Collected Data'!X21),ISBLANK('2. Collected Data'!X121)),"",-1*('2. Collected Data'!X121-'2. Collected Data'!X21))</f>
        <v/>
      </c>
      <c r="U21" s="355" t="str">
        <f>IF(OR(ISBLANK('2. Collected Data'!Y21),ISBLANK('2. Collected Data'!Y121)),"",-1*('2. Collected Data'!Y121-'2. Collected Data'!Y21))</f>
        <v/>
      </c>
      <c r="V21" s="355" t="str">
        <f>IF(OR(ISBLANK('2. Collected Data'!Z21),ISBLANK('2. Collected Data'!Z121)),"",-1*('2. Collected Data'!Z121-'2. Collected Data'!Z21))</f>
        <v/>
      </c>
      <c r="W21" s="356" t="str">
        <f>IF(OR(ISBLANK('2. Collected Data'!AA21),ISBLANK('2. Collected Data'!AA121)),"",-1*('2. Collected Data'!AA121-'2. Collected Data'!AA21))</f>
        <v/>
      </c>
      <c r="X21" s="356" t="str">
        <f>IF(OR(ISBLANK('2. Collected Data'!AB21),ISBLANK('2. Collected Data'!AB121)),"",-1*('2. Collected Data'!AB121-'2. Collected Data'!AB21))</f>
        <v/>
      </c>
      <c r="Y21" s="356" t="str">
        <f>IF(OR(ISBLANK('2. Collected Data'!AC21),ISBLANK('2. Collected Data'!AC121)),"",-1*('2. Collected Data'!AC121-'2. Collected Data'!AC21))</f>
        <v/>
      </c>
      <c r="Z21" s="355" t="str">
        <f>IF(OR(ISBLANK('2. Collected Data'!AD21),ISBLANK('2. Collected Data'!AD121)),"",-1*('2. Collected Data'!AD121-'2. Collected Data'!AD21))</f>
        <v/>
      </c>
      <c r="AA21" s="355" t="str">
        <f>IF(OR(ISBLANK('2. Collected Data'!AE21),ISBLANK('2. Collected Data'!AE121)),"",-1*('2. Collected Data'!AE121-'2. Collected Data'!AE21))</f>
        <v/>
      </c>
      <c r="AB21" s="355" t="str">
        <f>IF(OR(ISBLANK('2. Collected Data'!AF21),ISBLANK('2. Collected Data'!AF121)),"",-1*('2. Collected Data'!AF121-'2. Collected Data'!AF21))</f>
        <v/>
      </c>
      <c r="AC21" s="357" t="str">
        <f>IF(OR(ISBLANK('2. Collected Data'!AG21),ISBLANK('2. Collected Data'!AG121)),"",-1*('2. Collected Data'!AG121-'2. Collected Data'!AG21))</f>
        <v/>
      </c>
      <c r="AD21" s="358"/>
      <c r="AE21" s="359" t="str">
        <f>IF(OR(ISBLANK('2. Collected Data'!AI21),ISBLANK('2. Collected Data'!AI121)),"",-1*('2. Collected Data'!AI121-'2. Collected Data'!AI21))</f>
        <v/>
      </c>
      <c r="AF21" s="355" t="str">
        <f>IF(OR(ISBLANK('2. Collected Data'!AJ21),ISBLANK('2. Collected Data'!AJ121)),"",-1*('2. Collected Data'!AJ121-'2. Collected Data'!AJ21))</f>
        <v/>
      </c>
      <c r="AG21" s="355" t="str">
        <f>IF(OR(ISBLANK('2. Collected Data'!AK21),ISBLANK('2. Collected Data'!AK121)),"",-1*('2. Collected Data'!AK121-'2. Collected Data'!AK21))</f>
        <v/>
      </c>
      <c r="AH21" s="355" t="str">
        <f>IF(OR(ISBLANK('2. Collected Data'!AL21),ISBLANK('2. Collected Data'!AL121)),"",-1*('2. Collected Data'!AL121-'2. Collected Data'!AL21))</f>
        <v/>
      </c>
      <c r="AI21" s="355" t="str">
        <f>IF(OR(ISBLANK('2. Collected Data'!AM21),ISBLANK('2. Collected Data'!AM121)),"",-1*('2. Collected Data'!AM121-'2. Collected Data'!AM21))</f>
        <v/>
      </c>
      <c r="AJ21" s="360"/>
      <c r="AK21" s="355" t="str">
        <f>IF(OR(ISBLANK('2. Collected Data'!AO21),ISBLANK('2. Collected Data'!AO121)),"",-1*('2. Collected Data'!AO121-'2. Collected Data'!AO21))</f>
        <v/>
      </c>
      <c r="AL21" s="355" t="str">
        <f>IF(OR(ISBLANK('2. Collected Data'!AP21),ISBLANK('2. Collected Data'!AP121)),"",-1*('2. Collected Data'!AP121-'2. Collected Data'!AP21))</f>
        <v/>
      </c>
      <c r="AM21" s="355" t="str">
        <f>IF(OR(ISBLANK('2. Collected Data'!AQ21),ISBLANK('2. Collected Data'!AQ121)),"",-1*('2. Collected Data'!AQ121-'2. Collected Data'!AQ21))</f>
        <v/>
      </c>
      <c r="AN21" s="355" t="str">
        <f>IF(OR(ISBLANK('2. Collected Data'!AR21),ISBLANK('2. Collected Data'!AR121)),"",-1*('2. Collected Data'!AR121-'2. Collected Data'!AR21))</f>
        <v/>
      </c>
      <c r="AO21" s="355" t="str">
        <f>IF(OR(ISBLANK('2. Collected Data'!AS21),ISBLANK('2. Collected Data'!AS121)),"",-1*('2. Collected Data'!AS121-'2. Collected Data'!AS21))</f>
        <v/>
      </c>
      <c r="AP21" s="355" t="str">
        <f>IF(OR(ISBLANK('2. Collected Data'!AT21),ISBLANK('2. Collected Data'!AT121)),"",-1*('2. Collected Data'!AT121-'2. Collected Data'!AT21))</f>
        <v/>
      </c>
      <c r="AQ21" s="357" t="str">
        <f>IF(OR(ISBLANK('2. Collected Data'!AU21),ISBLANK('2. Collected Data'!AU121)),"",-1*('2. Collected Data'!AU121-'2. Collected Data'!AU21))</f>
        <v/>
      </c>
      <c r="AR21" s="358"/>
      <c r="AS21" s="356" t="str">
        <f>IF(OR(ISBLANK('2. Collected Data'!AW21),ISBLANK('2. Collected Data'!AW121)),"",-1*('2. Collected Data'!AW121-'2. Collected Data'!AW21))</f>
        <v/>
      </c>
      <c r="AT21" s="356" t="str">
        <f>IF(OR(ISBLANK('2. Collected Data'!AX21),ISBLANK('2. Collected Data'!AX121)),"",-1*('2. Collected Data'!AX121-'2. Collected Data'!AX21))</f>
        <v/>
      </c>
      <c r="AU21" s="361"/>
      <c r="AV21" s="362"/>
      <c r="AW21" s="358"/>
      <c r="AX21" s="363" t="str">
        <f>IF(OR(ISBLANK('2. Collected Data'!BB21),ISBLANK('2. Collected Data'!BB121)),"",-1*('2. Collected Data'!BB121-'2. Collected Data'!BB21))</f>
        <v/>
      </c>
      <c r="AY21" s="364" t="str">
        <f>IF(OR(ISBLANK('2. Collected Data'!BC21),ISBLANK('2. Collected Data'!BC121)),"",-1*('2. Collected Data'!BC121-'2. Collected Data'!BC21))</f>
        <v/>
      </c>
      <c r="AZ21" s="364" t="str">
        <f>IF(OR(ISBLANK('2. Collected Data'!BD21),ISBLANK('2. Collected Data'!BD121)),"",-1*('2. Collected Data'!BD121-'2. Collected Data'!BD21))</f>
        <v/>
      </c>
      <c r="BA21" s="364" t="str">
        <f>IF(OR(ISBLANK('2. Collected Data'!BE21),ISBLANK('2. Collected Data'!BE121)),"",-1*('2. Collected Data'!BE121-'2. Collected Data'!BE21))</f>
        <v/>
      </c>
      <c r="BB21" s="364" t="str">
        <f>IF(OR(ISBLANK('2. Collected Data'!BF21),ISBLANK('2. Collected Data'!BF121)),"",-1*('2. Collected Data'!BF121-'2. Collected Data'!BF21))</f>
        <v/>
      </c>
      <c r="BC21" s="361"/>
      <c r="BD21" s="363" t="str">
        <f>IF(OR(ISBLANK('2. Collected Data'!BH21),ISBLANK('2. Collected Data'!BH121)),"",-1*('2. Collected Data'!BH121-'2. Collected Data'!BH21))</f>
        <v/>
      </c>
      <c r="BE21" s="130"/>
      <c r="BF21" s="211"/>
    </row>
    <row r="22" spans="1:58" s="51" customFormat="1" ht="11.25" customHeight="1" x14ac:dyDescent="0.15">
      <c r="A22" s="89" t="s">
        <v>348</v>
      </c>
      <c r="B22" s="172"/>
      <c r="C22" s="353" t="str">
        <f>IF(OR(ISBLANK('2. Collected Data'!G22),ISBLANK('2. Collected Data'!G122)),"",-1*('2. Collected Data'!G122-'2. Collected Data'!G22))</f>
        <v/>
      </c>
      <c r="D22" s="355" t="str">
        <f>IF(OR(ISBLANK('2. Collected Data'!H22),ISBLANK('2. Collected Data'!H122)),"",-1*('2. Collected Data'!H122-'2. Collected Data'!H22))</f>
        <v/>
      </c>
      <c r="E22" s="355" t="str">
        <f>IF(OR(ISBLANK('2. Collected Data'!I22),ISBLANK('2. Collected Data'!I122)),"",-1*('2. Collected Data'!I122-'2. Collected Data'!I22))</f>
        <v/>
      </c>
      <c r="F22" s="355" t="str">
        <f>IF(OR(ISBLANK('2. Collected Data'!J22),ISBLANK('2. Collected Data'!J122)),"",-1*('2. Collected Data'!J122-'2. Collected Data'!J22))</f>
        <v/>
      </c>
      <c r="G22" s="355" t="str">
        <f>IF(OR(ISBLANK('2. Collected Data'!K22),ISBLANK('2. Collected Data'!K122)),"",-1*('2. Collected Data'!K122-'2. Collected Data'!K22))</f>
        <v/>
      </c>
      <c r="H22" s="355" t="str">
        <f>IF(OR(ISBLANK('2. Collected Data'!L22),ISBLANK('2. Collected Data'!L122)),"",-1*('2. Collected Data'!L122-'2. Collected Data'!L22))</f>
        <v/>
      </c>
      <c r="I22" s="355" t="str">
        <f>IF(OR(ISBLANK('2. Collected Data'!M22),ISBLANK('2. Collected Data'!M122)),"",-1*('2. Collected Data'!M122-'2. Collected Data'!M22))</f>
        <v/>
      </c>
      <c r="J22" s="355" t="str">
        <f>IF(OR(ISBLANK('2. Collected Data'!N22),ISBLANK('2. Collected Data'!N122)),"",-1*('2. Collected Data'!N122-'2. Collected Data'!N22))</f>
        <v/>
      </c>
      <c r="K22" s="355" t="str">
        <f>IF(OR(ISBLANK('2. Collected Data'!O22),ISBLANK('2. Collected Data'!O122)),"",-1*('2. Collected Data'!O122-'2. Collected Data'!O22))</f>
        <v/>
      </c>
      <c r="L22" s="355" t="str">
        <f>IF(OR(ISBLANK('2. Collected Data'!P22),ISBLANK('2. Collected Data'!P122)),"",-1*('2. Collected Data'!P122-'2. Collected Data'!P22))</f>
        <v/>
      </c>
      <c r="M22" s="355" t="str">
        <f>IF(OR(ISBLANK('2. Collected Data'!Q22),ISBLANK('2. Collected Data'!Q122)),"",-1*('2. Collected Data'!Q122-'2. Collected Data'!Q22))</f>
        <v/>
      </c>
      <c r="N22" s="355" t="str">
        <f>IF(OR(ISBLANK('2. Collected Data'!R22),ISBLANK('2. Collected Data'!R122)),"",-1*('2. Collected Data'!R122-'2. Collected Data'!R22))</f>
        <v/>
      </c>
      <c r="O22" s="355" t="str">
        <f>IF(OR(ISBLANK('2. Collected Data'!S22),ISBLANK('2. Collected Data'!S122)),"",-1*('2. Collected Data'!S122-'2. Collected Data'!S22))</f>
        <v/>
      </c>
      <c r="P22" s="355" t="str">
        <f>IF(OR(ISBLANK('2. Collected Data'!T22),ISBLANK('2. Collected Data'!T122)),"",-1*('2. Collected Data'!T122-'2. Collected Data'!T22))</f>
        <v/>
      </c>
      <c r="Q22" s="355" t="str">
        <f>IF(OR(ISBLANK('2. Collected Data'!U22),ISBLANK('2. Collected Data'!U122)),"",-1*('2. Collected Data'!U122-'2. Collected Data'!U22))</f>
        <v/>
      </c>
      <c r="R22" s="355" t="str">
        <f>IF(OR(ISBLANK('2. Collected Data'!V22),ISBLANK('2. Collected Data'!V122)),"",-1*('2. Collected Data'!V122-'2. Collected Data'!V22))</f>
        <v/>
      </c>
      <c r="S22" s="355" t="str">
        <f>IF(OR(ISBLANK('2. Collected Data'!W22),ISBLANK('2. Collected Data'!W122)),"",-1*('2. Collected Data'!W122-'2. Collected Data'!W22))</f>
        <v/>
      </c>
      <c r="T22" s="355" t="str">
        <f>IF(OR(ISBLANK('2. Collected Data'!X22),ISBLANK('2. Collected Data'!X122)),"",-1*('2. Collected Data'!X122-'2. Collected Data'!X22))</f>
        <v/>
      </c>
      <c r="U22" s="355" t="str">
        <f>IF(OR(ISBLANK('2. Collected Data'!Y22),ISBLANK('2. Collected Data'!Y122)),"",-1*('2. Collected Data'!Y122-'2. Collected Data'!Y22))</f>
        <v/>
      </c>
      <c r="V22" s="355" t="str">
        <f>IF(OR(ISBLANK('2. Collected Data'!Z22),ISBLANK('2. Collected Data'!Z122)),"",-1*('2. Collected Data'!Z122-'2. Collected Data'!Z22))</f>
        <v/>
      </c>
      <c r="W22" s="356" t="str">
        <f>IF(OR(ISBLANK('2. Collected Data'!AA22),ISBLANK('2. Collected Data'!AA122)),"",-1*('2. Collected Data'!AA122-'2. Collected Data'!AA22))</f>
        <v/>
      </c>
      <c r="X22" s="356" t="str">
        <f>IF(OR(ISBLANK('2. Collected Data'!AB22),ISBLANK('2. Collected Data'!AB122)),"",-1*('2. Collected Data'!AB122-'2. Collected Data'!AB22))</f>
        <v/>
      </c>
      <c r="Y22" s="356" t="str">
        <f>IF(OR(ISBLANK('2. Collected Data'!AC22),ISBLANK('2. Collected Data'!AC122)),"",-1*('2. Collected Data'!AC122-'2. Collected Data'!AC22))</f>
        <v/>
      </c>
      <c r="Z22" s="355" t="str">
        <f>IF(OR(ISBLANK('2. Collected Data'!AD22),ISBLANK('2. Collected Data'!AD122)),"",-1*('2. Collected Data'!AD122-'2. Collected Data'!AD22))</f>
        <v/>
      </c>
      <c r="AA22" s="355" t="str">
        <f>IF(OR(ISBLANK('2. Collected Data'!AE22),ISBLANK('2. Collected Data'!AE122)),"",-1*('2. Collected Data'!AE122-'2. Collected Data'!AE22))</f>
        <v/>
      </c>
      <c r="AB22" s="355" t="str">
        <f>IF(OR(ISBLANK('2. Collected Data'!AF22),ISBLANK('2. Collected Data'!AF122)),"",-1*('2. Collected Data'!AF122-'2. Collected Data'!AF22))</f>
        <v/>
      </c>
      <c r="AC22" s="357" t="str">
        <f>IF(OR(ISBLANK('2. Collected Data'!AG22),ISBLANK('2. Collected Data'!AG122)),"",-1*('2. Collected Data'!AG122-'2. Collected Data'!AG22))</f>
        <v/>
      </c>
      <c r="AD22" s="358"/>
      <c r="AE22" s="359" t="str">
        <f>IF(OR(ISBLANK('2. Collected Data'!AI22),ISBLANK('2. Collected Data'!AI122)),"",-1*('2. Collected Data'!AI122-'2. Collected Data'!AI22))</f>
        <v/>
      </c>
      <c r="AF22" s="355" t="str">
        <f>IF(OR(ISBLANK('2. Collected Data'!AJ22),ISBLANK('2. Collected Data'!AJ122)),"",-1*('2. Collected Data'!AJ122-'2. Collected Data'!AJ22))</f>
        <v/>
      </c>
      <c r="AG22" s="355" t="str">
        <f>IF(OR(ISBLANK('2. Collected Data'!AK22),ISBLANK('2. Collected Data'!AK122)),"",-1*('2. Collected Data'!AK122-'2. Collected Data'!AK22))</f>
        <v/>
      </c>
      <c r="AH22" s="355" t="str">
        <f>IF(OR(ISBLANK('2. Collected Data'!AL22),ISBLANK('2. Collected Data'!AL122)),"",-1*('2. Collected Data'!AL122-'2. Collected Data'!AL22))</f>
        <v/>
      </c>
      <c r="AI22" s="355" t="str">
        <f>IF(OR(ISBLANK('2. Collected Data'!AM22),ISBLANK('2. Collected Data'!AM122)),"",-1*('2. Collected Data'!AM122-'2. Collected Data'!AM22))</f>
        <v/>
      </c>
      <c r="AJ22" s="360"/>
      <c r="AK22" s="355" t="str">
        <f>IF(OR(ISBLANK('2. Collected Data'!AO22),ISBLANK('2. Collected Data'!AO122)),"",-1*('2. Collected Data'!AO122-'2. Collected Data'!AO22))</f>
        <v/>
      </c>
      <c r="AL22" s="355" t="str">
        <f>IF(OR(ISBLANK('2. Collected Data'!AP22),ISBLANK('2. Collected Data'!AP122)),"",-1*('2. Collected Data'!AP122-'2. Collected Data'!AP22))</f>
        <v/>
      </c>
      <c r="AM22" s="355" t="str">
        <f>IF(OR(ISBLANK('2. Collected Data'!AQ22),ISBLANK('2. Collected Data'!AQ122)),"",-1*('2. Collected Data'!AQ122-'2. Collected Data'!AQ22))</f>
        <v/>
      </c>
      <c r="AN22" s="355" t="str">
        <f>IF(OR(ISBLANK('2. Collected Data'!AR22),ISBLANK('2. Collected Data'!AR122)),"",-1*('2. Collected Data'!AR122-'2. Collected Data'!AR22))</f>
        <v/>
      </c>
      <c r="AO22" s="355" t="str">
        <f>IF(OR(ISBLANK('2. Collected Data'!AS22),ISBLANK('2. Collected Data'!AS122)),"",-1*('2. Collected Data'!AS122-'2. Collected Data'!AS22))</f>
        <v/>
      </c>
      <c r="AP22" s="355" t="str">
        <f>IF(OR(ISBLANK('2. Collected Data'!AT22),ISBLANK('2. Collected Data'!AT122)),"",-1*('2. Collected Data'!AT122-'2. Collected Data'!AT22))</f>
        <v/>
      </c>
      <c r="AQ22" s="357" t="str">
        <f>IF(OR(ISBLANK('2. Collected Data'!AU22),ISBLANK('2. Collected Data'!AU122)),"",-1*('2. Collected Data'!AU122-'2. Collected Data'!AU22))</f>
        <v/>
      </c>
      <c r="AR22" s="358"/>
      <c r="AS22" s="356" t="str">
        <f>IF(OR(ISBLANK('2. Collected Data'!AW22),ISBLANK('2. Collected Data'!AW122)),"",-1*('2. Collected Data'!AW122-'2. Collected Data'!AW22))</f>
        <v/>
      </c>
      <c r="AT22" s="356" t="str">
        <f>IF(OR(ISBLANK('2. Collected Data'!AX22),ISBLANK('2. Collected Data'!AX122)),"",-1*('2. Collected Data'!AX122-'2. Collected Data'!AX22))</f>
        <v/>
      </c>
      <c r="AU22" s="361"/>
      <c r="AV22" s="362"/>
      <c r="AW22" s="358"/>
      <c r="AX22" s="363" t="str">
        <f>IF(OR(ISBLANK('2. Collected Data'!BB22),ISBLANK('2. Collected Data'!BB122)),"",-1*('2. Collected Data'!BB122-'2. Collected Data'!BB22))</f>
        <v/>
      </c>
      <c r="AY22" s="364" t="str">
        <f>IF(OR(ISBLANK('2. Collected Data'!BC22),ISBLANK('2. Collected Data'!BC122)),"",-1*('2. Collected Data'!BC122-'2. Collected Data'!BC22))</f>
        <v/>
      </c>
      <c r="AZ22" s="364" t="str">
        <f>IF(OR(ISBLANK('2. Collected Data'!BD22),ISBLANK('2. Collected Data'!BD122)),"",-1*('2. Collected Data'!BD122-'2. Collected Data'!BD22))</f>
        <v/>
      </c>
      <c r="BA22" s="364" t="str">
        <f>IF(OR(ISBLANK('2. Collected Data'!BE22),ISBLANK('2. Collected Data'!BE122)),"",-1*('2. Collected Data'!BE122-'2. Collected Data'!BE22))</f>
        <v/>
      </c>
      <c r="BB22" s="364" t="str">
        <f>IF(OR(ISBLANK('2. Collected Data'!BF22),ISBLANK('2. Collected Data'!BF122)),"",-1*('2. Collected Data'!BF122-'2. Collected Data'!BF22))</f>
        <v/>
      </c>
      <c r="BC22" s="361"/>
      <c r="BD22" s="363" t="str">
        <f>IF(OR(ISBLANK('2. Collected Data'!BH22),ISBLANK('2. Collected Data'!BH122)),"",-1*('2. Collected Data'!BH122-'2. Collected Data'!BH22))</f>
        <v/>
      </c>
      <c r="BE22" s="130"/>
      <c r="BF22" s="211"/>
    </row>
    <row r="23" spans="1:58" s="51" customFormat="1" ht="11.25" customHeight="1" x14ac:dyDescent="0.15">
      <c r="A23" s="89" t="s">
        <v>349</v>
      </c>
      <c r="B23" s="172"/>
      <c r="C23" s="353" t="str">
        <f>IF(OR(ISBLANK('2. Collected Data'!G23),ISBLANK('2. Collected Data'!G123)),"",-1*('2. Collected Data'!G123-'2. Collected Data'!G23))</f>
        <v/>
      </c>
      <c r="D23" s="355" t="str">
        <f>IF(OR(ISBLANK('2. Collected Data'!H23),ISBLANK('2. Collected Data'!H123)),"",-1*('2. Collected Data'!H123-'2. Collected Data'!H23))</f>
        <v/>
      </c>
      <c r="E23" s="355" t="str">
        <f>IF(OR(ISBLANK('2. Collected Data'!I23),ISBLANK('2. Collected Data'!I123)),"",-1*('2. Collected Data'!I123-'2. Collected Data'!I23))</f>
        <v/>
      </c>
      <c r="F23" s="355" t="str">
        <f>IF(OR(ISBLANK('2. Collected Data'!J23),ISBLANK('2. Collected Data'!J123)),"",-1*('2. Collected Data'!J123-'2. Collected Data'!J23))</f>
        <v/>
      </c>
      <c r="G23" s="355" t="str">
        <f>IF(OR(ISBLANK('2. Collected Data'!K23),ISBLANK('2. Collected Data'!K123)),"",-1*('2. Collected Data'!K123-'2. Collected Data'!K23))</f>
        <v/>
      </c>
      <c r="H23" s="355" t="str">
        <f>IF(OR(ISBLANK('2. Collected Data'!L23),ISBLANK('2. Collected Data'!L123)),"",-1*('2. Collected Data'!L123-'2. Collected Data'!L23))</f>
        <v/>
      </c>
      <c r="I23" s="355" t="str">
        <f>IF(OR(ISBLANK('2. Collected Data'!M23),ISBLANK('2. Collected Data'!M123)),"",-1*('2. Collected Data'!M123-'2. Collected Data'!M23))</f>
        <v/>
      </c>
      <c r="J23" s="355" t="str">
        <f>IF(OR(ISBLANK('2. Collected Data'!N23),ISBLANK('2. Collected Data'!N123)),"",-1*('2. Collected Data'!N123-'2. Collected Data'!N23))</f>
        <v/>
      </c>
      <c r="K23" s="355" t="str">
        <f>IF(OR(ISBLANK('2. Collected Data'!O23),ISBLANK('2. Collected Data'!O123)),"",-1*('2. Collected Data'!O123-'2. Collected Data'!O23))</f>
        <v/>
      </c>
      <c r="L23" s="355" t="str">
        <f>IF(OR(ISBLANK('2. Collected Data'!P23),ISBLANK('2. Collected Data'!P123)),"",-1*('2. Collected Data'!P123-'2. Collected Data'!P23))</f>
        <v/>
      </c>
      <c r="M23" s="355" t="str">
        <f>IF(OR(ISBLANK('2. Collected Data'!Q23),ISBLANK('2. Collected Data'!Q123)),"",-1*('2. Collected Data'!Q123-'2. Collected Data'!Q23))</f>
        <v/>
      </c>
      <c r="N23" s="355" t="str">
        <f>IF(OR(ISBLANK('2. Collected Data'!R23),ISBLANK('2. Collected Data'!R123)),"",-1*('2. Collected Data'!R123-'2. Collected Data'!R23))</f>
        <v/>
      </c>
      <c r="O23" s="355" t="str">
        <f>IF(OR(ISBLANK('2. Collected Data'!S23),ISBLANK('2. Collected Data'!S123)),"",-1*('2. Collected Data'!S123-'2. Collected Data'!S23))</f>
        <v/>
      </c>
      <c r="P23" s="355" t="str">
        <f>IF(OR(ISBLANK('2. Collected Data'!T23),ISBLANK('2. Collected Data'!T123)),"",-1*('2. Collected Data'!T123-'2. Collected Data'!T23))</f>
        <v/>
      </c>
      <c r="Q23" s="355" t="str">
        <f>IF(OR(ISBLANK('2. Collected Data'!U23),ISBLANK('2. Collected Data'!U123)),"",-1*('2. Collected Data'!U123-'2. Collected Data'!U23))</f>
        <v/>
      </c>
      <c r="R23" s="355" t="str">
        <f>IF(OR(ISBLANK('2. Collected Data'!V23),ISBLANK('2. Collected Data'!V123)),"",-1*('2. Collected Data'!V123-'2. Collected Data'!V23))</f>
        <v/>
      </c>
      <c r="S23" s="355" t="str">
        <f>IF(OR(ISBLANK('2. Collected Data'!W23),ISBLANK('2. Collected Data'!W123)),"",-1*('2. Collected Data'!W123-'2. Collected Data'!W23))</f>
        <v/>
      </c>
      <c r="T23" s="355" t="str">
        <f>IF(OR(ISBLANK('2. Collected Data'!X23),ISBLANK('2. Collected Data'!X123)),"",-1*('2. Collected Data'!X123-'2. Collected Data'!X23))</f>
        <v/>
      </c>
      <c r="U23" s="355" t="str">
        <f>IF(OR(ISBLANK('2. Collected Data'!Y23),ISBLANK('2. Collected Data'!Y123)),"",-1*('2. Collected Data'!Y123-'2. Collected Data'!Y23))</f>
        <v/>
      </c>
      <c r="V23" s="355" t="str">
        <f>IF(OR(ISBLANK('2. Collected Data'!Z23),ISBLANK('2. Collected Data'!Z123)),"",-1*('2. Collected Data'!Z123-'2. Collected Data'!Z23))</f>
        <v/>
      </c>
      <c r="W23" s="356" t="str">
        <f>IF(OR(ISBLANK('2. Collected Data'!AA23),ISBLANK('2. Collected Data'!AA123)),"",-1*('2. Collected Data'!AA123-'2. Collected Data'!AA23))</f>
        <v/>
      </c>
      <c r="X23" s="356" t="str">
        <f>IF(OR(ISBLANK('2. Collected Data'!AB23),ISBLANK('2. Collected Data'!AB123)),"",-1*('2. Collected Data'!AB123-'2. Collected Data'!AB23))</f>
        <v/>
      </c>
      <c r="Y23" s="356" t="str">
        <f>IF(OR(ISBLANK('2. Collected Data'!AC23),ISBLANK('2. Collected Data'!AC123)),"",-1*('2. Collected Data'!AC123-'2. Collected Data'!AC23))</f>
        <v/>
      </c>
      <c r="Z23" s="355" t="str">
        <f>IF(OR(ISBLANK('2. Collected Data'!AD23),ISBLANK('2. Collected Data'!AD123)),"",-1*('2. Collected Data'!AD123-'2. Collected Data'!AD23))</f>
        <v/>
      </c>
      <c r="AA23" s="355" t="str">
        <f>IF(OR(ISBLANK('2. Collected Data'!AE23),ISBLANK('2. Collected Data'!AE123)),"",-1*('2. Collected Data'!AE123-'2. Collected Data'!AE23))</f>
        <v/>
      </c>
      <c r="AB23" s="355" t="str">
        <f>IF(OR(ISBLANK('2. Collected Data'!AF23),ISBLANK('2. Collected Data'!AF123)),"",-1*('2. Collected Data'!AF123-'2. Collected Data'!AF23))</f>
        <v/>
      </c>
      <c r="AC23" s="357" t="str">
        <f>IF(OR(ISBLANK('2. Collected Data'!AG23),ISBLANK('2. Collected Data'!AG123)),"",-1*('2. Collected Data'!AG123-'2. Collected Data'!AG23))</f>
        <v/>
      </c>
      <c r="AD23" s="358"/>
      <c r="AE23" s="359" t="str">
        <f>IF(OR(ISBLANK('2. Collected Data'!AI23),ISBLANK('2. Collected Data'!AI123)),"",-1*('2. Collected Data'!AI123-'2. Collected Data'!AI23))</f>
        <v/>
      </c>
      <c r="AF23" s="355" t="str">
        <f>IF(OR(ISBLANK('2. Collected Data'!AJ23),ISBLANK('2. Collected Data'!AJ123)),"",-1*('2. Collected Data'!AJ123-'2. Collected Data'!AJ23))</f>
        <v/>
      </c>
      <c r="AG23" s="355" t="str">
        <f>IF(OR(ISBLANK('2. Collected Data'!AK23),ISBLANK('2. Collected Data'!AK123)),"",-1*('2. Collected Data'!AK123-'2. Collected Data'!AK23))</f>
        <v/>
      </c>
      <c r="AH23" s="355" t="str">
        <f>IF(OR(ISBLANK('2. Collected Data'!AL23),ISBLANK('2. Collected Data'!AL123)),"",-1*('2. Collected Data'!AL123-'2. Collected Data'!AL23))</f>
        <v/>
      </c>
      <c r="AI23" s="355" t="str">
        <f>IF(OR(ISBLANK('2. Collected Data'!AM23),ISBLANK('2. Collected Data'!AM123)),"",-1*('2. Collected Data'!AM123-'2. Collected Data'!AM23))</f>
        <v/>
      </c>
      <c r="AJ23" s="360"/>
      <c r="AK23" s="355" t="str">
        <f>IF(OR(ISBLANK('2. Collected Data'!AO23),ISBLANK('2. Collected Data'!AO123)),"",-1*('2. Collected Data'!AO123-'2. Collected Data'!AO23))</f>
        <v/>
      </c>
      <c r="AL23" s="355" t="str">
        <f>IF(OR(ISBLANK('2. Collected Data'!AP23),ISBLANK('2. Collected Data'!AP123)),"",-1*('2. Collected Data'!AP123-'2. Collected Data'!AP23))</f>
        <v/>
      </c>
      <c r="AM23" s="355" t="str">
        <f>IF(OR(ISBLANK('2. Collected Data'!AQ23),ISBLANK('2. Collected Data'!AQ123)),"",-1*('2. Collected Data'!AQ123-'2. Collected Data'!AQ23))</f>
        <v/>
      </c>
      <c r="AN23" s="355" t="str">
        <f>IF(OR(ISBLANK('2. Collected Data'!AR23),ISBLANK('2. Collected Data'!AR123)),"",-1*('2. Collected Data'!AR123-'2. Collected Data'!AR23))</f>
        <v/>
      </c>
      <c r="AO23" s="355" t="str">
        <f>IF(OR(ISBLANK('2. Collected Data'!AS23),ISBLANK('2. Collected Data'!AS123)),"",-1*('2. Collected Data'!AS123-'2. Collected Data'!AS23))</f>
        <v/>
      </c>
      <c r="AP23" s="355" t="str">
        <f>IF(OR(ISBLANK('2. Collected Data'!AT23),ISBLANK('2. Collected Data'!AT123)),"",-1*('2. Collected Data'!AT123-'2. Collected Data'!AT23))</f>
        <v/>
      </c>
      <c r="AQ23" s="357" t="str">
        <f>IF(OR(ISBLANK('2. Collected Data'!AU23),ISBLANK('2. Collected Data'!AU123)),"",-1*('2. Collected Data'!AU123-'2. Collected Data'!AU23))</f>
        <v/>
      </c>
      <c r="AR23" s="358"/>
      <c r="AS23" s="356" t="str">
        <f>IF(OR(ISBLANK('2. Collected Data'!AW23),ISBLANK('2. Collected Data'!AW123)),"",-1*('2. Collected Data'!AW123-'2. Collected Data'!AW23))</f>
        <v/>
      </c>
      <c r="AT23" s="356" t="str">
        <f>IF(OR(ISBLANK('2. Collected Data'!AX23),ISBLANK('2. Collected Data'!AX123)),"",-1*('2. Collected Data'!AX123-'2. Collected Data'!AX23))</f>
        <v/>
      </c>
      <c r="AU23" s="361"/>
      <c r="AV23" s="362"/>
      <c r="AW23" s="358"/>
      <c r="AX23" s="363" t="str">
        <f>IF(OR(ISBLANK('2. Collected Data'!BB23),ISBLANK('2. Collected Data'!BB123)),"",-1*('2. Collected Data'!BB123-'2. Collected Data'!BB23))</f>
        <v/>
      </c>
      <c r="AY23" s="364" t="str">
        <f>IF(OR(ISBLANK('2. Collected Data'!BC23),ISBLANK('2. Collected Data'!BC123)),"",-1*('2. Collected Data'!BC123-'2. Collected Data'!BC23))</f>
        <v/>
      </c>
      <c r="AZ23" s="364" t="str">
        <f>IF(OR(ISBLANK('2. Collected Data'!BD23),ISBLANK('2. Collected Data'!BD123)),"",-1*('2. Collected Data'!BD123-'2. Collected Data'!BD23))</f>
        <v/>
      </c>
      <c r="BA23" s="364" t="str">
        <f>IF(OR(ISBLANK('2. Collected Data'!BE23),ISBLANK('2. Collected Data'!BE123)),"",-1*('2. Collected Data'!BE123-'2. Collected Data'!BE23))</f>
        <v/>
      </c>
      <c r="BB23" s="364" t="str">
        <f>IF(OR(ISBLANK('2. Collected Data'!BF23),ISBLANK('2. Collected Data'!BF123)),"",-1*('2. Collected Data'!BF123-'2. Collected Data'!BF23))</f>
        <v/>
      </c>
      <c r="BC23" s="361"/>
      <c r="BD23" s="363" t="str">
        <f>IF(OR(ISBLANK('2. Collected Data'!BH23),ISBLANK('2. Collected Data'!BH123)),"",-1*('2. Collected Data'!BH123-'2. Collected Data'!BH23))</f>
        <v/>
      </c>
      <c r="BE23" s="130"/>
      <c r="BF23" s="211"/>
    </row>
    <row r="24" spans="1:58" s="51" customFormat="1" ht="11.25" customHeight="1" x14ac:dyDescent="0.15">
      <c r="A24" s="89" t="s">
        <v>350</v>
      </c>
      <c r="B24" s="172"/>
      <c r="C24" s="353" t="str">
        <f>IF(OR(ISBLANK('2. Collected Data'!G24),ISBLANK('2. Collected Data'!G124)),"",-1*('2. Collected Data'!G124-'2. Collected Data'!G24))</f>
        <v/>
      </c>
      <c r="D24" s="355" t="str">
        <f>IF(OR(ISBLANK('2. Collected Data'!H24),ISBLANK('2. Collected Data'!H124)),"",-1*('2. Collected Data'!H124-'2. Collected Data'!H24))</f>
        <v/>
      </c>
      <c r="E24" s="355" t="str">
        <f>IF(OR(ISBLANK('2. Collected Data'!I24),ISBLANK('2. Collected Data'!I124)),"",-1*('2. Collected Data'!I124-'2. Collected Data'!I24))</f>
        <v/>
      </c>
      <c r="F24" s="355" t="str">
        <f>IF(OR(ISBLANK('2. Collected Data'!J24),ISBLANK('2. Collected Data'!J124)),"",-1*('2. Collected Data'!J124-'2. Collected Data'!J24))</f>
        <v/>
      </c>
      <c r="G24" s="355" t="str">
        <f>IF(OR(ISBLANK('2. Collected Data'!K24),ISBLANK('2. Collected Data'!K124)),"",-1*('2. Collected Data'!K124-'2. Collected Data'!K24))</f>
        <v/>
      </c>
      <c r="H24" s="355" t="str">
        <f>IF(OR(ISBLANK('2. Collected Data'!L24),ISBLANK('2. Collected Data'!L124)),"",-1*('2. Collected Data'!L124-'2. Collected Data'!L24))</f>
        <v/>
      </c>
      <c r="I24" s="355" t="str">
        <f>IF(OR(ISBLANK('2. Collected Data'!M24),ISBLANK('2. Collected Data'!M124)),"",-1*('2. Collected Data'!M124-'2. Collected Data'!M24))</f>
        <v/>
      </c>
      <c r="J24" s="355" t="str">
        <f>IF(OR(ISBLANK('2. Collected Data'!N24),ISBLANK('2. Collected Data'!N124)),"",-1*('2. Collected Data'!N124-'2. Collected Data'!N24))</f>
        <v/>
      </c>
      <c r="K24" s="355" t="str">
        <f>IF(OR(ISBLANK('2. Collected Data'!O24),ISBLANK('2. Collected Data'!O124)),"",-1*('2. Collected Data'!O124-'2. Collected Data'!O24))</f>
        <v/>
      </c>
      <c r="L24" s="355" t="str">
        <f>IF(OR(ISBLANK('2. Collected Data'!P24),ISBLANK('2. Collected Data'!P124)),"",-1*('2. Collected Data'!P124-'2. Collected Data'!P24))</f>
        <v/>
      </c>
      <c r="M24" s="355" t="str">
        <f>IF(OR(ISBLANK('2. Collected Data'!Q24),ISBLANK('2. Collected Data'!Q124)),"",-1*('2. Collected Data'!Q124-'2. Collected Data'!Q24))</f>
        <v/>
      </c>
      <c r="N24" s="355" t="str">
        <f>IF(OR(ISBLANK('2. Collected Data'!R24),ISBLANK('2. Collected Data'!R124)),"",-1*('2. Collected Data'!R124-'2. Collected Data'!R24))</f>
        <v/>
      </c>
      <c r="O24" s="355" t="str">
        <f>IF(OR(ISBLANK('2. Collected Data'!S24),ISBLANK('2. Collected Data'!S124)),"",-1*('2. Collected Data'!S124-'2. Collected Data'!S24))</f>
        <v/>
      </c>
      <c r="P24" s="355" t="str">
        <f>IF(OR(ISBLANK('2. Collected Data'!T24),ISBLANK('2. Collected Data'!T124)),"",-1*('2. Collected Data'!T124-'2. Collected Data'!T24))</f>
        <v/>
      </c>
      <c r="Q24" s="355" t="str">
        <f>IF(OR(ISBLANK('2. Collected Data'!U24),ISBLANK('2. Collected Data'!U124)),"",-1*('2. Collected Data'!U124-'2. Collected Data'!U24))</f>
        <v/>
      </c>
      <c r="R24" s="355" t="str">
        <f>IF(OR(ISBLANK('2. Collected Data'!V24),ISBLANK('2. Collected Data'!V124)),"",-1*('2. Collected Data'!V124-'2. Collected Data'!V24))</f>
        <v/>
      </c>
      <c r="S24" s="355" t="str">
        <f>IF(OR(ISBLANK('2. Collected Data'!W24),ISBLANK('2. Collected Data'!W124)),"",-1*('2. Collected Data'!W124-'2. Collected Data'!W24))</f>
        <v/>
      </c>
      <c r="T24" s="355" t="str">
        <f>IF(OR(ISBLANK('2. Collected Data'!X24),ISBLANK('2. Collected Data'!X124)),"",-1*('2. Collected Data'!X124-'2. Collected Data'!X24))</f>
        <v/>
      </c>
      <c r="U24" s="355" t="str">
        <f>IF(OR(ISBLANK('2. Collected Data'!Y24),ISBLANK('2. Collected Data'!Y124)),"",-1*('2. Collected Data'!Y124-'2. Collected Data'!Y24))</f>
        <v/>
      </c>
      <c r="V24" s="355" t="str">
        <f>IF(OR(ISBLANK('2. Collected Data'!Z24),ISBLANK('2. Collected Data'!Z124)),"",-1*('2. Collected Data'!Z124-'2. Collected Data'!Z24))</f>
        <v/>
      </c>
      <c r="W24" s="356" t="str">
        <f>IF(OR(ISBLANK('2. Collected Data'!AA24),ISBLANK('2. Collected Data'!AA124)),"",-1*('2. Collected Data'!AA124-'2. Collected Data'!AA24))</f>
        <v/>
      </c>
      <c r="X24" s="356" t="str">
        <f>IF(OR(ISBLANK('2. Collected Data'!AB24),ISBLANK('2. Collected Data'!AB124)),"",-1*('2. Collected Data'!AB124-'2. Collected Data'!AB24))</f>
        <v/>
      </c>
      <c r="Y24" s="356" t="str">
        <f>IF(OR(ISBLANK('2. Collected Data'!AC24),ISBLANK('2. Collected Data'!AC124)),"",-1*('2. Collected Data'!AC124-'2. Collected Data'!AC24))</f>
        <v/>
      </c>
      <c r="Z24" s="355" t="str">
        <f>IF(OR(ISBLANK('2. Collected Data'!AD24),ISBLANK('2. Collected Data'!AD124)),"",-1*('2. Collected Data'!AD124-'2. Collected Data'!AD24))</f>
        <v/>
      </c>
      <c r="AA24" s="355" t="str">
        <f>IF(OR(ISBLANK('2. Collected Data'!AE24),ISBLANK('2. Collected Data'!AE124)),"",-1*('2. Collected Data'!AE124-'2. Collected Data'!AE24))</f>
        <v/>
      </c>
      <c r="AB24" s="355" t="str">
        <f>IF(OR(ISBLANK('2. Collected Data'!AF24),ISBLANK('2. Collected Data'!AF124)),"",-1*('2. Collected Data'!AF124-'2. Collected Data'!AF24))</f>
        <v/>
      </c>
      <c r="AC24" s="357" t="str">
        <f>IF(OR(ISBLANK('2. Collected Data'!AG24),ISBLANK('2. Collected Data'!AG124)),"",-1*('2. Collected Data'!AG124-'2. Collected Data'!AG24))</f>
        <v/>
      </c>
      <c r="AD24" s="358"/>
      <c r="AE24" s="359" t="str">
        <f>IF(OR(ISBLANK('2. Collected Data'!AI24),ISBLANK('2. Collected Data'!AI124)),"",-1*('2. Collected Data'!AI124-'2. Collected Data'!AI24))</f>
        <v/>
      </c>
      <c r="AF24" s="355" t="str">
        <f>IF(OR(ISBLANK('2. Collected Data'!AJ24),ISBLANK('2. Collected Data'!AJ124)),"",-1*('2. Collected Data'!AJ124-'2. Collected Data'!AJ24))</f>
        <v/>
      </c>
      <c r="AG24" s="355" t="str">
        <f>IF(OR(ISBLANK('2. Collected Data'!AK24),ISBLANK('2. Collected Data'!AK124)),"",-1*('2. Collected Data'!AK124-'2. Collected Data'!AK24))</f>
        <v/>
      </c>
      <c r="AH24" s="355" t="str">
        <f>IF(OR(ISBLANK('2. Collected Data'!AL24),ISBLANK('2. Collected Data'!AL124)),"",-1*('2. Collected Data'!AL124-'2. Collected Data'!AL24))</f>
        <v/>
      </c>
      <c r="AI24" s="355" t="str">
        <f>IF(OR(ISBLANK('2. Collected Data'!AM24),ISBLANK('2. Collected Data'!AM124)),"",-1*('2. Collected Data'!AM124-'2. Collected Data'!AM24))</f>
        <v/>
      </c>
      <c r="AJ24" s="360"/>
      <c r="AK24" s="355" t="str">
        <f>IF(OR(ISBLANK('2. Collected Data'!AO24),ISBLANK('2. Collected Data'!AO124)),"",-1*('2. Collected Data'!AO124-'2. Collected Data'!AO24))</f>
        <v/>
      </c>
      <c r="AL24" s="355" t="str">
        <f>IF(OR(ISBLANK('2. Collected Data'!AP24),ISBLANK('2. Collected Data'!AP124)),"",-1*('2. Collected Data'!AP124-'2. Collected Data'!AP24))</f>
        <v/>
      </c>
      <c r="AM24" s="355" t="str">
        <f>IF(OR(ISBLANK('2. Collected Data'!AQ24),ISBLANK('2. Collected Data'!AQ124)),"",-1*('2. Collected Data'!AQ124-'2. Collected Data'!AQ24))</f>
        <v/>
      </c>
      <c r="AN24" s="355" t="str">
        <f>IF(OR(ISBLANK('2. Collected Data'!AR24),ISBLANK('2. Collected Data'!AR124)),"",-1*('2. Collected Data'!AR124-'2. Collected Data'!AR24))</f>
        <v/>
      </c>
      <c r="AO24" s="355" t="str">
        <f>IF(OR(ISBLANK('2. Collected Data'!AS24),ISBLANK('2. Collected Data'!AS124)),"",-1*('2. Collected Data'!AS124-'2. Collected Data'!AS24))</f>
        <v/>
      </c>
      <c r="AP24" s="355" t="str">
        <f>IF(OR(ISBLANK('2. Collected Data'!AT24),ISBLANK('2. Collected Data'!AT124)),"",-1*('2. Collected Data'!AT124-'2. Collected Data'!AT24))</f>
        <v/>
      </c>
      <c r="AQ24" s="357" t="str">
        <f>IF(OR(ISBLANK('2. Collected Data'!AU24),ISBLANK('2. Collected Data'!AU124)),"",-1*('2. Collected Data'!AU124-'2. Collected Data'!AU24))</f>
        <v/>
      </c>
      <c r="AR24" s="358"/>
      <c r="AS24" s="356" t="str">
        <f>IF(OR(ISBLANK('2. Collected Data'!AW24),ISBLANK('2. Collected Data'!AW124)),"",-1*('2. Collected Data'!AW124-'2. Collected Data'!AW24))</f>
        <v/>
      </c>
      <c r="AT24" s="356" t="str">
        <f>IF(OR(ISBLANK('2. Collected Data'!AX24),ISBLANK('2. Collected Data'!AX124)),"",-1*('2. Collected Data'!AX124-'2. Collected Data'!AX24))</f>
        <v/>
      </c>
      <c r="AU24" s="361"/>
      <c r="AV24" s="362"/>
      <c r="AW24" s="358"/>
      <c r="AX24" s="363" t="str">
        <f>IF(OR(ISBLANK('2. Collected Data'!BB24),ISBLANK('2. Collected Data'!BB124)),"",-1*('2. Collected Data'!BB124-'2. Collected Data'!BB24))</f>
        <v/>
      </c>
      <c r="AY24" s="364" t="str">
        <f>IF(OR(ISBLANK('2. Collected Data'!BC24),ISBLANK('2. Collected Data'!BC124)),"",-1*('2. Collected Data'!BC124-'2. Collected Data'!BC24))</f>
        <v/>
      </c>
      <c r="AZ24" s="364" t="str">
        <f>IF(OR(ISBLANK('2. Collected Data'!BD24),ISBLANK('2. Collected Data'!BD124)),"",-1*('2. Collected Data'!BD124-'2. Collected Data'!BD24))</f>
        <v/>
      </c>
      <c r="BA24" s="364" t="str">
        <f>IF(OR(ISBLANK('2. Collected Data'!BE24),ISBLANK('2. Collected Data'!BE124)),"",-1*('2. Collected Data'!BE124-'2. Collected Data'!BE24))</f>
        <v/>
      </c>
      <c r="BB24" s="364" t="str">
        <f>IF(OR(ISBLANK('2. Collected Data'!BF24),ISBLANK('2. Collected Data'!BF124)),"",-1*('2. Collected Data'!BF124-'2. Collected Data'!BF24))</f>
        <v/>
      </c>
      <c r="BC24" s="361"/>
      <c r="BD24" s="363" t="str">
        <f>IF(OR(ISBLANK('2. Collected Data'!BH24),ISBLANK('2. Collected Data'!BH124)),"",-1*('2. Collected Data'!BH124-'2. Collected Data'!BH24))</f>
        <v/>
      </c>
      <c r="BE24" s="130"/>
      <c r="BF24" s="211"/>
    </row>
    <row r="25" spans="1:58" s="140" customFormat="1" ht="11.25" customHeight="1" x14ac:dyDescent="0.15">
      <c r="A25" s="89" t="s">
        <v>351</v>
      </c>
      <c r="B25" s="172"/>
      <c r="C25" s="369">
        <f>IF(OR(ISBLANK('2. Collected Data'!G25),ISBLANK('2. Collected Data'!G125)),"",-1*('2. Collected Data'!G125-'2. Collected Data'!G25))</f>
        <v>0</v>
      </c>
      <c r="D25" s="365">
        <f>IF(OR(ISBLANK('2. Collected Data'!H25),ISBLANK('2. Collected Data'!H125)),"",-1*('2. Collected Data'!H125-'2. Collected Data'!H25))</f>
        <v>0</v>
      </c>
      <c r="E25" s="365">
        <f>IF(OR(ISBLANK('2. Collected Data'!I25),ISBLANK('2. Collected Data'!I125)),"",-1*('2. Collected Data'!I125-'2. Collected Data'!I25))</f>
        <v>-4</v>
      </c>
      <c r="F25" s="365">
        <f>IF(OR(ISBLANK('2. Collected Data'!J25),ISBLANK('2. Collected Data'!J125)),"",-1*('2. Collected Data'!J125-'2. Collected Data'!J25))</f>
        <v>-4</v>
      </c>
      <c r="G25" s="365">
        <f>IF(OR(ISBLANK('2. Collected Data'!K25),ISBLANK('2. Collected Data'!K125)),"",-1*('2. Collected Data'!K125-'2. Collected Data'!K25))</f>
        <v>1</v>
      </c>
      <c r="H25" s="365">
        <f>IF(OR(ISBLANK('2. Collected Data'!L25),ISBLANK('2. Collected Data'!L125)),"",-1*('2. Collected Data'!L125-'2. Collected Data'!L25))</f>
        <v>0</v>
      </c>
      <c r="I25" s="365">
        <f>IF(OR(ISBLANK('2. Collected Data'!M25),ISBLANK('2. Collected Data'!M125)),"",-1*('2. Collected Data'!M125-'2. Collected Data'!M25))</f>
        <v>-1</v>
      </c>
      <c r="J25" s="365">
        <f>IF(OR(ISBLANK('2. Collected Data'!N25),ISBLANK('2. Collected Data'!N125)),"",-1*('2. Collected Data'!N125-'2. Collected Data'!N25))</f>
        <v>-2</v>
      </c>
      <c r="K25" s="365">
        <f>IF(OR(ISBLANK('2. Collected Data'!O25),ISBLANK('2. Collected Data'!O125)),"",-1*('2. Collected Data'!O125-'2. Collected Data'!O25))</f>
        <v>-26</v>
      </c>
      <c r="L25" s="365">
        <f>IF(OR(ISBLANK('2. Collected Data'!P25),ISBLANK('2. Collected Data'!P125)),"",-1*('2. Collected Data'!P125-'2. Collected Data'!P25))</f>
        <v>0</v>
      </c>
      <c r="M25" s="365">
        <f>IF(OR(ISBLANK('2. Collected Data'!Q25),ISBLANK('2. Collected Data'!Q125)),"",-1*('2. Collected Data'!Q125-'2. Collected Data'!Q25))</f>
        <v>0</v>
      </c>
      <c r="N25" s="365">
        <f>IF(OR(ISBLANK('2. Collected Data'!R25),ISBLANK('2. Collected Data'!R125)),"",-1*('2. Collected Data'!R125-'2. Collected Data'!R25))</f>
        <v>0</v>
      </c>
      <c r="O25" s="365">
        <f>IF(OR(ISBLANK('2. Collected Data'!S25),ISBLANK('2. Collected Data'!S125)),"",-1*('2. Collected Data'!S125-'2. Collected Data'!S25))</f>
        <v>0</v>
      </c>
      <c r="P25" s="365">
        <f>IF(OR(ISBLANK('2. Collected Data'!T25),ISBLANK('2. Collected Data'!T125)),"",-1*('2. Collected Data'!T125-'2. Collected Data'!T25))</f>
        <v>0</v>
      </c>
      <c r="Q25" s="365">
        <f>IF(OR(ISBLANK('2. Collected Data'!U25),ISBLANK('2. Collected Data'!U125)),"",-1*('2. Collected Data'!U125-'2. Collected Data'!U25))</f>
        <v>0</v>
      </c>
      <c r="R25" s="365">
        <f>IF(OR(ISBLANK('2. Collected Data'!V25),ISBLANK('2. Collected Data'!V125)),"",-1*('2. Collected Data'!V125-'2. Collected Data'!V25))</f>
        <v>0</v>
      </c>
      <c r="S25" s="365">
        <f>IF(OR(ISBLANK('2. Collected Data'!W25),ISBLANK('2. Collected Data'!W125)),"",-1*('2. Collected Data'!W125-'2. Collected Data'!W25))</f>
        <v>0</v>
      </c>
      <c r="T25" s="365">
        <f>IF(OR(ISBLANK('2. Collected Data'!X25),ISBLANK('2. Collected Data'!X125)),"",-1*('2. Collected Data'!X125-'2. Collected Data'!X25))</f>
        <v>0</v>
      </c>
      <c r="U25" s="365">
        <f>IF(OR(ISBLANK('2. Collected Data'!Y25),ISBLANK('2. Collected Data'!Y125)),"",-1*('2. Collected Data'!Y125-'2. Collected Data'!Y25))</f>
        <v>31</v>
      </c>
      <c r="V25" s="365">
        <f>IF(OR(ISBLANK('2. Collected Data'!Z25),ISBLANK('2. Collected Data'!Z125)),"",-1*('2. Collected Data'!Z125-'2. Collected Data'!Z25))</f>
        <v>6</v>
      </c>
      <c r="W25" s="370">
        <f>IF(OR(ISBLANK('2. Collected Data'!AA25),ISBLANK('2. Collected Data'!AA125)),"",-1*('2. Collected Data'!AA125-'2. Collected Data'!AA25))</f>
        <v>0</v>
      </c>
      <c r="X25" s="370">
        <f>IF(OR(ISBLANK('2. Collected Data'!AB25),ISBLANK('2. Collected Data'!AB125)),"",-1*('2. Collected Data'!AB125-'2. Collected Data'!AB25))</f>
        <v>0</v>
      </c>
      <c r="Y25" s="370">
        <f>IF(OR(ISBLANK('2. Collected Data'!AC25),ISBLANK('2. Collected Data'!AC125)),"",-1*('2. Collected Data'!AC125-'2. Collected Data'!AC25))</f>
        <v>0</v>
      </c>
      <c r="Z25" s="365">
        <f>IF(OR(ISBLANK('2. Collected Data'!AD25),ISBLANK('2. Collected Data'!AD125)),"",-1*('2. Collected Data'!AD125-'2. Collected Data'!AD25))</f>
        <v>-4</v>
      </c>
      <c r="AA25" s="365" t="str">
        <f>IF(OR(ISBLANK('2. Collected Data'!AE25),ISBLANK('2. Collected Data'!AE125)),"",-1*('2. Collected Data'!AE125-'2. Collected Data'!AE25))</f>
        <v/>
      </c>
      <c r="AB25" s="365">
        <f>IF(OR(ISBLANK('2. Collected Data'!AF25),ISBLANK('2. Collected Data'!AF125)),"",-1*('2. Collected Data'!AF125-'2. Collected Data'!AF25))</f>
        <v>-67</v>
      </c>
      <c r="AC25" s="371" t="str">
        <f>IF(OR(ISBLANK('2. Collected Data'!AG25),ISBLANK('2. Collected Data'!AG125)),"",-1*('2. Collected Data'!AG125-'2. Collected Data'!AG25))</f>
        <v/>
      </c>
      <c r="AD25" s="372"/>
      <c r="AE25" s="373">
        <f>IF(OR(ISBLANK('2. Collected Data'!AI25),ISBLANK('2. Collected Data'!AI125)),"",-1*('2. Collected Data'!AI125-'2. Collected Data'!AI25))</f>
        <v>5359</v>
      </c>
      <c r="AF25" s="365">
        <f>IF(OR(ISBLANK('2. Collected Data'!AJ25),ISBLANK('2. Collected Data'!AJ125)),"",-1*('2. Collected Data'!AJ125-'2. Collected Data'!AJ25))</f>
        <v>0</v>
      </c>
      <c r="AG25" s="365">
        <f>IF(OR(ISBLANK('2. Collected Data'!AK25),ISBLANK('2. Collected Data'!AK125)),"",-1*('2. Collected Data'!AK125-'2. Collected Data'!AK25))</f>
        <v>0</v>
      </c>
      <c r="AH25" s="365">
        <f>IF(OR(ISBLANK('2. Collected Data'!AL25),ISBLANK('2. Collected Data'!AL125)),"",-1*('2. Collected Data'!AL125-'2. Collected Data'!AL25))</f>
        <v>-25621</v>
      </c>
      <c r="AI25" s="365">
        <f>IF(OR(ISBLANK('2. Collected Data'!AM25),ISBLANK('2. Collected Data'!AM125)),"",-1*('2. Collected Data'!AM125-'2. Collected Data'!AM25))</f>
        <v>-57905</v>
      </c>
      <c r="AJ25" s="374"/>
      <c r="AK25" s="365">
        <f>IF(OR(ISBLANK('2. Collected Data'!AO25),ISBLANK('2. Collected Data'!AO125)),"",-1*('2. Collected Data'!AO125-'2. Collected Data'!AO25))</f>
        <v>-6611187</v>
      </c>
      <c r="AL25" s="365">
        <f>IF(OR(ISBLANK('2. Collected Data'!AP25),ISBLANK('2. Collected Data'!AP125)),"",-1*('2. Collected Data'!AP125-'2. Collected Data'!AP25))</f>
        <v>0</v>
      </c>
      <c r="AM25" s="365">
        <f>IF(OR(ISBLANK('2. Collected Data'!AQ25),ISBLANK('2. Collected Data'!AQ125)),"",-1*('2. Collected Data'!AQ125-'2. Collected Data'!AQ25))</f>
        <v>-337777</v>
      </c>
      <c r="AN25" s="365">
        <f>IF(OR(ISBLANK('2. Collected Data'!AR25),ISBLANK('2. Collected Data'!AR125)),"",-1*('2. Collected Data'!AR125-'2. Collected Data'!AR25))</f>
        <v>0</v>
      </c>
      <c r="AO25" s="365">
        <f>IF(OR(ISBLANK('2. Collected Data'!AS25),ISBLANK('2. Collected Data'!AS125)),"",-1*('2. Collected Data'!AS125-'2. Collected Data'!AS25))</f>
        <v>-9942</v>
      </c>
      <c r="AP25" s="365">
        <f>IF(OR(ISBLANK('2. Collected Data'!AT25),ISBLANK('2. Collected Data'!AT125)),"",-1*('2. Collected Data'!AT125-'2. Collected Data'!AT25))</f>
        <v>0</v>
      </c>
      <c r="AQ25" s="371">
        <f>IF(OR(ISBLANK('2. Collected Data'!AU25),ISBLANK('2. Collected Data'!AU125)),"",-1*('2. Collected Data'!AU125-'2. Collected Data'!AU25))</f>
        <v>0</v>
      </c>
      <c r="AR25" s="372"/>
      <c r="AS25" s="370">
        <f>IF(OR(ISBLANK('2. Collected Data'!AW25),ISBLANK('2. Collected Data'!AW125)),"",-1*('2. Collected Data'!AW125-'2. Collected Data'!AW25))</f>
        <v>-6.9999999999999951E-2</v>
      </c>
      <c r="AT25" s="370">
        <f>IF(OR(ISBLANK('2. Collected Data'!AX25),ISBLANK('2. Collected Data'!AX125)),"",-1*('2. Collected Data'!AX125-'2. Collected Data'!AX25))</f>
        <v>6.9999999999999979E-2</v>
      </c>
      <c r="AU25" s="375"/>
      <c r="AV25" s="376"/>
      <c r="AW25" s="372"/>
      <c r="AX25" s="377">
        <f>IF(OR(ISBLANK('2. Collected Data'!BB25),ISBLANK('2. Collected Data'!BB125)),"",-1*('2. Collected Data'!BB125-'2. Collected Data'!BB25))</f>
        <v>-7.8400000000000034</v>
      </c>
      <c r="AY25" s="378" t="str">
        <f>IF(OR(ISBLANK('2. Collected Data'!BC25),ISBLANK('2. Collected Data'!BC125)),"",-1*('2. Collected Data'!BC125-'2. Collected Data'!BC25))</f>
        <v/>
      </c>
      <c r="AZ25" s="378" t="str">
        <f>IF(OR(ISBLANK('2. Collected Data'!BD25),ISBLANK('2. Collected Data'!BD125)),"",-1*('2. Collected Data'!BD125-'2. Collected Data'!BD25))</f>
        <v/>
      </c>
      <c r="BA25" s="378" t="str">
        <f>IF(OR(ISBLANK('2. Collected Data'!BE25),ISBLANK('2. Collected Data'!BE125)),"",-1*('2. Collected Data'!BE125-'2. Collected Data'!BE25))</f>
        <v/>
      </c>
      <c r="BB25" s="378" t="str">
        <f>IF(OR(ISBLANK('2. Collected Data'!BF25),ISBLANK('2. Collected Data'!BF125)),"",-1*('2. Collected Data'!BF125-'2. Collected Data'!BF25))</f>
        <v/>
      </c>
      <c r="BC25" s="375"/>
      <c r="BD25" s="377">
        <f>IF(OR(ISBLANK('2. Collected Data'!BH25),ISBLANK('2. Collected Data'!BH125)),"",-1*('2. Collected Data'!BH125-'2. Collected Data'!BH25))</f>
        <v>-5.2700000000000031</v>
      </c>
      <c r="BE25" s="130"/>
      <c r="BF25" s="212"/>
    </row>
    <row r="26" spans="1:58" s="177" customFormat="1" ht="11.25" customHeight="1" x14ac:dyDescent="0.15">
      <c r="A26" s="89" t="s">
        <v>135</v>
      </c>
      <c r="B26" s="172"/>
      <c r="C26" s="366" t="str">
        <f>IF(OR(ISBLANK('2. Collected Data'!G26),ISBLANK('2. Collected Data'!G126)),"",-1*('2. Collected Data'!G126-'2. Collected Data'!G26))</f>
        <v/>
      </c>
      <c r="D26" s="355" t="str">
        <f>IF(OR(ISBLANK('2. Collected Data'!H26),ISBLANK('2. Collected Data'!H126)),"",-1*('2. Collected Data'!H126-'2. Collected Data'!H26))</f>
        <v/>
      </c>
      <c r="E26" s="355" t="str">
        <f>IF(OR(ISBLANK('2. Collected Data'!I26),ISBLANK('2. Collected Data'!I126)),"",-1*('2. Collected Data'!I126-'2. Collected Data'!I26))</f>
        <v/>
      </c>
      <c r="F26" s="355" t="str">
        <f>IF(OR(ISBLANK('2. Collected Data'!J26),ISBLANK('2. Collected Data'!J126)),"",-1*('2. Collected Data'!J126-'2. Collected Data'!J26))</f>
        <v/>
      </c>
      <c r="G26" s="355" t="str">
        <f>IF(OR(ISBLANK('2. Collected Data'!K26),ISBLANK('2. Collected Data'!K126)),"",-1*('2. Collected Data'!K126-'2. Collected Data'!K26))</f>
        <v/>
      </c>
      <c r="H26" s="355" t="str">
        <f>IF(OR(ISBLANK('2. Collected Data'!L26),ISBLANK('2. Collected Data'!L126)),"",-1*('2. Collected Data'!L126-'2. Collected Data'!L26))</f>
        <v/>
      </c>
      <c r="I26" s="355" t="str">
        <f>IF(OR(ISBLANK('2. Collected Data'!M26),ISBLANK('2. Collected Data'!M126)),"",-1*('2. Collected Data'!M126-'2. Collected Data'!M26))</f>
        <v/>
      </c>
      <c r="J26" s="355" t="str">
        <f>IF(OR(ISBLANK('2. Collected Data'!N26),ISBLANK('2. Collected Data'!N126)),"",-1*('2. Collected Data'!N126-'2. Collected Data'!N26))</f>
        <v/>
      </c>
      <c r="K26" s="355" t="str">
        <f>IF(OR(ISBLANK('2. Collected Data'!O26),ISBLANK('2. Collected Data'!O126)),"",-1*('2. Collected Data'!O126-'2. Collected Data'!O26))</f>
        <v/>
      </c>
      <c r="L26" s="355" t="str">
        <f>IF(OR(ISBLANK('2. Collected Data'!P26),ISBLANK('2. Collected Data'!P126)),"",-1*('2. Collected Data'!P126-'2. Collected Data'!P26))</f>
        <v/>
      </c>
      <c r="M26" s="355" t="str">
        <f>IF(OR(ISBLANK('2. Collected Data'!Q26),ISBLANK('2. Collected Data'!Q126)),"",-1*('2. Collected Data'!Q126-'2. Collected Data'!Q26))</f>
        <v/>
      </c>
      <c r="N26" s="355" t="str">
        <f>IF(OR(ISBLANK('2. Collected Data'!R26),ISBLANK('2. Collected Data'!R126)),"",-1*('2. Collected Data'!R126-'2. Collected Data'!R26))</f>
        <v/>
      </c>
      <c r="O26" s="355" t="str">
        <f>IF(OR(ISBLANK('2. Collected Data'!S26),ISBLANK('2. Collected Data'!S126)),"",-1*('2. Collected Data'!S126-'2. Collected Data'!S26))</f>
        <v/>
      </c>
      <c r="P26" s="355" t="str">
        <f>IF(OR(ISBLANK('2. Collected Data'!T26),ISBLANK('2. Collected Data'!T126)),"",-1*('2. Collected Data'!T126-'2. Collected Data'!T26))</f>
        <v/>
      </c>
      <c r="Q26" s="355" t="str">
        <f>IF(OR(ISBLANK('2. Collected Data'!U26),ISBLANK('2. Collected Data'!U126)),"",-1*('2. Collected Data'!U126-'2. Collected Data'!U26))</f>
        <v/>
      </c>
      <c r="R26" s="355" t="str">
        <f>IF(OR(ISBLANK('2. Collected Data'!V26),ISBLANK('2. Collected Data'!V126)),"",-1*('2. Collected Data'!V126-'2. Collected Data'!V26))</f>
        <v/>
      </c>
      <c r="S26" s="355" t="str">
        <f>IF(OR(ISBLANK('2. Collected Data'!W26),ISBLANK('2. Collected Data'!W126)),"",-1*('2. Collected Data'!W126-'2. Collected Data'!W26))</f>
        <v/>
      </c>
      <c r="T26" s="355" t="str">
        <f>IF(OR(ISBLANK('2. Collected Data'!X26),ISBLANK('2. Collected Data'!X126)),"",-1*('2. Collected Data'!X126-'2. Collected Data'!X26))</f>
        <v/>
      </c>
      <c r="U26" s="355" t="str">
        <f>IF(OR(ISBLANK('2. Collected Data'!Y26),ISBLANK('2. Collected Data'!Y126)),"",-1*('2. Collected Data'!Y126-'2. Collected Data'!Y26))</f>
        <v/>
      </c>
      <c r="V26" s="355" t="str">
        <f>IF(OR(ISBLANK('2. Collected Data'!Z26),ISBLANK('2. Collected Data'!Z126)),"",-1*('2. Collected Data'!Z126-'2. Collected Data'!Z26))</f>
        <v/>
      </c>
      <c r="W26" s="356" t="str">
        <f>IF(OR(ISBLANK('2. Collected Data'!AA26),ISBLANK('2. Collected Data'!AA126)),"",-1*('2. Collected Data'!AA126-'2. Collected Data'!AA26))</f>
        <v/>
      </c>
      <c r="X26" s="356" t="str">
        <f>IF(OR(ISBLANK('2. Collected Data'!AB26),ISBLANK('2. Collected Data'!AB126)),"",-1*('2. Collected Data'!AB126-'2. Collected Data'!AB26))</f>
        <v/>
      </c>
      <c r="Y26" s="356" t="str">
        <f>IF(OR(ISBLANK('2. Collected Data'!AC26),ISBLANK('2. Collected Data'!AC126)),"",-1*('2. Collected Data'!AC126-'2. Collected Data'!AC26))</f>
        <v/>
      </c>
      <c r="Z26" s="355" t="str">
        <f>IF(OR(ISBLANK('2. Collected Data'!AD26),ISBLANK('2. Collected Data'!AD126)),"",-1*('2. Collected Data'!AD126-'2. Collected Data'!AD26))</f>
        <v/>
      </c>
      <c r="AA26" s="355" t="str">
        <f>IF(OR(ISBLANK('2. Collected Data'!AE26),ISBLANK('2. Collected Data'!AE126)),"",-1*('2. Collected Data'!AE126-'2. Collected Data'!AE26))</f>
        <v/>
      </c>
      <c r="AB26" s="355" t="str">
        <f>IF(OR(ISBLANK('2. Collected Data'!AF26),ISBLANK('2. Collected Data'!AF126)),"",-1*('2. Collected Data'!AF126-'2. Collected Data'!AF26))</f>
        <v/>
      </c>
      <c r="AC26" s="357" t="str">
        <f>IF(OR(ISBLANK('2. Collected Data'!AG26),ISBLANK('2. Collected Data'!AG126)),"",-1*('2. Collected Data'!AG126-'2. Collected Data'!AG26))</f>
        <v/>
      </c>
      <c r="AD26" s="358"/>
      <c r="AE26" s="359" t="str">
        <f>IF(OR(ISBLANK('2. Collected Data'!AI26),ISBLANK('2. Collected Data'!AI126)),"",-1*('2. Collected Data'!AI126-'2. Collected Data'!AI26))</f>
        <v/>
      </c>
      <c r="AF26" s="355" t="str">
        <f>IF(OR(ISBLANK('2. Collected Data'!AJ26),ISBLANK('2. Collected Data'!AJ126)),"",-1*('2. Collected Data'!AJ126-'2. Collected Data'!AJ26))</f>
        <v/>
      </c>
      <c r="AG26" s="355" t="str">
        <f>IF(OR(ISBLANK('2. Collected Data'!AK26),ISBLANK('2. Collected Data'!AK126)),"",-1*('2. Collected Data'!AK126-'2. Collected Data'!AK26))</f>
        <v/>
      </c>
      <c r="AH26" s="355" t="str">
        <f>IF(OR(ISBLANK('2. Collected Data'!AL26),ISBLANK('2. Collected Data'!AL126)),"",-1*('2. Collected Data'!AL126-'2. Collected Data'!AL26))</f>
        <v/>
      </c>
      <c r="AI26" s="355" t="str">
        <f>IF(OR(ISBLANK('2. Collected Data'!AM26),ISBLANK('2. Collected Data'!AM126)),"",-1*('2. Collected Data'!AM126-'2. Collected Data'!AM26))</f>
        <v/>
      </c>
      <c r="AJ26" s="360"/>
      <c r="AK26" s="355" t="str">
        <f>IF(OR(ISBLANK('2. Collected Data'!AO26),ISBLANK('2. Collected Data'!AO126)),"",-1*('2. Collected Data'!AO126-'2. Collected Data'!AO26))</f>
        <v/>
      </c>
      <c r="AL26" s="355" t="str">
        <f>IF(OR(ISBLANK('2. Collected Data'!AP26),ISBLANK('2. Collected Data'!AP126)),"",-1*('2. Collected Data'!AP126-'2. Collected Data'!AP26))</f>
        <v/>
      </c>
      <c r="AM26" s="355" t="str">
        <f>IF(OR(ISBLANK('2. Collected Data'!AQ26),ISBLANK('2. Collected Data'!AQ126)),"",-1*('2. Collected Data'!AQ126-'2. Collected Data'!AQ26))</f>
        <v/>
      </c>
      <c r="AN26" s="355" t="str">
        <f>IF(OR(ISBLANK('2. Collected Data'!AR26),ISBLANK('2. Collected Data'!AR126)),"",-1*('2. Collected Data'!AR126-'2. Collected Data'!AR26))</f>
        <v/>
      </c>
      <c r="AO26" s="355" t="str">
        <f>IF(OR(ISBLANK('2. Collected Data'!AS26),ISBLANK('2. Collected Data'!AS126)),"",-1*('2. Collected Data'!AS126-'2. Collected Data'!AS26))</f>
        <v/>
      </c>
      <c r="AP26" s="355" t="str">
        <f>IF(OR(ISBLANK('2. Collected Data'!AT26),ISBLANK('2. Collected Data'!AT126)),"",-1*('2. Collected Data'!AT126-'2. Collected Data'!AT26))</f>
        <v/>
      </c>
      <c r="AQ26" s="357" t="str">
        <f>IF(OR(ISBLANK('2. Collected Data'!AU26),ISBLANK('2. Collected Data'!AU126)),"",-1*('2. Collected Data'!AU126-'2. Collected Data'!AU26))</f>
        <v/>
      </c>
      <c r="AR26" s="358"/>
      <c r="AS26" s="356" t="str">
        <f>IF(OR(ISBLANK('2. Collected Data'!AW26),ISBLANK('2. Collected Data'!AW126)),"",-1*('2. Collected Data'!AW126-'2. Collected Data'!AW26))</f>
        <v/>
      </c>
      <c r="AT26" s="356" t="str">
        <f>IF(OR(ISBLANK('2. Collected Data'!AX26),ISBLANK('2. Collected Data'!AX126)),"",-1*('2. Collected Data'!AX126-'2. Collected Data'!AX26))</f>
        <v/>
      </c>
      <c r="AU26" s="361"/>
      <c r="AV26" s="362"/>
      <c r="AW26" s="358"/>
      <c r="AX26" s="363" t="str">
        <f>IF(OR(ISBLANK('2. Collected Data'!BB26),ISBLANK('2. Collected Data'!BB126)),"",-1*('2. Collected Data'!BB126-'2. Collected Data'!BB26))</f>
        <v/>
      </c>
      <c r="AY26" s="364" t="str">
        <f>IF(OR(ISBLANK('2. Collected Data'!BC26),ISBLANK('2. Collected Data'!BC126)),"",-1*('2. Collected Data'!BC126-'2. Collected Data'!BC26))</f>
        <v/>
      </c>
      <c r="AZ26" s="364" t="str">
        <f>IF(OR(ISBLANK('2. Collected Data'!BD26),ISBLANK('2. Collected Data'!BD126)),"",-1*('2. Collected Data'!BD126-'2. Collected Data'!BD26))</f>
        <v/>
      </c>
      <c r="BA26" s="364" t="str">
        <f>IF(OR(ISBLANK('2. Collected Data'!BE26),ISBLANK('2. Collected Data'!BE126)),"",-1*('2. Collected Data'!BE126-'2. Collected Data'!BE26))</f>
        <v/>
      </c>
      <c r="BB26" s="364" t="str">
        <f>IF(OR(ISBLANK('2. Collected Data'!BF26),ISBLANK('2. Collected Data'!BF126)),"",-1*('2. Collected Data'!BF126-'2. Collected Data'!BF26))</f>
        <v/>
      </c>
      <c r="BC26" s="361"/>
      <c r="BD26" s="363" t="str">
        <f>IF(OR(ISBLANK('2. Collected Data'!BH26),ISBLANK('2. Collected Data'!BH126)),"",-1*('2. Collected Data'!BH126-'2. Collected Data'!BH26))</f>
        <v/>
      </c>
      <c r="BE26" s="130"/>
      <c r="BF26" s="211"/>
    </row>
    <row r="27" spans="1:58" s="51" customFormat="1" ht="11.25" customHeight="1" x14ac:dyDescent="0.15">
      <c r="A27" s="89" t="s">
        <v>155</v>
      </c>
      <c r="B27" s="172"/>
      <c r="C27" s="366" t="str">
        <f>IF(OR(ISBLANK('2. Collected Data'!G27),ISBLANK('2. Collected Data'!G127)),"",-1*('2. Collected Data'!G127-'2. Collected Data'!G27))</f>
        <v/>
      </c>
      <c r="D27" s="355" t="str">
        <f>IF(OR(ISBLANK('2. Collected Data'!H27),ISBLANK('2. Collected Data'!H127)),"",-1*('2. Collected Data'!H127-'2. Collected Data'!H27))</f>
        <v/>
      </c>
      <c r="E27" s="355" t="str">
        <f>IF(OR(ISBLANK('2. Collected Data'!I27),ISBLANK('2. Collected Data'!I127)),"",-1*('2. Collected Data'!I127-'2. Collected Data'!I27))</f>
        <v/>
      </c>
      <c r="F27" s="355" t="str">
        <f>IF(OR(ISBLANK('2. Collected Data'!J27),ISBLANK('2. Collected Data'!J127)),"",-1*('2. Collected Data'!J127-'2. Collected Data'!J27))</f>
        <v/>
      </c>
      <c r="G27" s="355" t="str">
        <f>IF(OR(ISBLANK('2. Collected Data'!K27),ISBLANK('2. Collected Data'!K127)),"",-1*('2. Collected Data'!K127-'2. Collected Data'!K27))</f>
        <v/>
      </c>
      <c r="H27" s="355" t="str">
        <f>IF(OR(ISBLANK('2. Collected Data'!L27),ISBLANK('2. Collected Data'!L127)),"",-1*('2. Collected Data'!L127-'2. Collected Data'!L27))</f>
        <v/>
      </c>
      <c r="I27" s="355" t="str">
        <f>IF(OR(ISBLANK('2. Collected Data'!M27),ISBLANK('2. Collected Data'!M127)),"",-1*('2. Collected Data'!M127-'2. Collected Data'!M27))</f>
        <v/>
      </c>
      <c r="J27" s="355" t="str">
        <f>IF(OR(ISBLANK('2. Collected Data'!N27),ISBLANK('2. Collected Data'!N127)),"",-1*('2. Collected Data'!N127-'2. Collected Data'!N27))</f>
        <v/>
      </c>
      <c r="K27" s="355" t="str">
        <f>IF(OR(ISBLANK('2. Collected Data'!O27),ISBLANK('2. Collected Data'!O127)),"",-1*('2. Collected Data'!O127-'2. Collected Data'!O27))</f>
        <v/>
      </c>
      <c r="L27" s="355" t="str">
        <f>IF(OR(ISBLANK('2. Collected Data'!P27),ISBLANK('2. Collected Data'!P127)),"",-1*('2. Collected Data'!P127-'2. Collected Data'!P27))</f>
        <v/>
      </c>
      <c r="M27" s="355" t="str">
        <f>IF(OR(ISBLANK('2. Collected Data'!Q27),ISBLANK('2. Collected Data'!Q127)),"",-1*('2. Collected Data'!Q127-'2. Collected Data'!Q27))</f>
        <v/>
      </c>
      <c r="N27" s="355" t="str">
        <f>IF(OR(ISBLANK('2. Collected Data'!R27),ISBLANK('2. Collected Data'!R127)),"",-1*('2. Collected Data'!R127-'2. Collected Data'!R27))</f>
        <v/>
      </c>
      <c r="O27" s="355" t="str">
        <f>IF(OR(ISBLANK('2. Collected Data'!S27),ISBLANK('2. Collected Data'!S127)),"",-1*('2. Collected Data'!S127-'2. Collected Data'!S27))</f>
        <v/>
      </c>
      <c r="P27" s="355" t="str">
        <f>IF(OR(ISBLANK('2. Collected Data'!T27),ISBLANK('2. Collected Data'!T127)),"",-1*('2. Collected Data'!T127-'2. Collected Data'!T27))</f>
        <v/>
      </c>
      <c r="Q27" s="355" t="str">
        <f>IF(OR(ISBLANK('2. Collected Data'!U27),ISBLANK('2. Collected Data'!U127)),"",-1*('2. Collected Data'!U127-'2. Collected Data'!U27))</f>
        <v/>
      </c>
      <c r="R27" s="355" t="str">
        <f>IF(OR(ISBLANK('2. Collected Data'!V27),ISBLANK('2. Collected Data'!V127)),"",-1*('2. Collected Data'!V127-'2. Collected Data'!V27))</f>
        <v/>
      </c>
      <c r="S27" s="355" t="str">
        <f>IF(OR(ISBLANK('2. Collected Data'!W27),ISBLANK('2. Collected Data'!W127)),"",-1*('2. Collected Data'!W127-'2. Collected Data'!W27))</f>
        <v/>
      </c>
      <c r="T27" s="355" t="str">
        <f>IF(OR(ISBLANK('2. Collected Data'!X27),ISBLANK('2. Collected Data'!X127)),"",-1*('2. Collected Data'!X127-'2. Collected Data'!X27))</f>
        <v/>
      </c>
      <c r="U27" s="355" t="str">
        <f>IF(OR(ISBLANK('2. Collected Data'!Y27),ISBLANK('2. Collected Data'!Y127)),"",-1*('2. Collected Data'!Y127-'2. Collected Data'!Y27))</f>
        <v/>
      </c>
      <c r="V27" s="355" t="str">
        <f>IF(OR(ISBLANK('2. Collected Data'!Z27),ISBLANK('2. Collected Data'!Z127)),"",-1*('2. Collected Data'!Z127-'2. Collected Data'!Z27))</f>
        <v/>
      </c>
      <c r="W27" s="356" t="str">
        <f>IF(OR(ISBLANK('2. Collected Data'!AA27),ISBLANK('2. Collected Data'!AA127)),"",-1*('2. Collected Data'!AA127-'2. Collected Data'!AA27))</f>
        <v/>
      </c>
      <c r="X27" s="356" t="str">
        <f>IF(OR(ISBLANK('2. Collected Data'!AB27),ISBLANK('2. Collected Data'!AB127)),"",-1*('2. Collected Data'!AB127-'2. Collected Data'!AB27))</f>
        <v/>
      </c>
      <c r="Y27" s="356" t="str">
        <f>IF(OR(ISBLANK('2. Collected Data'!AC27),ISBLANK('2. Collected Data'!AC127)),"",-1*('2. Collected Data'!AC127-'2. Collected Data'!AC27))</f>
        <v/>
      </c>
      <c r="Z27" s="355" t="str">
        <f>IF(OR(ISBLANK('2. Collected Data'!AD27),ISBLANK('2. Collected Data'!AD127)),"",-1*('2. Collected Data'!AD127-'2. Collected Data'!AD27))</f>
        <v/>
      </c>
      <c r="AA27" s="355" t="str">
        <f>IF(OR(ISBLANK('2. Collected Data'!AE27),ISBLANK('2. Collected Data'!AE127)),"",-1*('2. Collected Data'!AE127-'2. Collected Data'!AE27))</f>
        <v/>
      </c>
      <c r="AB27" s="355" t="str">
        <f>IF(OR(ISBLANK('2. Collected Data'!AF27),ISBLANK('2. Collected Data'!AF127)),"",-1*('2. Collected Data'!AF127-'2. Collected Data'!AF27))</f>
        <v/>
      </c>
      <c r="AC27" s="357" t="str">
        <f>IF(OR(ISBLANK('2. Collected Data'!AG27),ISBLANK('2. Collected Data'!AG127)),"",-1*('2. Collected Data'!AG127-'2. Collected Data'!AG27))</f>
        <v/>
      </c>
      <c r="AD27" s="358"/>
      <c r="AE27" s="359" t="str">
        <f>IF(OR(ISBLANK('2. Collected Data'!AI27),ISBLANK('2. Collected Data'!AI127)),"",-1*('2. Collected Data'!AI127-'2. Collected Data'!AI27))</f>
        <v/>
      </c>
      <c r="AF27" s="355" t="str">
        <f>IF(OR(ISBLANK('2. Collected Data'!AJ27),ISBLANK('2. Collected Data'!AJ127)),"",-1*('2. Collected Data'!AJ127-'2. Collected Data'!AJ27))</f>
        <v/>
      </c>
      <c r="AG27" s="355" t="str">
        <f>IF(OR(ISBLANK('2. Collected Data'!AK27),ISBLANK('2. Collected Data'!AK127)),"",-1*('2. Collected Data'!AK127-'2. Collected Data'!AK27))</f>
        <v/>
      </c>
      <c r="AH27" s="355" t="str">
        <f>IF(OR(ISBLANK('2. Collected Data'!AL27),ISBLANK('2. Collected Data'!AL127)),"",-1*('2. Collected Data'!AL127-'2. Collected Data'!AL27))</f>
        <v/>
      </c>
      <c r="AI27" s="355" t="str">
        <f>IF(OR(ISBLANK('2. Collected Data'!AM27),ISBLANK('2. Collected Data'!AM127)),"",-1*('2. Collected Data'!AM127-'2. Collected Data'!AM27))</f>
        <v/>
      </c>
      <c r="AJ27" s="360"/>
      <c r="AK27" s="355" t="str">
        <f>IF(OR(ISBLANK('2. Collected Data'!AO27),ISBLANK('2. Collected Data'!AO127)),"",-1*('2. Collected Data'!AO127-'2. Collected Data'!AO27))</f>
        <v/>
      </c>
      <c r="AL27" s="355" t="str">
        <f>IF(OR(ISBLANK('2. Collected Data'!AP27),ISBLANK('2. Collected Data'!AP127)),"",-1*('2. Collected Data'!AP127-'2. Collected Data'!AP27))</f>
        <v/>
      </c>
      <c r="AM27" s="355" t="str">
        <f>IF(OR(ISBLANK('2. Collected Data'!AQ27),ISBLANK('2. Collected Data'!AQ127)),"",-1*('2. Collected Data'!AQ127-'2. Collected Data'!AQ27))</f>
        <v/>
      </c>
      <c r="AN27" s="355" t="str">
        <f>IF(OR(ISBLANK('2. Collected Data'!AR27),ISBLANK('2. Collected Data'!AR127)),"",-1*('2. Collected Data'!AR127-'2. Collected Data'!AR27))</f>
        <v/>
      </c>
      <c r="AO27" s="355" t="str">
        <f>IF(OR(ISBLANK('2. Collected Data'!AS27),ISBLANK('2. Collected Data'!AS127)),"",-1*('2. Collected Data'!AS127-'2. Collected Data'!AS27))</f>
        <v/>
      </c>
      <c r="AP27" s="355" t="str">
        <f>IF(OR(ISBLANK('2. Collected Data'!AT27),ISBLANK('2. Collected Data'!AT127)),"",-1*('2. Collected Data'!AT127-'2. Collected Data'!AT27))</f>
        <v/>
      </c>
      <c r="AQ27" s="357" t="str">
        <f>IF(OR(ISBLANK('2. Collected Data'!AU27),ISBLANK('2. Collected Data'!AU127)),"",-1*('2. Collected Data'!AU127-'2. Collected Data'!AU27))</f>
        <v/>
      </c>
      <c r="AR27" s="358"/>
      <c r="AS27" s="356" t="str">
        <f>IF(OR(ISBLANK('2. Collected Data'!AW27),ISBLANK('2. Collected Data'!AW127)),"",-1*('2. Collected Data'!AW127-'2. Collected Data'!AW27))</f>
        <v/>
      </c>
      <c r="AT27" s="356" t="str">
        <f>IF(OR(ISBLANK('2. Collected Data'!AX27),ISBLANK('2. Collected Data'!AX127)),"",-1*('2. Collected Data'!AX127-'2. Collected Data'!AX27))</f>
        <v/>
      </c>
      <c r="AU27" s="361"/>
      <c r="AV27" s="362"/>
      <c r="AW27" s="358"/>
      <c r="AX27" s="363" t="str">
        <f>IF(OR(ISBLANK('2. Collected Data'!BB27),ISBLANK('2. Collected Data'!BB127)),"",-1*('2. Collected Data'!BB127-'2. Collected Data'!BB27))</f>
        <v/>
      </c>
      <c r="AY27" s="364" t="str">
        <f>IF(OR(ISBLANK('2. Collected Data'!BC27),ISBLANK('2. Collected Data'!BC127)),"",-1*('2. Collected Data'!BC127-'2. Collected Data'!BC27))</f>
        <v/>
      </c>
      <c r="AZ27" s="364" t="str">
        <f>IF(OR(ISBLANK('2. Collected Data'!BD27),ISBLANK('2. Collected Data'!BD127)),"",-1*('2. Collected Data'!BD127-'2. Collected Data'!BD27))</f>
        <v/>
      </c>
      <c r="BA27" s="364" t="str">
        <f>IF(OR(ISBLANK('2. Collected Data'!BE27),ISBLANK('2. Collected Data'!BE127)),"",-1*('2. Collected Data'!BE127-'2. Collected Data'!BE27))</f>
        <v/>
      </c>
      <c r="BB27" s="364" t="str">
        <f>IF(OR(ISBLANK('2. Collected Data'!BF27),ISBLANK('2. Collected Data'!BF127)),"",-1*('2. Collected Data'!BF127-'2. Collected Data'!BF27))</f>
        <v/>
      </c>
      <c r="BC27" s="361"/>
      <c r="BD27" s="363" t="str">
        <f>IF(OR(ISBLANK('2. Collected Data'!BH27),ISBLANK('2. Collected Data'!BH127)),"",-1*('2. Collected Data'!BH127-'2. Collected Data'!BH27))</f>
        <v/>
      </c>
      <c r="BE27" s="130"/>
      <c r="BF27" s="211"/>
    </row>
    <row r="28" spans="1:58" s="178" customFormat="1" ht="11.25" customHeight="1" x14ac:dyDescent="0.15">
      <c r="A28" s="89" t="s">
        <v>136</v>
      </c>
      <c r="B28" s="172"/>
      <c r="C28" s="369">
        <f>IF(OR(ISBLANK('2. Collected Data'!G28),ISBLANK('2. Collected Data'!G128)),"",-1*('2. Collected Data'!G128-'2. Collected Data'!G28))</f>
        <v>239</v>
      </c>
      <c r="D28" s="365">
        <f>IF(OR(ISBLANK('2. Collected Data'!H28),ISBLANK('2. Collected Data'!H128)),"",-1*('2. Collected Data'!H128-'2. Collected Data'!H28))</f>
        <v>-12</v>
      </c>
      <c r="E28" s="365">
        <f>IF(OR(ISBLANK('2. Collected Data'!I28),ISBLANK('2. Collected Data'!I128)),"",-1*('2. Collected Data'!I128-'2. Collected Data'!I28))</f>
        <v>0</v>
      </c>
      <c r="F28" s="365">
        <f>IF(OR(ISBLANK('2. Collected Data'!J28),ISBLANK('2. Collected Data'!J128)),"",-1*('2. Collected Data'!J128-'2. Collected Data'!J28))</f>
        <v>-1</v>
      </c>
      <c r="G28" s="365">
        <f>IF(OR(ISBLANK('2. Collected Data'!K28),ISBLANK('2. Collected Data'!K128)),"",-1*('2. Collected Data'!K128-'2. Collected Data'!K28))</f>
        <v>0</v>
      </c>
      <c r="H28" s="365">
        <f>IF(OR(ISBLANK('2. Collected Data'!L28),ISBLANK('2. Collected Data'!L128)),"",-1*('2. Collected Data'!L128-'2. Collected Data'!L28))</f>
        <v>5</v>
      </c>
      <c r="I28" s="365">
        <f>IF(OR(ISBLANK('2. Collected Data'!M28),ISBLANK('2. Collected Data'!M128)),"",-1*('2. Collected Data'!M128-'2. Collected Data'!M28))</f>
        <v>0</v>
      </c>
      <c r="J28" s="365">
        <f>IF(OR(ISBLANK('2. Collected Data'!N28),ISBLANK('2. Collected Data'!N128)),"",-1*('2. Collected Data'!N128-'2. Collected Data'!N28))</f>
        <v>0</v>
      </c>
      <c r="K28" s="365">
        <f>IF(OR(ISBLANK('2. Collected Data'!O28),ISBLANK('2. Collected Data'!O128)),"",-1*('2. Collected Data'!O128-'2. Collected Data'!O28))</f>
        <v>0</v>
      </c>
      <c r="L28" s="365" t="str">
        <f>IF(OR(ISBLANK('2. Collected Data'!P28),ISBLANK('2. Collected Data'!P128)),"",-1*('2. Collected Data'!P128-'2. Collected Data'!P28))</f>
        <v/>
      </c>
      <c r="M28" s="365">
        <f>IF(OR(ISBLANK('2. Collected Data'!Q28),ISBLANK('2. Collected Data'!Q128)),"",-1*('2. Collected Data'!Q128-'2. Collected Data'!Q28))</f>
        <v>0</v>
      </c>
      <c r="N28" s="365">
        <f>IF(OR(ISBLANK('2. Collected Data'!R28),ISBLANK('2. Collected Data'!R128)),"",-1*('2. Collected Data'!R128-'2. Collected Data'!R28))</f>
        <v>0</v>
      </c>
      <c r="O28" s="365">
        <f>IF(OR(ISBLANK('2. Collected Data'!S28),ISBLANK('2. Collected Data'!S128)),"",-1*('2. Collected Data'!S128-'2. Collected Data'!S28))</f>
        <v>0</v>
      </c>
      <c r="P28" s="365">
        <f>IF(OR(ISBLANK('2. Collected Data'!T28),ISBLANK('2. Collected Data'!T128)),"",-1*('2. Collected Data'!T128-'2. Collected Data'!T28))</f>
        <v>0</v>
      </c>
      <c r="Q28" s="365">
        <f>IF(OR(ISBLANK('2. Collected Data'!U28),ISBLANK('2. Collected Data'!U128)),"",-1*('2. Collected Data'!U128-'2. Collected Data'!U28))</f>
        <v>0</v>
      </c>
      <c r="R28" s="365">
        <f>IF(OR(ISBLANK('2. Collected Data'!V28),ISBLANK('2. Collected Data'!V128)),"",-1*('2. Collected Data'!V128-'2. Collected Data'!V28))</f>
        <v>0</v>
      </c>
      <c r="S28" s="365">
        <f>IF(OR(ISBLANK('2. Collected Data'!W28),ISBLANK('2. Collected Data'!W128)),"",-1*('2. Collected Data'!W128-'2. Collected Data'!W28))</f>
        <v>0</v>
      </c>
      <c r="T28" s="365">
        <f>IF(OR(ISBLANK('2. Collected Data'!X28),ISBLANK('2. Collected Data'!X128)),"",-1*('2. Collected Data'!X128-'2. Collected Data'!X28))</f>
        <v>0</v>
      </c>
      <c r="U28" s="365">
        <f>IF(OR(ISBLANK('2. Collected Data'!Y28),ISBLANK('2. Collected Data'!Y128)),"",-1*('2. Collected Data'!Y128-'2. Collected Data'!Y28))</f>
        <v>116</v>
      </c>
      <c r="V28" s="365">
        <f>IF(OR(ISBLANK('2. Collected Data'!Z28),ISBLANK('2. Collected Data'!Z128)),"",-1*('2. Collected Data'!Z128-'2. Collected Data'!Z28))</f>
        <v>56</v>
      </c>
      <c r="W28" s="370">
        <f>IF(OR(ISBLANK('2. Collected Data'!AA28),ISBLANK('2. Collected Data'!AA128)),"",-1*('2. Collected Data'!AA128-'2. Collected Data'!AA28))</f>
        <v>0</v>
      </c>
      <c r="X28" s="370">
        <f>IF(OR(ISBLANK('2. Collected Data'!AB28),ISBLANK('2. Collected Data'!AB128)),"",-1*('2. Collected Data'!AB128-'2. Collected Data'!AB28))</f>
        <v>0</v>
      </c>
      <c r="Y28" s="370">
        <f>IF(OR(ISBLANK('2. Collected Data'!AC28),ISBLANK('2. Collected Data'!AC128)),"",-1*('2. Collected Data'!AC128-'2. Collected Data'!AC28))</f>
        <v>0</v>
      </c>
      <c r="Z28" s="365">
        <f>IF(OR(ISBLANK('2. Collected Data'!AD28),ISBLANK('2. Collected Data'!AD128)),"",-1*('2. Collected Data'!AD128-'2. Collected Data'!AD28))</f>
        <v>0</v>
      </c>
      <c r="AA28" s="365">
        <f>IF(OR(ISBLANK('2. Collected Data'!AE28),ISBLANK('2. Collected Data'!AE128)),"",-1*('2. Collected Data'!AE128-'2. Collected Data'!AE28))</f>
        <v>1000</v>
      </c>
      <c r="AB28" s="365">
        <f>IF(OR(ISBLANK('2. Collected Data'!AF28),ISBLANK('2. Collected Data'!AF128)),"",-1*('2. Collected Data'!AF128-'2. Collected Data'!AF28))</f>
        <v>-1</v>
      </c>
      <c r="AC28" s="371">
        <f>IF(OR(ISBLANK('2. Collected Data'!AG28),ISBLANK('2. Collected Data'!AG128)),"",-1*('2. Collected Data'!AG128-'2. Collected Data'!AG28))</f>
        <v>0</v>
      </c>
      <c r="AD28" s="372"/>
      <c r="AE28" s="373">
        <f>IF(OR(ISBLANK('2. Collected Data'!AI28),ISBLANK('2. Collected Data'!AI128)),"",-1*('2. Collected Data'!AI128-'2. Collected Data'!AI28))</f>
        <v>53914</v>
      </c>
      <c r="AF28" s="365">
        <f>IF(OR(ISBLANK('2. Collected Data'!AJ28),ISBLANK('2. Collected Data'!AJ128)),"",-1*('2. Collected Data'!AJ128-'2. Collected Data'!AJ28))</f>
        <v>918</v>
      </c>
      <c r="AG28" s="365">
        <f>IF(OR(ISBLANK('2. Collected Data'!AK28),ISBLANK('2. Collected Data'!AK128)),"",-1*('2. Collected Data'!AK128-'2. Collected Data'!AK28))</f>
        <v>0</v>
      </c>
      <c r="AH28" s="365">
        <f>IF(OR(ISBLANK('2. Collected Data'!AL28),ISBLANK('2. Collected Data'!AL128)),"",-1*('2. Collected Data'!AL128-'2. Collected Data'!AL28))</f>
        <v>30798</v>
      </c>
      <c r="AI28" s="365">
        <f>IF(OR(ISBLANK('2. Collected Data'!AM28),ISBLANK('2. Collected Data'!AM128)),"",-1*('2. Collected Data'!AM128-'2. Collected Data'!AM28))</f>
        <v>0</v>
      </c>
      <c r="AJ28" s="374"/>
      <c r="AK28" s="365">
        <f>IF(OR(ISBLANK('2. Collected Data'!AO28),ISBLANK('2. Collected Data'!AO128)),"",-1*('2. Collected Data'!AO128-'2. Collected Data'!AO28))</f>
        <v>10606142</v>
      </c>
      <c r="AL28" s="365">
        <f>IF(OR(ISBLANK('2. Collected Data'!AP28),ISBLANK('2. Collected Data'!AP128)),"",-1*('2. Collected Data'!AP128-'2. Collected Data'!AP28))</f>
        <v>-6580</v>
      </c>
      <c r="AM28" s="365">
        <f>IF(OR(ISBLANK('2. Collected Data'!AQ28),ISBLANK('2. Collected Data'!AQ128)),"",-1*('2. Collected Data'!AQ128-'2. Collected Data'!AQ28))</f>
        <v>0</v>
      </c>
      <c r="AN28" s="365">
        <f>IF(OR(ISBLANK('2. Collected Data'!AR28),ISBLANK('2. Collected Data'!AR128)),"",-1*('2. Collected Data'!AR128-'2. Collected Data'!AR28))</f>
        <v>0</v>
      </c>
      <c r="AO28" s="365">
        <f>IF(OR(ISBLANK('2. Collected Data'!AS28),ISBLANK('2. Collected Data'!AS128)),"",-1*('2. Collected Data'!AS128-'2. Collected Data'!AS28))</f>
        <v>0</v>
      </c>
      <c r="AP28" s="365">
        <f>IF(OR(ISBLANK('2. Collected Data'!AT28),ISBLANK('2. Collected Data'!AT128)),"",-1*('2. Collected Data'!AT128-'2. Collected Data'!AT28))</f>
        <v>0</v>
      </c>
      <c r="AQ28" s="371">
        <f>IF(OR(ISBLANK('2. Collected Data'!AU28),ISBLANK('2. Collected Data'!AU128)),"",-1*('2. Collected Data'!AU128-'2. Collected Data'!AU28))</f>
        <v>0</v>
      </c>
      <c r="AR28" s="372"/>
      <c r="AS28" s="370">
        <f>IF(OR(ISBLANK('2. Collected Data'!AW28),ISBLANK('2. Collected Data'!AW128)),"",-1*('2. Collected Data'!AW128-'2. Collected Data'!AW28))</f>
        <v>0</v>
      </c>
      <c r="AT28" s="370">
        <f>IF(OR(ISBLANK('2. Collected Data'!AX28),ISBLANK('2. Collected Data'!AX128)),"",-1*('2. Collected Data'!AX128-'2. Collected Data'!AX28))</f>
        <v>0</v>
      </c>
      <c r="AU28" s="375"/>
      <c r="AV28" s="376"/>
      <c r="AW28" s="372"/>
      <c r="AX28" s="377">
        <f>IF(OR(ISBLANK('2. Collected Data'!BB28),ISBLANK('2. Collected Data'!BB128)),"",-1*('2. Collected Data'!BB128-'2. Collected Data'!BB28))</f>
        <v>-2.8900000000000006</v>
      </c>
      <c r="AY28" s="378">
        <f>IF(OR(ISBLANK('2. Collected Data'!BC28),ISBLANK('2. Collected Data'!BC128)),"",-1*('2. Collected Data'!BC128-'2. Collected Data'!BC28))</f>
        <v>2602742</v>
      </c>
      <c r="AZ28" s="378">
        <f>IF(OR(ISBLANK('2. Collected Data'!BD28),ISBLANK('2. Collected Data'!BD128)),"",-1*('2. Collected Data'!BD128-'2. Collected Data'!BD28))</f>
        <v>1084092</v>
      </c>
      <c r="BA28" s="378">
        <f>IF(OR(ISBLANK('2. Collected Data'!BE28),ISBLANK('2. Collected Data'!BE128)),"",-1*('2. Collected Data'!BE128-'2. Collected Data'!BE28))</f>
        <v>4582528</v>
      </c>
      <c r="BB28" s="378">
        <f>IF(OR(ISBLANK('2. Collected Data'!BF28),ISBLANK('2. Collected Data'!BF128)),"",-1*('2. Collected Data'!BF128-'2. Collected Data'!BF28))</f>
        <v>8269362</v>
      </c>
      <c r="BC28" s="375"/>
      <c r="BD28" s="377">
        <f>IF(OR(ISBLANK('2. Collected Data'!BH28),ISBLANK('2. Collected Data'!BH128)),"",-1*('2. Collected Data'!BH128-'2. Collected Data'!BH28))</f>
        <v>3.7800000000000011</v>
      </c>
      <c r="BE28" s="130"/>
      <c r="BF28" s="212"/>
    </row>
    <row r="29" spans="1:58" s="177" customFormat="1" ht="11.25" customHeight="1" x14ac:dyDescent="0.15">
      <c r="A29" s="89" t="s">
        <v>109</v>
      </c>
      <c r="B29" s="172"/>
      <c r="C29" s="366">
        <f>IF(OR(ISBLANK('2. Collected Data'!G29),ISBLANK('2. Collected Data'!G129)),"",-1*('2. Collected Data'!G129-'2. Collected Data'!G29))</f>
        <v>0</v>
      </c>
      <c r="D29" s="355">
        <f>IF(OR(ISBLANK('2. Collected Data'!H29),ISBLANK('2. Collected Data'!H129)),"",-1*('2. Collected Data'!H129-'2. Collected Data'!H29))</f>
        <v>0</v>
      </c>
      <c r="E29" s="355">
        <f>IF(OR(ISBLANK('2. Collected Data'!I29),ISBLANK('2. Collected Data'!I129)),"",-1*('2. Collected Data'!I129-'2. Collected Data'!I29))</f>
        <v>0</v>
      </c>
      <c r="F29" s="355">
        <f>IF(OR(ISBLANK('2. Collected Data'!J29),ISBLANK('2. Collected Data'!J129)),"",-1*('2. Collected Data'!J129-'2. Collected Data'!J29))</f>
        <v>-4</v>
      </c>
      <c r="G29" s="355">
        <f>IF(OR(ISBLANK('2. Collected Data'!K29),ISBLANK('2. Collected Data'!K129)),"",-1*('2. Collected Data'!K129-'2. Collected Data'!K29))</f>
        <v>0</v>
      </c>
      <c r="H29" s="355">
        <f>IF(OR(ISBLANK('2. Collected Data'!L29),ISBLANK('2. Collected Data'!L129)),"",-1*('2. Collected Data'!L129-'2. Collected Data'!L29))</f>
        <v>1</v>
      </c>
      <c r="I29" s="355">
        <f>IF(OR(ISBLANK('2. Collected Data'!M29),ISBLANK('2. Collected Data'!M129)),"",-1*('2. Collected Data'!M129-'2. Collected Data'!M29))</f>
        <v>0</v>
      </c>
      <c r="J29" s="355">
        <f>IF(OR(ISBLANK('2. Collected Data'!N29),ISBLANK('2. Collected Data'!N129)),"",-1*('2. Collected Data'!N129-'2. Collected Data'!N29))</f>
        <v>0</v>
      </c>
      <c r="K29" s="355">
        <f>IF(OR(ISBLANK('2. Collected Data'!O29),ISBLANK('2. Collected Data'!O129)),"",-1*('2. Collected Data'!O129-'2. Collected Data'!O29))</f>
        <v>0</v>
      </c>
      <c r="L29" s="355">
        <f>IF(OR(ISBLANK('2. Collected Data'!P29),ISBLANK('2. Collected Data'!P129)),"",-1*('2. Collected Data'!P129-'2. Collected Data'!P29))</f>
        <v>0</v>
      </c>
      <c r="M29" s="355">
        <f>IF(OR(ISBLANK('2. Collected Data'!Q29),ISBLANK('2. Collected Data'!Q129)),"",-1*('2. Collected Data'!Q129-'2. Collected Data'!Q29))</f>
        <v>0</v>
      </c>
      <c r="N29" s="355">
        <f>IF(OR(ISBLANK('2. Collected Data'!R29),ISBLANK('2. Collected Data'!R129)),"",-1*('2. Collected Data'!R129-'2. Collected Data'!R29))</f>
        <v>0</v>
      </c>
      <c r="O29" s="355">
        <f>IF(OR(ISBLANK('2. Collected Data'!S29),ISBLANK('2. Collected Data'!S129)),"",-1*('2. Collected Data'!S129-'2. Collected Data'!S29))</f>
        <v>0</v>
      </c>
      <c r="P29" s="355">
        <f>IF(OR(ISBLANK('2. Collected Data'!T29),ISBLANK('2. Collected Data'!T129)),"",-1*('2. Collected Data'!T129-'2. Collected Data'!T29))</f>
        <v>0</v>
      </c>
      <c r="Q29" s="355">
        <f>IF(OR(ISBLANK('2. Collected Data'!U29),ISBLANK('2. Collected Data'!U129)),"",-1*('2. Collected Data'!U129-'2. Collected Data'!U29))</f>
        <v>0</v>
      </c>
      <c r="R29" s="355">
        <f>IF(OR(ISBLANK('2. Collected Data'!V29),ISBLANK('2. Collected Data'!V129)),"",-1*('2. Collected Data'!V129-'2. Collected Data'!V29))</f>
        <v>0</v>
      </c>
      <c r="S29" s="355">
        <f>IF(OR(ISBLANK('2. Collected Data'!W29),ISBLANK('2. Collected Data'!W129)),"",-1*('2. Collected Data'!W129-'2. Collected Data'!W29))</f>
        <v>0</v>
      </c>
      <c r="T29" s="355">
        <f>IF(OR(ISBLANK('2. Collected Data'!X29),ISBLANK('2. Collected Data'!X129)),"",-1*('2. Collected Data'!X129-'2. Collected Data'!X29))</f>
        <v>0</v>
      </c>
      <c r="U29" s="355">
        <f>IF(OR(ISBLANK('2. Collected Data'!Y29),ISBLANK('2. Collected Data'!Y129)),"",-1*('2. Collected Data'!Y129-'2. Collected Data'!Y29))</f>
        <v>0</v>
      </c>
      <c r="V29" s="355">
        <f>IF(OR(ISBLANK('2. Collected Data'!Z29),ISBLANK('2. Collected Data'!Z129)),"",-1*('2. Collected Data'!Z129-'2. Collected Data'!Z29))</f>
        <v>0</v>
      </c>
      <c r="W29" s="356">
        <f>IF(OR(ISBLANK('2. Collected Data'!AA29),ISBLANK('2. Collected Data'!AA129)),"",-1*('2. Collected Data'!AA129-'2. Collected Data'!AA29))</f>
        <v>0</v>
      </c>
      <c r="X29" s="356">
        <f>IF(OR(ISBLANK('2. Collected Data'!AB29),ISBLANK('2. Collected Data'!AB129)),"",-1*('2. Collected Data'!AB129-'2. Collected Data'!AB29))</f>
        <v>0</v>
      </c>
      <c r="Y29" s="356">
        <f>IF(OR(ISBLANK('2. Collected Data'!AC29),ISBLANK('2. Collected Data'!AC129)),"",-1*('2. Collected Data'!AC129-'2. Collected Data'!AC29))</f>
        <v>0</v>
      </c>
      <c r="Z29" s="355">
        <f>IF(OR(ISBLANK('2. Collected Data'!AD29),ISBLANK('2. Collected Data'!AD129)),"",-1*('2. Collected Data'!AD129-'2. Collected Data'!AD29))</f>
        <v>0</v>
      </c>
      <c r="AA29" s="355">
        <f>IF(OR(ISBLANK('2. Collected Data'!AE29),ISBLANK('2. Collected Data'!AE129)),"",-1*('2. Collected Data'!AE129-'2. Collected Data'!AE29))</f>
        <v>-180000</v>
      </c>
      <c r="AB29" s="355">
        <f>IF(OR(ISBLANK('2. Collected Data'!AF29),ISBLANK('2. Collected Data'!AF129)),"",-1*('2. Collected Data'!AF129-'2. Collected Data'!AF29))</f>
        <v>0</v>
      </c>
      <c r="AC29" s="357">
        <f>IF(OR(ISBLANK('2. Collected Data'!AG29),ISBLANK('2. Collected Data'!AG129)),"",-1*('2. Collected Data'!AG129-'2. Collected Data'!AG29))</f>
        <v>0</v>
      </c>
      <c r="AD29" s="358"/>
      <c r="AE29" s="359">
        <f>IF(OR(ISBLANK('2. Collected Data'!AI29),ISBLANK('2. Collected Data'!AI129)),"",-1*('2. Collected Data'!AI129-'2. Collected Data'!AI29))</f>
        <v>43000</v>
      </c>
      <c r="AF29" s="355">
        <f>IF(OR(ISBLANK('2. Collected Data'!AJ29),ISBLANK('2. Collected Data'!AJ129)),"",-1*('2. Collected Data'!AJ129-'2. Collected Data'!AJ29))</f>
        <v>0</v>
      </c>
      <c r="AG29" s="355">
        <f>IF(OR(ISBLANK('2. Collected Data'!AK29),ISBLANK('2. Collected Data'!AK129)),"",-1*('2. Collected Data'!AK129-'2. Collected Data'!AK29))</f>
        <v>0</v>
      </c>
      <c r="AH29" s="355">
        <f>IF(OR(ISBLANK('2. Collected Data'!AL29),ISBLANK('2. Collected Data'!AL129)),"",-1*('2. Collected Data'!AL129-'2. Collected Data'!AL29))</f>
        <v>5000</v>
      </c>
      <c r="AI29" s="355" t="str">
        <f>IF(OR(ISBLANK('2. Collected Data'!AM29),ISBLANK('2. Collected Data'!AM129)),"",-1*('2. Collected Data'!AM129-'2. Collected Data'!AM29))</f>
        <v/>
      </c>
      <c r="AJ29" s="360"/>
      <c r="AK29" s="355">
        <f>IF(OR(ISBLANK('2. Collected Data'!AO29),ISBLANK('2. Collected Data'!AO129)),"",-1*('2. Collected Data'!AO129-'2. Collected Data'!AO29))</f>
        <v>400000</v>
      </c>
      <c r="AL29" s="355">
        <f>IF(OR(ISBLANK('2. Collected Data'!AP29),ISBLANK('2. Collected Data'!AP129)),"",-1*('2. Collected Data'!AP129-'2. Collected Data'!AP29))</f>
        <v>0</v>
      </c>
      <c r="AM29" s="355">
        <f>IF(OR(ISBLANK('2. Collected Data'!AQ29),ISBLANK('2. Collected Data'!AQ129)),"",-1*('2. Collected Data'!AQ129-'2. Collected Data'!AQ29))</f>
        <v>0</v>
      </c>
      <c r="AN29" s="355">
        <f>IF(OR(ISBLANK('2. Collected Data'!AR29),ISBLANK('2. Collected Data'!AR129)),"",-1*('2. Collected Data'!AR129-'2. Collected Data'!AR29))</f>
        <v>0</v>
      </c>
      <c r="AO29" s="355">
        <f>IF(OR(ISBLANK('2. Collected Data'!AS29),ISBLANK('2. Collected Data'!AS129)),"",-1*('2. Collected Data'!AS129-'2. Collected Data'!AS29))</f>
        <v>0</v>
      </c>
      <c r="AP29" s="355">
        <f>IF(OR(ISBLANK('2. Collected Data'!AT29),ISBLANK('2. Collected Data'!AT129)),"",-1*('2. Collected Data'!AT129-'2. Collected Data'!AT29))</f>
        <v>-4000</v>
      </c>
      <c r="AQ29" s="357" t="str">
        <f>IF(OR(ISBLANK('2. Collected Data'!AU29),ISBLANK('2. Collected Data'!AU129)),"",-1*('2. Collected Data'!AU129-'2. Collected Data'!AU29))</f>
        <v/>
      </c>
      <c r="AR29" s="358"/>
      <c r="AS29" s="356">
        <f>IF(OR(ISBLANK('2. Collected Data'!AW29),ISBLANK('2. Collected Data'!AW129)),"",-1*('2. Collected Data'!AW129-'2. Collected Data'!AW29))</f>
        <v>0</v>
      </c>
      <c r="AT29" s="356">
        <f>IF(OR(ISBLANK('2. Collected Data'!AX29),ISBLANK('2. Collected Data'!AX129)),"",-1*('2. Collected Data'!AX129-'2. Collected Data'!AX29))</f>
        <v>0</v>
      </c>
      <c r="AU29" s="361"/>
      <c r="AV29" s="362"/>
      <c r="AW29" s="358"/>
      <c r="AX29" s="363">
        <f>IF(OR(ISBLANK('2. Collected Data'!BB29),ISBLANK('2. Collected Data'!BB129)),"",-1*('2. Collected Data'!BB129-'2. Collected Data'!BB29))</f>
        <v>-1.6200000000000045</v>
      </c>
      <c r="AY29" s="364">
        <f>IF(OR(ISBLANK('2. Collected Data'!BC29),ISBLANK('2. Collected Data'!BC129)),"",-1*('2. Collected Data'!BC129-'2. Collected Data'!BC29))</f>
        <v>1361702</v>
      </c>
      <c r="AZ29" s="364">
        <f>IF(OR(ISBLANK('2. Collected Data'!BD29),ISBLANK('2. Collected Data'!BD129)),"",-1*('2. Collected Data'!BD129-'2. Collected Data'!BD29))</f>
        <v>1120982</v>
      </c>
      <c r="BA29" s="364">
        <f>IF(OR(ISBLANK('2. Collected Data'!BE29),ISBLANK('2. Collected Data'!BE129)),"",-1*('2. Collected Data'!BE129-'2. Collected Data'!BE29))</f>
        <v>1952099</v>
      </c>
      <c r="BB29" s="364">
        <f>IF(OR(ISBLANK('2. Collected Data'!BF29),ISBLANK('2. Collected Data'!BF129)),"",-1*('2. Collected Data'!BF129-'2. Collected Data'!BF29))</f>
        <v>4327687</v>
      </c>
      <c r="BC29" s="361"/>
      <c r="BD29" s="363" t="str">
        <f>IF(OR(ISBLANK('2. Collected Data'!BH29),ISBLANK('2. Collected Data'!BH129)),"",-1*('2. Collected Data'!BH129-'2. Collected Data'!BH29))</f>
        <v/>
      </c>
      <c r="BE29" s="130"/>
      <c r="BF29" s="211"/>
    </row>
    <row r="30" spans="1:58" s="177" customFormat="1" ht="11.25" customHeight="1" x14ac:dyDescent="0.15">
      <c r="A30" s="89" t="s">
        <v>352</v>
      </c>
      <c r="B30" s="172"/>
      <c r="C30" s="366">
        <f>IF(OR(ISBLANK('2. Collected Data'!G30),ISBLANK('2. Collected Data'!G130)),"",-1*('2. Collected Data'!G130-'2. Collected Data'!G30))</f>
        <v>3500</v>
      </c>
      <c r="D30" s="355">
        <f>IF(OR(ISBLANK('2. Collected Data'!H30),ISBLANK('2. Collected Data'!H130)),"",-1*('2. Collected Data'!H130-'2. Collected Data'!H30))</f>
        <v>10000</v>
      </c>
      <c r="E30" s="355">
        <f>IF(OR(ISBLANK('2. Collected Data'!I30),ISBLANK('2. Collected Data'!I130)),"",-1*('2. Collected Data'!I130-'2. Collected Data'!I30))</f>
        <v>5</v>
      </c>
      <c r="F30" s="355">
        <f>IF(OR(ISBLANK('2. Collected Data'!J30),ISBLANK('2. Collected Data'!J130)),"",-1*('2. Collected Data'!J130-'2. Collected Data'!J30))</f>
        <v>0</v>
      </c>
      <c r="G30" s="355">
        <f>IF(OR(ISBLANK('2. Collected Data'!K30),ISBLANK('2. Collected Data'!K130)),"",-1*('2. Collected Data'!K130-'2. Collected Data'!K30))</f>
        <v>0</v>
      </c>
      <c r="H30" s="355">
        <f>IF(OR(ISBLANK('2. Collected Data'!L30),ISBLANK('2. Collected Data'!L130)),"",-1*('2. Collected Data'!L130-'2. Collected Data'!L30))</f>
        <v>0</v>
      </c>
      <c r="I30" s="355">
        <f>IF(OR(ISBLANK('2. Collected Data'!M30),ISBLANK('2. Collected Data'!M130)),"",-1*('2. Collected Data'!M130-'2. Collected Data'!M30))</f>
        <v>0</v>
      </c>
      <c r="J30" s="355">
        <f>IF(OR(ISBLANK('2. Collected Data'!N30),ISBLANK('2. Collected Data'!N130)),"",-1*('2. Collected Data'!N130-'2. Collected Data'!N30))</f>
        <v>0</v>
      </c>
      <c r="K30" s="355">
        <f>IF(OR(ISBLANK('2. Collected Data'!O30),ISBLANK('2. Collected Data'!O130)),"",-1*('2. Collected Data'!O130-'2. Collected Data'!O30))</f>
        <v>7</v>
      </c>
      <c r="L30" s="355">
        <f>IF(OR(ISBLANK('2. Collected Data'!P30),ISBLANK('2. Collected Data'!P130)),"",-1*('2. Collected Data'!P130-'2. Collected Data'!P30))</f>
        <v>0</v>
      </c>
      <c r="M30" s="355">
        <f>IF(OR(ISBLANK('2. Collected Data'!Q30),ISBLANK('2. Collected Data'!Q130)),"",-1*('2. Collected Data'!Q130-'2. Collected Data'!Q30))</f>
        <v>-20</v>
      </c>
      <c r="N30" s="355">
        <f>IF(OR(ISBLANK('2. Collected Data'!R30),ISBLANK('2. Collected Data'!R130)),"",-1*('2. Collected Data'!R130-'2. Collected Data'!R30))</f>
        <v>0</v>
      </c>
      <c r="O30" s="355">
        <f>IF(OR(ISBLANK('2. Collected Data'!S30),ISBLANK('2. Collected Data'!S130)),"",-1*('2. Collected Data'!S130-'2. Collected Data'!S30))</f>
        <v>0</v>
      </c>
      <c r="P30" s="355">
        <f>IF(OR(ISBLANK('2. Collected Data'!T30),ISBLANK('2. Collected Data'!T130)),"",-1*('2. Collected Data'!T130-'2. Collected Data'!T30))</f>
        <v>0</v>
      </c>
      <c r="Q30" s="355">
        <f>IF(OR(ISBLANK('2. Collected Data'!U30),ISBLANK('2. Collected Data'!U130)),"",-1*('2. Collected Data'!U130-'2. Collected Data'!U30))</f>
        <v>0</v>
      </c>
      <c r="R30" s="355">
        <f>IF(OR(ISBLANK('2. Collected Data'!V30),ISBLANK('2. Collected Data'!V130)),"",-1*('2. Collected Data'!V130-'2. Collected Data'!V30))</f>
        <v>0</v>
      </c>
      <c r="S30" s="355">
        <f>IF(OR(ISBLANK('2. Collected Data'!W30),ISBLANK('2. Collected Data'!W130)),"",-1*('2. Collected Data'!W130-'2. Collected Data'!W30))</f>
        <v>-20</v>
      </c>
      <c r="T30" s="355">
        <f>IF(OR(ISBLANK('2. Collected Data'!X30),ISBLANK('2. Collected Data'!X130)),"",-1*('2. Collected Data'!X130-'2. Collected Data'!X30))</f>
        <v>0</v>
      </c>
      <c r="U30" s="355">
        <f>IF(OR(ISBLANK('2. Collected Data'!Y30),ISBLANK('2. Collected Data'!Y130)),"",-1*('2. Collected Data'!Y130-'2. Collected Data'!Y30))</f>
        <v>0</v>
      </c>
      <c r="V30" s="355">
        <f>IF(OR(ISBLANK('2. Collected Data'!Z30),ISBLANK('2. Collected Data'!Z130)),"",-1*('2. Collected Data'!Z130-'2. Collected Data'!Z30))</f>
        <v>710</v>
      </c>
      <c r="W30" s="356">
        <f>IF(OR(ISBLANK('2. Collected Data'!AA30),ISBLANK('2. Collected Data'!AA130)),"",-1*('2. Collected Data'!AA130-'2. Collected Data'!AA30))</f>
        <v>-8.9999999999999969E-2</v>
      </c>
      <c r="X30" s="356">
        <f>IF(OR(ISBLANK('2. Collected Data'!AB30),ISBLANK('2. Collected Data'!AB130)),"",-1*('2. Collected Data'!AB130-'2. Collected Data'!AB30))</f>
        <v>0.09</v>
      </c>
      <c r="Y30" s="356">
        <f>IF(OR(ISBLANK('2. Collected Data'!AC30),ISBLANK('2. Collected Data'!AC130)),"",-1*('2. Collected Data'!AC130-'2. Collected Data'!AC30))</f>
        <v>0</v>
      </c>
      <c r="Z30" s="355">
        <f>IF(OR(ISBLANK('2. Collected Data'!AD30),ISBLANK('2. Collected Data'!AD130)),"",-1*('2. Collected Data'!AD130-'2. Collected Data'!AD30))</f>
        <v>15</v>
      </c>
      <c r="AA30" s="355">
        <f>IF(OR(ISBLANK('2. Collected Data'!AE30),ISBLANK('2. Collected Data'!AE130)),"",-1*('2. Collected Data'!AE130-'2. Collected Data'!AE30))</f>
        <v>56000</v>
      </c>
      <c r="AB30" s="355">
        <f>IF(OR(ISBLANK('2. Collected Data'!AF30),ISBLANK('2. Collected Data'!AF130)),"",-1*('2. Collected Data'!AF130-'2. Collected Data'!AF30))</f>
        <v>-1</v>
      </c>
      <c r="AC30" s="357">
        <f>IF(OR(ISBLANK('2. Collected Data'!AG30),ISBLANK('2. Collected Data'!AG130)),"",-1*('2. Collected Data'!AG130-'2. Collected Data'!AG30))</f>
        <v>0</v>
      </c>
      <c r="AD30" s="358"/>
      <c r="AE30" s="359">
        <f>IF(OR(ISBLANK('2. Collected Data'!AI30),ISBLANK('2. Collected Data'!AI130)),"",-1*('2. Collected Data'!AI130-'2. Collected Data'!AI30))</f>
        <v>176610</v>
      </c>
      <c r="AF30" s="355">
        <f>IF(OR(ISBLANK('2. Collected Data'!AJ30),ISBLANK('2. Collected Data'!AJ130)),"",-1*('2. Collected Data'!AJ130-'2. Collected Data'!AJ30))</f>
        <v>0</v>
      </c>
      <c r="AG30" s="355">
        <f>IF(OR(ISBLANK('2. Collected Data'!AK30),ISBLANK('2. Collected Data'!AK130)),"",-1*('2. Collected Data'!AK130-'2. Collected Data'!AK30))</f>
        <v>0</v>
      </c>
      <c r="AH30" s="355">
        <f>IF(OR(ISBLANK('2. Collected Data'!AL30),ISBLANK('2. Collected Data'!AL130)),"",-1*('2. Collected Data'!AL130-'2. Collected Data'!AL30))</f>
        <v>0</v>
      </c>
      <c r="AI30" s="355" t="str">
        <f>IF(OR(ISBLANK('2. Collected Data'!AM30),ISBLANK('2. Collected Data'!AM130)),"",-1*('2. Collected Data'!AM130-'2. Collected Data'!AM30))</f>
        <v/>
      </c>
      <c r="AJ30" s="360"/>
      <c r="AK30" s="355">
        <f>IF(OR(ISBLANK('2. Collected Data'!AO30),ISBLANK('2. Collected Data'!AO130)),"",-1*('2. Collected Data'!AO130-'2. Collected Data'!AO30))</f>
        <v>-357955</v>
      </c>
      <c r="AL30" s="355">
        <f>IF(OR(ISBLANK('2. Collected Data'!AP30),ISBLANK('2. Collected Data'!AP130)),"",-1*('2. Collected Data'!AP130-'2. Collected Data'!AP30))</f>
        <v>577160</v>
      </c>
      <c r="AM30" s="355">
        <f>IF(OR(ISBLANK('2. Collected Data'!AQ30),ISBLANK('2. Collected Data'!AQ130)),"",-1*('2. Collected Data'!AQ130-'2. Collected Data'!AQ30))</f>
        <v>0</v>
      </c>
      <c r="AN30" s="355">
        <f>IF(OR(ISBLANK('2. Collected Data'!AR30),ISBLANK('2. Collected Data'!AR130)),"",-1*('2. Collected Data'!AR130-'2. Collected Data'!AR30))</f>
        <v>0</v>
      </c>
      <c r="AO30" s="355">
        <f>IF(OR(ISBLANK('2. Collected Data'!AS30),ISBLANK('2. Collected Data'!AS130)),"",-1*('2. Collected Data'!AS130-'2. Collected Data'!AS30))</f>
        <v>-500</v>
      </c>
      <c r="AP30" s="355">
        <f>IF(OR(ISBLANK('2. Collected Data'!AT30),ISBLANK('2. Collected Data'!AT130)),"",-1*('2. Collected Data'!AT130-'2. Collected Data'!AT30))</f>
        <v>0</v>
      </c>
      <c r="AQ30" s="357" t="str">
        <f>IF(OR(ISBLANK('2. Collected Data'!AU30),ISBLANK('2. Collected Data'!AU130)),"",-1*('2. Collected Data'!AU130-'2. Collected Data'!AU30))</f>
        <v/>
      </c>
      <c r="AR30" s="358"/>
      <c r="AS30" s="356">
        <f>IF(OR(ISBLANK('2. Collected Data'!AW30),ISBLANK('2. Collected Data'!AW130)),"",-1*('2. Collected Data'!AW130-'2. Collected Data'!AW30))</f>
        <v>-9.9999999999999978E-2</v>
      </c>
      <c r="AT30" s="356">
        <f>IF(OR(ISBLANK('2. Collected Data'!AX30),ISBLANK('2. Collected Data'!AX130)),"",-1*('2. Collected Data'!AX130-'2. Collected Data'!AX30))</f>
        <v>9.9999999999999978E-2</v>
      </c>
      <c r="AU30" s="361"/>
      <c r="AV30" s="362"/>
      <c r="AW30" s="358"/>
      <c r="AX30" s="363">
        <f>IF(OR(ISBLANK('2. Collected Data'!BB30),ISBLANK('2. Collected Data'!BB130)),"",-1*('2. Collected Data'!BB130-'2. Collected Data'!BB30))</f>
        <v>-20</v>
      </c>
      <c r="AY30" s="364">
        <f>IF(OR(ISBLANK('2. Collected Data'!BC30),ISBLANK('2. Collected Data'!BC130)),"",-1*('2. Collected Data'!BC130-'2. Collected Data'!BC30))</f>
        <v>6696740</v>
      </c>
      <c r="AZ30" s="364">
        <f>IF(OR(ISBLANK('2. Collected Data'!BD30),ISBLANK('2. Collected Data'!BD130)),"",-1*('2. Collected Data'!BD130-'2. Collected Data'!BD30))</f>
        <v>6265370</v>
      </c>
      <c r="BA30" s="364">
        <f>IF(OR(ISBLANK('2. Collected Data'!BE30),ISBLANK('2. Collected Data'!BE130)),"",-1*('2. Collected Data'!BE130-'2. Collected Data'!BE30))</f>
        <v>14378110</v>
      </c>
      <c r="BB30" s="364">
        <f>IF(OR(ISBLANK('2. Collected Data'!BF30),ISBLANK('2. Collected Data'!BF130)),"",-1*('2. Collected Data'!BF130-'2. Collected Data'!BF30))</f>
        <v>27429440</v>
      </c>
      <c r="BC30" s="361"/>
      <c r="BD30" s="363">
        <f>IF(OR(ISBLANK('2. Collected Data'!BH30),ISBLANK('2. Collected Data'!BH130)),"",-1*('2. Collected Data'!BH130-'2. Collected Data'!BH30))</f>
        <v>21</v>
      </c>
      <c r="BE30" s="130"/>
      <c r="BF30" s="211"/>
    </row>
    <row r="31" spans="1:58" s="51" customFormat="1" ht="11.25" customHeight="1" x14ac:dyDescent="0.15">
      <c r="A31" s="89" t="s">
        <v>53</v>
      </c>
      <c r="B31" s="172"/>
      <c r="C31" s="366" t="str">
        <f>IF(OR(ISBLANK('2. Collected Data'!G31),ISBLANK('2. Collected Data'!G131)),"",-1*('2. Collected Data'!G131-'2. Collected Data'!G31))</f>
        <v/>
      </c>
      <c r="D31" s="355" t="str">
        <f>IF(OR(ISBLANK('2. Collected Data'!H31),ISBLANK('2. Collected Data'!H131)),"",-1*('2. Collected Data'!H131-'2. Collected Data'!H31))</f>
        <v/>
      </c>
      <c r="E31" s="355" t="str">
        <f>IF(OR(ISBLANK('2. Collected Data'!I31),ISBLANK('2. Collected Data'!I131)),"",-1*('2. Collected Data'!I131-'2. Collected Data'!I31))</f>
        <v/>
      </c>
      <c r="F31" s="355" t="str">
        <f>IF(OR(ISBLANK('2. Collected Data'!J31),ISBLANK('2. Collected Data'!J131)),"",-1*('2. Collected Data'!J131-'2. Collected Data'!J31))</f>
        <v/>
      </c>
      <c r="G31" s="355" t="str">
        <f>IF(OR(ISBLANK('2. Collected Data'!K31),ISBLANK('2. Collected Data'!K131)),"",-1*('2. Collected Data'!K131-'2. Collected Data'!K31))</f>
        <v/>
      </c>
      <c r="H31" s="355" t="str">
        <f>IF(OR(ISBLANK('2. Collected Data'!L31),ISBLANK('2. Collected Data'!L131)),"",-1*('2. Collected Data'!L131-'2. Collected Data'!L31))</f>
        <v/>
      </c>
      <c r="I31" s="355" t="str">
        <f>IF(OR(ISBLANK('2. Collected Data'!M31),ISBLANK('2. Collected Data'!M131)),"",-1*('2. Collected Data'!M131-'2. Collected Data'!M31))</f>
        <v/>
      </c>
      <c r="J31" s="355" t="str">
        <f>IF(OR(ISBLANK('2. Collected Data'!N31),ISBLANK('2. Collected Data'!N131)),"",-1*('2. Collected Data'!N131-'2. Collected Data'!N31))</f>
        <v/>
      </c>
      <c r="K31" s="355" t="str">
        <f>IF(OR(ISBLANK('2. Collected Data'!O31),ISBLANK('2. Collected Data'!O131)),"",-1*('2. Collected Data'!O131-'2. Collected Data'!O31))</f>
        <v/>
      </c>
      <c r="L31" s="355" t="str">
        <f>IF(OR(ISBLANK('2. Collected Data'!P31),ISBLANK('2. Collected Data'!P131)),"",-1*('2. Collected Data'!P131-'2. Collected Data'!P31))</f>
        <v/>
      </c>
      <c r="M31" s="355" t="str">
        <f>IF(OR(ISBLANK('2. Collected Data'!Q31),ISBLANK('2. Collected Data'!Q131)),"",-1*('2. Collected Data'!Q131-'2. Collected Data'!Q31))</f>
        <v/>
      </c>
      <c r="N31" s="355" t="str">
        <f>IF(OR(ISBLANK('2. Collected Data'!R31),ISBLANK('2. Collected Data'!R131)),"",-1*('2. Collected Data'!R131-'2. Collected Data'!R31))</f>
        <v/>
      </c>
      <c r="O31" s="355" t="str">
        <f>IF(OR(ISBLANK('2. Collected Data'!S31),ISBLANK('2. Collected Data'!S131)),"",-1*('2. Collected Data'!S131-'2. Collected Data'!S31))</f>
        <v/>
      </c>
      <c r="P31" s="355" t="str">
        <f>IF(OR(ISBLANK('2. Collected Data'!T31),ISBLANK('2. Collected Data'!T131)),"",-1*('2. Collected Data'!T131-'2. Collected Data'!T31))</f>
        <v/>
      </c>
      <c r="Q31" s="355" t="str">
        <f>IF(OR(ISBLANK('2. Collected Data'!U31),ISBLANK('2. Collected Data'!U131)),"",-1*('2. Collected Data'!U131-'2. Collected Data'!U31))</f>
        <v/>
      </c>
      <c r="R31" s="355" t="str">
        <f>IF(OR(ISBLANK('2. Collected Data'!V31),ISBLANK('2. Collected Data'!V131)),"",-1*('2. Collected Data'!V131-'2. Collected Data'!V31))</f>
        <v/>
      </c>
      <c r="S31" s="355" t="str">
        <f>IF(OR(ISBLANK('2. Collected Data'!W31),ISBLANK('2. Collected Data'!W131)),"",-1*('2. Collected Data'!W131-'2. Collected Data'!W31))</f>
        <v/>
      </c>
      <c r="T31" s="355" t="str">
        <f>IF(OR(ISBLANK('2. Collected Data'!X31),ISBLANK('2. Collected Data'!X131)),"",-1*('2. Collected Data'!X131-'2. Collected Data'!X31))</f>
        <v/>
      </c>
      <c r="U31" s="355" t="str">
        <f>IF(OR(ISBLANK('2. Collected Data'!Y31),ISBLANK('2. Collected Data'!Y131)),"",-1*('2. Collected Data'!Y131-'2. Collected Data'!Y31))</f>
        <v/>
      </c>
      <c r="V31" s="355" t="str">
        <f>IF(OR(ISBLANK('2. Collected Data'!Z31),ISBLANK('2. Collected Data'!Z131)),"",-1*('2. Collected Data'!Z131-'2. Collected Data'!Z31))</f>
        <v/>
      </c>
      <c r="W31" s="356" t="str">
        <f>IF(OR(ISBLANK('2. Collected Data'!AA31),ISBLANK('2. Collected Data'!AA131)),"",-1*('2. Collected Data'!AA131-'2. Collected Data'!AA31))</f>
        <v/>
      </c>
      <c r="X31" s="356" t="str">
        <f>IF(OR(ISBLANK('2. Collected Data'!AB31),ISBLANK('2. Collected Data'!AB131)),"",-1*('2. Collected Data'!AB131-'2. Collected Data'!AB31))</f>
        <v/>
      </c>
      <c r="Y31" s="356" t="str">
        <f>IF(OR(ISBLANK('2. Collected Data'!AC31),ISBLANK('2. Collected Data'!AC131)),"",-1*('2. Collected Data'!AC131-'2. Collected Data'!AC31))</f>
        <v/>
      </c>
      <c r="Z31" s="355" t="str">
        <f>IF(OR(ISBLANK('2. Collected Data'!AD31),ISBLANK('2. Collected Data'!AD131)),"",-1*('2. Collected Data'!AD131-'2. Collected Data'!AD31))</f>
        <v/>
      </c>
      <c r="AA31" s="355" t="str">
        <f>IF(OR(ISBLANK('2. Collected Data'!AE31),ISBLANK('2. Collected Data'!AE131)),"",-1*('2. Collected Data'!AE131-'2. Collected Data'!AE31))</f>
        <v/>
      </c>
      <c r="AB31" s="355" t="str">
        <f>IF(OR(ISBLANK('2. Collected Data'!AF31),ISBLANK('2. Collected Data'!AF131)),"",-1*('2. Collected Data'!AF131-'2. Collected Data'!AF31))</f>
        <v/>
      </c>
      <c r="AC31" s="357" t="str">
        <f>IF(OR(ISBLANK('2. Collected Data'!AG31),ISBLANK('2. Collected Data'!AG131)),"",-1*('2. Collected Data'!AG131-'2. Collected Data'!AG31))</f>
        <v/>
      </c>
      <c r="AD31" s="358"/>
      <c r="AE31" s="359" t="str">
        <f>IF(OR(ISBLANK('2. Collected Data'!AI31),ISBLANK('2. Collected Data'!AI131)),"",-1*('2. Collected Data'!AI131-'2. Collected Data'!AI31))</f>
        <v/>
      </c>
      <c r="AF31" s="355" t="str">
        <f>IF(OR(ISBLANK('2. Collected Data'!AJ31),ISBLANK('2. Collected Data'!AJ131)),"",-1*('2. Collected Data'!AJ131-'2. Collected Data'!AJ31))</f>
        <v/>
      </c>
      <c r="AG31" s="355" t="str">
        <f>IF(OR(ISBLANK('2. Collected Data'!AK31),ISBLANK('2. Collected Data'!AK131)),"",-1*('2. Collected Data'!AK131-'2. Collected Data'!AK31))</f>
        <v/>
      </c>
      <c r="AH31" s="355" t="str">
        <f>IF(OR(ISBLANK('2. Collected Data'!AL31),ISBLANK('2. Collected Data'!AL131)),"",-1*('2. Collected Data'!AL131-'2. Collected Data'!AL31))</f>
        <v/>
      </c>
      <c r="AI31" s="355" t="str">
        <f>IF(OR(ISBLANK('2. Collected Data'!AM31),ISBLANK('2. Collected Data'!AM131)),"",-1*('2. Collected Data'!AM131-'2. Collected Data'!AM31))</f>
        <v/>
      </c>
      <c r="AJ31" s="360"/>
      <c r="AK31" s="355" t="str">
        <f>IF(OR(ISBLANK('2. Collected Data'!AO31),ISBLANK('2. Collected Data'!AO131)),"",-1*('2. Collected Data'!AO131-'2. Collected Data'!AO31))</f>
        <v/>
      </c>
      <c r="AL31" s="355" t="str">
        <f>IF(OR(ISBLANK('2. Collected Data'!AP31),ISBLANK('2. Collected Data'!AP131)),"",-1*('2. Collected Data'!AP131-'2. Collected Data'!AP31))</f>
        <v/>
      </c>
      <c r="AM31" s="355" t="str">
        <f>IF(OR(ISBLANK('2. Collected Data'!AQ31),ISBLANK('2. Collected Data'!AQ131)),"",-1*('2. Collected Data'!AQ131-'2. Collected Data'!AQ31))</f>
        <v/>
      </c>
      <c r="AN31" s="355" t="str">
        <f>IF(OR(ISBLANK('2. Collected Data'!AR31),ISBLANK('2. Collected Data'!AR131)),"",-1*('2. Collected Data'!AR131-'2. Collected Data'!AR31))</f>
        <v/>
      </c>
      <c r="AO31" s="355" t="str">
        <f>IF(OR(ISBLANK('2. Collected Data'!AS31),ISBLANK('2. Collected Data'!AS131)),"",-1*('2. Collected Data'!AS131-'2. Collected Data'!AS31))</f>
        <v/>
      </c>
      <c r="AP31" s="355" t="str">
        <f>IF(OR(ISBLANK('2. Collected Data'!AT31),ISBLANK('2. Collected Data'!AT131)),"",-1*('2. Collected Data'!AT131-'2. Collected Data'!AT31))</f>
        <v/>
      </c>
      <c r="AQ31" s="357" t="str">
        <f>IF(OR(ISBLANK('2. Collected Data'!AU31),ISBLANK('2. Collected Data'!AU131)),"",-1*('2. Collected Data'!AU131-'2. Collected Data'!AU31))</f>
        <v/>
      </c>
      <c r="AR31" s="358"/>
      <c r="AS31" s="356" t="str">
        <f>IF(OR(ISBLANK('2. Collected Data'!AW31),ISBLANK('2. Collected Data'!AW131)),"",-1*('2. Collected Data'!AW131-'2. Collected Data'!AW31))</f>
        <v/>
      </c>
      <c r="AT31" s="356" t="str">
        <f>IF(OR(ISBLANK('2. Collected Data'!AX31),ISBLANK('2. Collected Data'!AX131)),"",-1*('2. Collected Data'!AX131-'2. Collected Data'!AX31))</f>
        <v/>
      </c>
      <c r="AU31" s="361"/>
      <c r="AV31" s="362"/>
      <c r="AW31" s="358"/>
      <c r="AX31" s="363" t="str">
        <f>IF(OR(ISBLANK('2. Collected Data'!BB31),ISBLANK('2. Collected Data'!BB131)),"",-1*('2. Collected Data'!BB131-'2. Collected Data'!BB31))</f>
        <v/>
      </c>
      <c r="AY31" s="364" t="str">
        <f>IF(OR(ISBLANK('2. Collected Data'!BC31),ISBLANK('2. Collected Data'!BC131)),"",-1*('2. Collected Data'!BC131-'2. Collected Data'!BC31))</f>
        <v/>
      </c>
      <c r="AZ31" s="364" t="str">
        <f>IF(OR(ISBLANK('2. Collected Data'!BD31),ISBLANK('2. Collected Data'!BD131)),"",-1*('2. Collected Data'!BD131-'2. Collected Data'!BD31))</f>
        <v/>
      </c>
      <c r="BA31" s="364" t="str">
        <f>IF(OR(ISBLANK('2. Collected Data'!BE31),ISBLANK('2. Collected Data'!BE131)),"",-1*('2. Collected Data'!BE131-'2. Collected Data'!BE31))</f>
        <v/>
      </c>
      <c r="BB31" s="364" t="str">
        <f>IF(OR(ISBLANK('2. Collected Data'!BF31),ISBLANK('2. Collected Data'!BF131)),"",-1*('2. Collected Data'!BF131-'2. Collected Data'!BF31))</f>
        <v/>
      </c>
      <c r="BC31" s="361"/>
      <c r="BD31" s="363" t="str">
        <f>IF(OR(ISBLANK('2. Collected Data'!BH31),ISBLANK('2. Collected Data'!BH131)),"",-1*('2. Collected Data'!BH131-'2. Collected Data'!BH31))</f>
        <v/>
      </c>
      <c r="BE31" s="130"/>
      <c r="BF31" s="211"/>
    </row>
    <row r="32" spans="1:58" s="177" customFormat="1" ht="11.25" customHeight="1" x14ac:dyDescent="0.15">
      <c r="A32" s="89" t="s">
        <v>137</v>
      </c>
      <c r="B32" s="172"/>
      <c r="C32" s="366">
        <f>IF(OR(ISBLANK('2. Collected Data'!G32),ISBLANK('2. Collected Data'!G132)),"",-1*('2. Collected Data'!G132-'2. Collected Data'!G32))</f>
        <v>0</v>
      </c>
      <c r="D32" s="355">
        <f>IF(OR(ISBLANK('2. Collected Data'!H32),ISBLANK('2. Collected Data'!H132)),"",-1*('2. Collected Data'!H132-'2. Collected Data'!H32))</f>
        <v>0</v>
      </c>
      <c r="E32" s="355">
        <f>IF(OR(ISBLANK('2. Collected Data'!I32),ISBLANK('2. Collected Data'!I132)),"",-1*('2. Collected Data'!I132-'2. Collected Data'!I32))</f>
        <v>0</v>
      </c>
      <c r="F32" s="355">
        <f>IF(OR(ISBLANK('2. Collected Data'!J32),ISBLANK('2. Collected Data'!J132)),"",-1*('2. Collected Data'!J132-'2. Collected Data'!J32))</f>
        <v>0</v>
      </c>
      <c r="G32" s="355">
        <f>IF(OR(ISBLANK('2. Collected Data'!K32),ISBLANK('2. Collected Data'!K132)),"",-1*('2. Collected Data'!K132-'2. Collected Data'!K32))</f>
        <v>0</v>
      </c>
      <c r="H32" s="355">
        <f>IF(OR(ISBLANK('2. Collected Data'!L32),ISBLANK('2. Collected Data'!L132)),"",-1*('2. Collected Data'!L132-'2. Collected Data'!L32))</f>
        <v>0</v>
      </c>
      <c r="I32" s="355">
        <f>IF(OR(ISBLANK('2. Collected Data'!M32),ISBLANK('2. Collected Data'!M132)),"",-1*('2. Collected Data'!M132-'2. Collected Data'!M32))</f>
        <v>0</v>
      </c>
      <c r="J32" s="355">
        <f>IF(OR(ISBLANK('2. Collected Data'!N32),ISBLANK('2. Collected Data'!N132)),"",-1*('2. Collected Data'!N132-'2. Collected Data'!N32))</f>
        <v>0</v>
      </c>
      <c r="K32" s="355">
        <f>IF(OR(ISBLANK('2. Collected Data'!O32),ISBLANK('2. Collected Data'!O132)),"",-1*('2. Collected Data'!O132-'2. Collected Data'!O32))</f>
        <v>0</v>
      </c>
      <c r="L32" s="355">
        <f>IF(OR(ISBLANK('2. Collected Data'!P32),ISBLANK('2. Collected Data'!P132)),"",-1*('2. Collected Data'!P132-'2. Collected Data'!P32))</f>
        <v>0</v>
      </c>
      <c r="M32" s="355">
        <f>IF(OR(ISBLANK('2. Collected Data'!Q32),ISBLANK('2. Collected Data'!Q132)),"",-1*('2. Collected Data'!Q132-'2. Collected Data'!Q32))</f>
        <v>0</v>
      </c>
      <c r="N32" s="355" t="str">
        <f>IF(OR(ISBLANK('2. Collected Data'!R32),ISBLANK('2. Collected Data'!R132)),"",-1*('2. Collected Data'!R132-'2. Collected Data'!R32))</f>
        <v/>
      </c>
      <c r="O32" s="355" t="str">
        <f>IF(OR(ISBLANK('2. Collected Data'!S32),ISBLANK('2. Collected Data'!S132)),"",-1*('2. Collected Data'!S132-'2. Collected Data'!S32))</f>
        <v/>
      </c>
      <c r="P32" s="355" t="str">
        <f>IF(OR(ISBLANK('2. Collected Data'!T32),ISBLANK('2. Collected Data'!T132)),"",-1*('2. Collected Data'!T132-'2. Collected Data'!T32))</f>
        <v/>
      </c>
      <c r="Q32" s="355">
        <f>IF(OR(ISBLANK('2. Collected Data'!U32),ISBLANK('2. Collected Data'!U132)),"",-1*('2. Collected Data'!U132-'2. Collected Data'!U32))</f>
        <v>0</v>
      </c>
      <c r="R32" s="355" t="str">
        <f>IF(OR(ISBLANK('2. Collected Data'!V32),ISBLANK('2. Collected Data'!V132)),"",-1*('2. Collected Data'!V132-'2. Collected Data'!V32))</f>
        <v/>
      </c>
      <c r="S32" s="355" t="str">
        <f>IF(OR(ISBLANK('2. Collected Data'!W32),ISBLANK('2. Collected Data'!W132)),"",-1*('2. Collected Data'!W132-'2. Collected Data'!W32))</f>
        <v/>
      </c>
      <c r="T32" s="355" t="str">
        <f>IF(OR(ISBLANK('2. Collected Data'!X32),ISBLANK('2. Collected Data'!X132)),"",-1*('2. Collected Data'!X132-'2. Collected Data'!X32))</f>
        <v/>
      </c>
      <c r="U32" s="355">
        <f>IF(OR(ISBLANK('2. Collected Data'!Y32),ISBLANK('2. Collected Data'!Y132)),"",-1*('2. Collected Data'!Y132-'2. Collected Data'!Y32))</f>
        <v>0</v>
      </c>
      <c r="V32" s="355">
        <f>IF(OR(ISBLANK('2. Collected Data'!Z32),ISBLANK('2. Collected Data'!Z132)),"",-1*('2. Collected Data'!Z132-'2. Collected Data'!Z32))</f>
        <v>0</v>
      </c>
      <c r="W32" s="356">
        <f>IF(OR(ISBLANK('2. Collected Data'!AA32),ISBLANK('2. Collected Data'!AA132)),"",-1*('2. Collected Data'!AA132-'2. Collected Data'!AA32))</f>
        <v>-9.9999999999998979E-3</v>
      </c>
      <c r="X32" s="356">
        <f>IF(OR(ISBLANK('2. Collected Data'!AB32),ISBLANK('2. Collected Data'!AB132)),"",-1*('2. Collected Data'!AB132-'2. Collected Data'!AB32))</f>
        <v>1.0000000000000002E-2</v>
      </c>
      <c r="Y32" s="356">
        <f>IF(OR(ISBLANK('2. Collected Data'!AC32),ISBLANK('2. Collected Data'!AC132)),"",-1*('2. Collected Data'!AC132-'2. Collected Data'!AC32))</f>
        <v>0</v>
      </c>
      <c r="Z32" s="355">
        <f>IF(OR(ISBLANK('2. Collected Data'!AD32),ISBLANK('2. Collected Data'!AD132)),"",-1*('2. Collected Data'!AD132-'2. Collected Data'!AD32))</f>
        <v>0</v>
      </c>
      <c r="AA32" s="355">
        <f>IF(OR(ISBLANK('2. Collected Data'!AE32),ISBLANK('2. Collected Data'!AE132)),"",-1*('2. Collected Data'!AE132-'2. Collected Data'!AE32))</f>
        <v>0</v>
      </c>
      <c r="AB32" s="355">
        <f>IF(OR(ISBLANK('2. Collected Data'!AF32),ISBLANK('2. Collected Data'!AF132)),"",-1*('2. Collected Data'!AF132-'2. Collected Data'!AF32))</f>
        <v>0</v>
      </c>
      <c r="AC32" s="357">
        <f>IF(OR(ISBLANK('2. Collected Data'!AG32),ISBLANK('2. Collected Data'!AG132)),"",-1*('2. Collected Data'!AG132-'2. Collected Data'!AG32))</f>
        <v>0</v>
      </c>
      <c r="AD32" s="358"/>
      <c r="AE32" s="359">
        <f>IF(OR(ISBLANK('2. Collected Data'!AI32),ISBLANK('2. Collected Data'!AI132)),"",-1*('2. Collected Data'!AI132-'2. Collected Data'!AI32))</f>
        <v>22178</v>
      </c>
      <c r="AF32" s="355">
        <f>IF(OR(ISBLANK('2. Collected Data'!AJ32),ISBLANK('2. Collected Data'!AJ132)),"",-1*('2. Collected Data'!AJ132-'2. Collected Data'!AJ32))</f>
        <v>14</v>
      </c>
      <c r="AG32" s="355" t="str">
        <f>IF(OR(ISBLANK('2. Collected Data'!AK32),ISBLANK('2. Collected Data'!AK132)),"",-1*('2. Collected Data'!AK132-'2. Collected Data'!AK32))</f>
        <v/>
      </c>
      <c r="AH32" s="355">
        <f>IF(OR(ISBLANK('2. Collected Data'!AL32),ISBLANK('2. Collected Data'!AL132)),"",-1*('2. Collected Data'!AL132-'2. Collected Data'!AL32))</f>
        <v>-6077</v>
      </c>
      <c r="AI32" s="355" t="str">
        <f>IF(OR(ISBLANK('2. Collected Data'!AM32),ISBLANK('2. Collected Data'!AM132)),"",-1*('2. Collected Data'!AM132-'2. Collected Data'!AM32))</f>
        <v/>
      </c>
      <c r="AJ32" s="360"/>
      <c r="AK32" s="355">
        <f>IF(OR(ISBLANK('2. Collected Data'!AO32),ISBLANK('2. Collected Data'!AO132)),"",-1*('2. Collected Data'!AO132-'2. Collected Data'!AO32))</f>
        <v>-88217</v>
      </c>
      <c r="AL32" s="355" t="str">
        <f>IF(OR(ISBLANK('2. Collected Data'!AP32),ISBLANK('2. Collected Data'!AP132)),"",-1*('2. Collected Data'!AP132-'2. Collected Data'!AP32))</f>
        <v/>
      </c>
      <c r="AM32" s="355">
        <f>IF(OR(ISBLANK('2. Collected Data'!AQ32),ISBLANK('2. Collected Data'!AQ132)),"",-1*('2. Collected Data'!AQ132-'2. Collected Data'!AQ32))</f>
        <v>137226</v>
      </c>
      <c r="AN32" s="355" t="str">
        <f>IF(OR(ISBLANK('2. Collected Data'!AR32),ISBLANK('2. Collected Data'!AR132)),"",-1*('2. Collected Data'!AR132-'2. Collected Data'!AR32))</f>
        <v/>
      </c>
      <c r="AO32" s="355" t="str">
        <f>IF(OR(ISBLANK('2. Collected Data'!AS32),ISBLANK('2. Collected Data'!AS132)),"",-1*('2. Collected Data'!AS132-'2. Collected Data'!AS32))</f>
        <v/>
      </c>
      <c r="AP32" s="355" t="str">
        <f>IF(OR(ISBLANK('2. Collected Data'!AT32),ISBLANK('2. Collected Data'!AT132)),"",-1*('2. Collected Data'!AT132-'2. Collected Data'!AT32))</f>
        <v/>
      </c>
      <c r="AQ32" s="357" t="str">
        <f>IF(OR(ISBLANK('2. Collected Data'!AU32),ISBLANK('2. Collected Data'!AU132)),"",-1*('2. Collected Data'!AU132-'2. Collected Data'!AU32))</f>
        <v/>
      </c>
      <c r="AR32" s="358"/>
      <c r="AS32" s="356">
        <f>IF(OR(ISBLANK('2. Collected Data'!AW32),ISBLANK('2. Collected Data'!AW132)),"",-1*('2. Collected Data'!AW132-'2. Collected Data'!AW32))</f>
        <v>-2.0000000000000018E-2</v>
      </c>
      <c r="AT32" s="356">
        <f>IF(OR(ISBLANK('2. Collected Data'!AX32),ISBLANK('2. Collected Data'!AX132)),"",-1*('2. Collected Data'!AX132-'2. Collected Data'!AX32))</f>
        <v>1.999999999999999E-2</v>
      </c>
      <c r="AU32" s="361"/>
      <c r="AV32" s="362"/>
      <c r="AW32" s="358"/>
      <c r="AX32" s="363">
        <f>IF(OR(ISBLANK('2. Collected Data'!BB32),ISBLANK('2. Collected Data'!BB132)),"",-1*('2. Collected Data'!BB132-'2. Collected Data'!BB32))</f>
        <v>-1.4599999999999937</v>
      </c>
      <c r="AY32" s="364">
        <f>IF(OR(ISBLANK('2. Collected Data'!BC32),ISBLANK('2. Collected Data'!BC132)),"",-1*('2. Collected Data'!BC132-'2. Collected Data'!BC32))</f>
        <v>5587373</v>
      </c>
      <c r="AZ32" s="364">
        <f>IF(OR(ISBLANK('2. Collected Data'!BD32),ISBLANK('2. Collected Data'!BD132)),"",-1*('2. Collected Data'!BD132-'2. Collected Data'!BD32))</f>
        <v>5629713</v>
      </c>
      <c r="BA32" s="364">
        <f>IF(OR(ISBLANK('2. Collected Data'!BE32),ISBLANK('2. Collected Data'!BE132)),"",-1*('2. Collected Data'!BE132-'2. Collected Data'!BE32))</f>
        <v>3071285</v>
      </c>
      <c r="BB32" s="364">
        <f>IF(OR(ISBLANK('2. Collected Data'!BF32),ISBLANK('2. Collected Data'!BF132)),"",-1*('2. Collected Data'!BF132-'2. Collected Data'!BF32))</f>
        <v>12188370</v>
      </c>
      <c r="BC32" s="361"/>
      <c r="BD32" s="363">
        <f>IF(OR(ISBLANK('2. Collected Data'!BH32),ISBLANK('2. Collected Data'!BH132)),"",-1*('2. Collected Data'!BH132-'2. Collected Data'!BH32))</f>
        <v>-5.710000000000008</v>
      </c>
      <c r="BE32" s="130"/>
      <c r="BF32" s="211"/>
    </row>
    <row r="33" spans="1:58" s="51" customFormat="1" ht="11.25" customHeight="1" x14ac:dyDescent="0.15">
      <c r="A33" s="89" t="s">
        <v>353</v>
      </c>
      <c r="B33" s="172"/>
      <c r="C33" s="366">
        <f>IF(OR(ISBLANK('2. Collected Data'!G33),ISBLANK('2. Collected Data'!G133)),"",-1*('2. Collected Data'!G133-'2. Collected Data'!G33))</f>
        <v>11</v>
      </c>
      <c r="D33" s="355">
        <f>IF(OR(ISBLANK('2. Collected Data'!H33),ISBLANK('2. Collected Data'!H133)),"",-1*('2. Collected Data'!H133-'2. Collected Data'!H33))</f>
        <v>0</v>
      </c>
      <c r="E33" s="355">
        <f>IF(OR(ISBLANK('2. Collected Data'!I33),ISBLANK('2. Collected Data'!I133)),"",-1*('2. Collected Data'!I133-'2. Collected Data'!I33))</f>
        <v>66</v>
      </c>
      <c r="F33" s="355">
        <f>IF(OR(ISBLANK('2. Collected Data'!J33),ISBLANK('2. Collected Data'!J133)),"",-1*('2. Collected Data'!J133-'2. Collected Data'!J33))</f>
        <v>0</v>
      </c>
      <c r="G33" s="355">
        <f>IF(OR(ISBLANK('2. Collected Data'!K33),ISBLANK('2. Collected Data'!K133)),"",-1*('2. Collected Data'!K133-'2. Collected Data'!K33))</f>
        <v>0</v>
      </c>
      <c r="H33" s="355">
        <f>IF(OR(ISBLANK('2. Collected Data'!L33),ISBLANK('2. Collected Data'!L133)),"",-1*('2. Collected Data'!L133-'2. Collected Data'!L33))</f>
        <v>0</v>
      </c>
      <c r="I33" s="355">
        <f>IF(OR(ISBLANK('2. Collected Data'!M33),ISBLANK('2. Collected Data'!M133)),"",-1*('2. Collected Data'!M133-'2. Collected Data'!M33))</f>
        <v>0</v>
      </c>
      <c r="J33" s="355">
        <f>IF(OR(ISBLANK('2. Collected Data'!N33),ISBLANK('2. Collected Data'!N133)),"",-1*('2. Collected Data'!N133-'2. Collected Data'!N33))</f>
        <v>0</v>
      </c>
      <c r="K33" s="355">
        <f>IF(OR(ISBLANK('2. Collected Data'!O33),ISBLANK('2. Collected Data'!O133)),"",-1*('2. Collected Data'!O133-'2. Collected Data'!O33))</f>
        <v>10</v>
      </c>
      <c r="L33" s="355">
        <f>IF(OR(ISBLANK('2. Collected Data'!P33),ISBLANK('2. Collected Data'!P133)),"",-1*('2. Collected Data'!P133-'2. Collected Data'!P33))</f>
        <v>0</v>
      </c>
      <c r="M33" s="355">
        <f>IF(OR(ISBLANK('2. Collected Data'!Q33),ISBLANK('2. Collected Data'!Q133)),"",-1*('2. Collected Data'!Q133-'2. Collected Data'!Q33))</f>
        <v>0</v>
      </c>
      <c r="N33" s="355">
        <f>IF(OR(ISBLANK('2. Collected Data'!R33),ISBLANK('2. Collected Data'!R133)),"",-1*('2. Collected Data'!R133-'2. Collected Data'!R33))</f>
        <v>0</v>
      </c>
      <c r="O33" s="355">
        <f>IF(OR(ISBLANK('2. Collected Data'!S33),ISBLANK('2. Collected Data'!S133)),"",-1*('2. Collected Data'!S133-'2. Collected Data'!S33))</f>
        <v>0</v>
      </c>
      <c r="P33" s="355">
        <f>IF(OR(ISBLANK('2. Collected Data'!T33),ISBLANK('2. Collected Data'!T133)),"",-1*('2. Collected Data'!T133-'2. Collected Data'!T33))</f>
        <v>0</v>
      </c>
      <c r="Q33" s="355">
        <f>IF(OR(ISBLANK('2. Collected Data'!U33),ISBLANK('2. Collected Data'!U133)),"",-1*('2. Collected Data'!U133-'2. Collected Data'!U33))</f>
        <v>0</v>
      </c>
      <c r="R33" s="355">
        <f>IF(OR(ISBLANK('2. Collected Data'!V33),ISBLANK('2. Collected Data'!V133)),"",-1*('2. Collected Data'!V133-'2. Collected Data'!V33))</f>
        <v>0</v>
      </c>
      <c r="S33" s="355">
        <f>IF(OR(ISBLANK('2. Collected Data'!W33),ISBLANK('2. Collected Data'!W133)),"",-1*('2. Collected Data'!W133-'2. Collected Data'!W33))</f>
        <v>0</v>
      </c>
      <c r="T33" s="355">
        <f>IF(OR(ISBLANK('2. Collected Data'!X33),ISBLANK('2. Collected Data'!X133)),"",-1*('2. Collected Data'!X133-'2. Collected Data'!X33))</f>
        <v>0</v>
      </c>
      <c r="U33" s="355">
        <f>IF(OR(ISBLANK('2. Collected Data'!Y33),ISBLANK('2. Collected Data'!Y133)),"",-1*('2. Collected Data'!Y133-'2. Collected Data'!Y33))</f>
        <v>-3</v>
      </c>
      <c r="V33" s="355">
        <f>IF(OR(ISBLANK('2. Collected Data'!Z33),ISBLANK('2. Collected Data'!Z133)),"",-1*('2. Collected Data'!Z133-'2. Collected Data'!Z33))</f>
        <v>20</v>
      </c>
      <c r="W33" s="356">
        <f>IF(OR(ISBLANK('2. Collected Data'!AA33),ISBLANK('2. Collected Data'!AA133)),"",-1*('2. Collected Data'!AA133-'2. Collected Data'!AA33))</f>
        <v>2.0000000000000018E-2</v>
      </c>
      <c r="X33" s="356">
        <f>IF(OR(ISBLANK('2. Collected Data'!AB33),ISBLANK('2. Collected Data'!AB133)),"",-1*('2. Collected Data'!AB133-'2. Collected Data'!AB33))</f>
        <v>-2.0000000000000018E-2</v>
      </c>
      <c r="Y33" s="356">
        <f>IF(OR(ISBLANK('2. Collected Data'!AC33),ISBLANK('2. Collected Data'!AC133)),"",-1*('2. Collected Data'!AC133-'2. Collected Data'!AC33))</f>
        <v>0</v>
      </c>
      <c r="Z33" s="355">
        <f>IF(OR(ISBLANK('2. Collected Data'!AD33),ISBLANK('2. Collected Data'!AD133)),"",-1*('2. Collected Data'!AD133-'2. Collected Data'!AD33))</f>
        <v>1</v>
      </c>
      <c r="AA33" s="355">
        <f>IF(OR(ISBLANK('2. Collected Data'!AE33),ISBLANK('2. Collected Data'!AE133)),"",-1*('2. Collected Data'!AE133-'2. Collected Data'!AE33))</f>
        <v>20000</v>
      </c>
      <c r="AB33" s="355">
        <f>IF(OR(ISBLANK('2. Collected Data'!AF33),ISBLANK('2. Collected Data'!AF133)),"",-1*('2. Collected Data'!AF133-'2. Collected Data'!AF33))</f>
        <v>0</v>
      </c>
      <c r="AC33" s="357">
        <f>IF(OR(ISBLANK('2. Collected Data'!AG33),ISBLANK('2. Collected Data'!AG133)),"",-1*('2. Collected Data'!AG133-'2. Collected Data'!AG33))</f>
        <v>60000</v>
      </c>
      <c r="AD33" s="358"/>
      <c r="AE33" s="359">
        <f>IF(OR(ISBLANK('2. Collected Data'!AI33),ISBLANK('2. Collected Data'!AI133)),"",-1*('2. Collected Data'!AI133-'2. Collected Data'!AI33))</f>
        <v>93383</v>
      </c>
      <c r="AF33" s="355" t="str">
        <f>IF(OR(ISBLANK('2. Collected Data'!AJ33),ISBLANK('2. Collected Data'!AJ133)),"",-1*('2. Collected Data'!AJ133-'2. Collected Data'!AJ33))</f>
        <v/>
      </c>
      <c r="AG33" s="355" t="str">
        <f>IF(OR(ISBLANK('2. Collected Data'!AK33),ISBLANK('2. Collected Data'!AK133)),"",-1*('2. Collected Data'!AK133-'2. Collected Data'!AK33))</f>
        <v/>
      </c>
      <c r="AH33" s="355">
        <f>IF(OR(ISBLANK('2. Collected Data'!AL33),ISBLANK('2. Collected Data'!AL133)),"",-1*('2. Collected Data'!AL133-'2. Collected Data'!AL33))</f>
        <v>4337</v>
      </c>
      <c r="AI33" s="355" t="str">
        <f>IF(OR(ISBLANK('2. Collected Data'!AM33),ISBLANK('2. Collected Data'!AM133)),"",-1*('2. Collected Data'!AM133-'2. Collected Data'!AM33))</f>
        <v/>
      </c>
      <c r="AJ33" s="360"/>
      <c r="AK33" s="355">
        <f>IF(OR(ISBLANK('2. Collected Data'!AO33),ISBLANK('2. Collected Data'!AO133)),"",-1*('2. Collected Data'!AO133-'2. Collected Data'!AO33))</f>
        <v>1838161</v>
      </c>
      <c r="AL33" s="355" t="str">
        <f>IF(OR(ISBLANK('2. Collected Data'!AP33),ISBLANK('2. Collected Data'!AP133)),"",-1*('2. Collected Data'!AP133-'2. Collected Data'!AP33))</f>
        <v/>
      </c>
      <c r="AM33" s="355">
        <f>IF(OR(ISBLANK('2. Collected Data'!AQ33),ISBLANK('2. Collected Data'!AQ133)),"",-1*('2. Collected Data'!AQ133-'2. Collected Data'!AQ33))</f>
        <v>9870</v>
      </c>
      <c r="AN33" s="355" t="str">
        <f>IF(OR(ISBLANK('2. Collected Data'!AR33),ISBLANK('2. Collected Data'!AR133)),"",-1*('2. Collected Data'!AR133-'2. Collected Data'!AR33))</f>
        <v/>
      </c>
      <c r="AO33" s="355" t="str">
        <f>IF(OR(ISBLANK('2. Collected Data'!AS33),ISBLANK('2. Collected Data'!AS133)),"",-1*('2. Collected Data'!AS133-'2. Collected Data'!AS33))</f>
        <v/>
      </c>
      <c r="AP33" s="355" t="str">
        <f>IF(OR(ISBLANK('2. Collected Data'!AT33),ISBLANK('2. Collected Data'!AT133)),"",-1*('2. Collected Data'!AT133-'2. Collected Data'!AT33))</f>
        <v/>
      </c>
      <c r="AQ33" s="357" t="str">
        <f>IF(OR(ISBLANK('2. Collected Data'!AU33),ISBLANK('2. Collected Data'!AU133)),"",-1*('2. Collected Data'!AU133-'2. Collected Data'!AU33))</f>
        <v/>
      </c>
      <c r="AR33" s="358"/>
      <c r="AS33" s="356">
        <f>IF(OR(ISBLANK('2. Collected Data'!AW33),ISBLANK('2. Collected Data'!AW133)),"",-1*('2. Collected Data'!AW133-'2. Collected Data'!AW33))</f>
        <v>-3.0000000000000027E-2</v>
      </c>
      <c r="AT33" s="356">
        <f>IF(OR(ISBLANK('2. Collected Data'!AX33),ISBLANK('2. Collected Data'!AX133)),"",-1*('2. Collected Data'!AX133-'2. Collected Data'!AX33))</f>
        <v>0.03</v>
      </c>
      <c r="AU33" s="361"/>
      <c r="AV33" s="362"/>
      <c r="AW33" s="358"/>
      <c r="AX33" s="363">
        <f>IF(OR(ISBLANK('2. Collected Data'!BB33),ISBLANK('2. Collected Data'!BB133)),"",-1*('2. Collected Data'!BB133-'2. Collected Data'!BB33))</f>
        <v>3.3700000000000045</v>
      </c>
      <c r="AY33" s="364">
        <f>IF(OR(ISBLANK('2. Collected Data'!BC33),ISBLANK('2. Collected Data'!BC133)),"",-1*('2. Collected Data'!BC133-'2. Collected Data'!BC33))</f>
        <v>7761854</v>
      </c>
      <c r="AZ33" s="364">
        <f>IF(OR(ISBLANK('2. Collected Data'!BD33),ISBLANK('2. Collected Data'!BD133)),"",-1*('2. Collected Data'!BD133-'2. Collected Data'!BD33))</f>
        <v>40726482</v>
      </c>
      <c r="BA33" s="364">
        <f>IF(OR(ISBLANK('2. Collected Data'!BE33),ISBLANK('2. Collected Data'!BE133)),"",-1*('2. Collected Data'!BE133-'2. Collected Data'!BE33))</f>
        <v>7656059</v>
      </c>
      <c r="BB33" s="364">
        <f>IF(OR(ISBLANK('2. Collected Data'!BF33),ISBLANK('2. Collected Data'!BF133)),"",-1*('2. Collected Data'!BF133-'2. Collected Data'!BF33))</f>
        <v>32977440</v>
      </c>
      <c r="BC33" s="361"/>
      <c r="BD33" s="363">
        <f>IF(OR(ISBLANK('2. Collected Data'!BH33),ISBLANK('2. Collected Data'!BH133)),"",-1*('2. Collected Data'!BH133-'2. Collected Data'!BH33))</f>
        <v>3.2099999999999937</v>
      </c>
      <c r="BE33" s="130"/>
      <c r="BF33" s="211"/>
    </row>
    <row r="34" spans="1:58" s="177" customFormat="1" ht="11.25" customHeight="1" x14ac:dyDescent="0.15">
      <c r="A34" s="89" t="s">
        <v>138</v>
      </c>
      <c r="B34" s="172"/>
      <c r="C34" s="366">
        <f>IF(OR(ISBLANK('2. Collected Data'!G34),ISBLANK('2. Collected Data'!G134)),"",-1*('2. Collected Data'!G134-'2. Collected Data'!G34))</f>
        <v>-564</v>
      </c>
      <c r="D34" s="355">
        <f>IF(OR(ISBLANK('2. Collected Data'!H34),ISBLANK('2. Collected Data'!H134)),"",-1*('2. Collected Data'!H134-'2. Collected Data'!H34))</f>
        <v>-12874</v>
      </c>
      <c r="E34" s="355" t="str">
        <f>IF(OR(ISBLANK('2. Collected Data'!I34),ISBLANK('2. Collected Data'!I134)),"",-1*('2. Collected Data'!I134-'2. Collected Data'!I34))</f>
        <v/>
      </c>
      <c r="F34" s="355" t="str">
        <f>IF(OR(ISBLANK('2. Collected Data'!J34),ISBLANK('2. Collected Data'!J134)),"",-1*('2. Collected Data'!J134-'2. Collected Data'!J34))</f>
        <v/>
      </c>
      <c r="G34" s="355" t="str">
        <f>IF(OR(ISBLANK('2. Collected Data'!K34),ISBLANK('2. Collected Data'!K134)),"",-1*('2. Collected Data'!K134-'2. Collected Data'!K34))</f>
        <v/>
      </c>
      <c r="H34" s="355" t="str">
        <f>IF(OR(ISBLANK('2. Collected Data'!L34),ISBLANK('2. Collected Data'!L134)),"",-1*('2. Collected Data'!L134-'2. Collected Data'!L34))</f>
        <v/>
      </c>
      <c r="I34" s="355" t="str">
        <f>IF(OR(ISBLANK('2. Collected Data'!M34),ISBLANK('2. Collected Data'!M134)),"",-1*('2. Collected Data'!M134-'2. Collected Data'!M34))</f>
        <v/>
      </c>
      <c r="J34" s="355" t="str">
        <f>IF(OR(ISBLANK('2. Collected Data'!N34),ISBLANK('2. Collected Data'!N134)),"",-1*('2. Collected Data'!N134-'2. Collected Data'!N34))</f>
        <v/>
      </c>
      <c r="K34" s="355" t="str">
        <f>IF(OR(ISBLANK('2. Collected Data'!O34),ISBLANK('2. Collected Data'!O134)),"",-1*('2. Collected Data'!O134-'2. Collected Data'!O34))</f>
        <v/>
      </c>
      <c r="L34" s="355" t="str">
        <f>IF(OR(ISBLANK('2. Collected Data'!P34),ISBLANK('2. Collected Data'!P134)),"",-1*('2. Collected Data'!P134-'2. Collected Data'!P34))</f>
        <v/>
      </c>
      <c r="M34" s="355" t="str">
        <f>IF(OR(ISBLANK('2. Collected Data'!Q34),ISBLANK('2. Collected Data'!Q134)),"",-1*('2. Collected Data'!Q134-'2. Collected Data'!Q34))</f>
        <v/>
      </c>
      <c r="N34" s="355" t="str">
        <f>IF(OR(ISBLANK('2. Collected Data'!R34),ISBLANK('2. Collected Data'!R134)),"",-1*('2. Collected Data'!R134-'2. Collected Data'!R34))</f>
        <v/>
      </c>
      <c r="O34" s="355" t="str">
        <f>IF(OR(ISBLANK('2. Collected Data'!S34),ISBLANK('2. Collected Data'!S134)),"",-1*('2. Collected Data'!S134-'2. Collected Data'!S34))</f>
        <v/>
      </c>
      <c r="P34" s="355" t="str">
        <f>IF(OR(ISBLANK('2. Collected Data'!T34),ISBLANK('2. Collected Data'!T134)),"",-1*('2. Collected Data'!T134-'2. Collected Data'!T34))</f>
        <v/>
      </c>
      <c r="Q34" s="355" t="str">
        <f>IF(OR(ISBLANK('2. Collected Data'!U34),ISBLANK('2. Collected Data'!U134)),"",-1*('2. Collected Data'!U134-'2. Collected Data'!U34))</f>
        <v/>
      </c>
      <c r="R34" s="355" t="str">
        <f>IF(OR(ISBLANK('2. Collected Data'!V34),ISBLANK('2. Collected Data'!V134)),"",-1*('2. Collected Data'!V134-'2. Collected Data'!V34))</f>
        <v/>
      </c>
      <c r="S34" s="355" t="str">
        <f>IF(OR(ISBLANK('2. Collected Data'!W34),ISBLANK('2. Collected Data'!W134)),"",-1*('2. Collected Data'!W134-'2. Collected Data'!W34))</f>
        <v/>
      </c>
      <c r="T34" s="355" t="str">
        <f>IF(OR(ISBLANK('2. Collected Data'!X34),ISBLANK('2. Collected Data'!X134)),"",-1*('2. Collected Data'!X134-'2. Collected Data'!X34))</f>
        <v/>
      </c>
      <c r="U34" s="355">
        <f>IF(OR(ISBLANK('2. Collected Data'!Y34),ISBLANK('2. Collected Data'!Y134)),"",-1*('2. Collected Data'!Y134-'2. Collected Data'!Y34))</f>
        <v>100</v>
      </c>
      <c r="V34" s="355">
        <f>IF(OR(ISBLANK('2. Collected Data'!Z34),ISBLANK('2. Collected Data'!Z134)),"",-1*('2. Collected Data'!Z134-'2. Collected Data'!Z34))</f>
        <v>-100</v>
      </c>
      <c r="W34" s="356">
        <f>IF(OR(ISBLANK('2. Collected Data'!AA34),ISBLANK('2. Collected Data'!AA134)),"",-1*('2. Collected Data'!AA134-'2. Collected Data'!AA34))</f>
        <v>-0.12</v>
      </c>
      <c r="X34" s="356">
        <f>IF(OR(ISBLANK('2. Collected Data'!AB34),ISBLANK('2. Collected Data'!AB134)),"",-1*('2. Collected Data'!AB134-'2. Collected Data'!AB34))</f>
        <v>0.10999999999999999</v>
      </c>
      <c r="Y34" s="356">
        <f>IF(OR(ISBLANK('2. Collected Data'!AC34),ISBLANK('2. Collected Data'!AC134)),"",-1*('2. Collected Data'!AC134-'2. Collected Data'!AC34))</f>
        <v>0.01</v>
      </c>
      <c r="Z34" s="355">
        <f>IF(OR(ISBLANK('2. Collected Data'!AD34),ISBLANK('2. Collected Data'!AD134)),"",-1*('2. Collected Data'!AD134-'2. Collected Data'!AD34))</f>
        <v>-12</v>
      </c>
      <c r="AA34" s="355">
        <f>IF(OR(ISBLANK('2. Collected Data'!AE34),ISBLANK('2. Collected Data'!AE134)),"",-1*('2. Collected Data'!AE134-'2. Collected Data'!AE34))</f>
        <v>-26000</v>
      </c>
      <c r="AB34" s="355">
        <f>IF(OR(ISBLANK('2. Collected Data'!AF34),ISBLANK('2. Collected Data'!AF134)),"",-1*('2. Collected Data'!AF134-'2. Collected Data'!AF34))</f>
        <v>5</v>
      </c>
      <c r="AC34" s="357">
        <f>IF(OR(ISBLANK('2. Collected Data'!AG34),ISBLANK('2. Collected Data'!AG134)),"",-1*('2. Collected Data'!AG134-'2. Collected Data'!AG34))</f>
        <v>140000</v>
      </c>
      <c r="AD34" s="358"/>
      <c r="AE34" s="359">
        <f>IF(OR(ISBLANK('2. Collected Data'!AI34),ISBLANK('2. Collected Data'!AI134)),"",-1*('2. Collected Data'!AI134-'2. Collected Data'!AI34))</f>
        <v>-59824</v>
      </c>
      <c r="AF34" s="355">
        <f>IF(OR(ISBLANK('2. Collected Data'!AJ34),ISBLANK('2. Collected Data'!AJ134)),"",-1*('2. Collected Data'!AJ134-'2. Collected Data'!AJ34))</f>
        <v>85</v>
      </c>
      <c r="AG34" s="355" t="str">
        <f>IF(OR(ISBLANK('2. Collected Data'!AK34),ISBLANK('2. Collected Data'!AK134)),"",-1*('2. Collected Data'!AK134-'2. Collected Data'!AK34))</f>
        <v/>
      </c>
      <c r="AH34" s="355">
        <f>IF(OR(ISBLANK('2. Collected Data'!AL34),ISBLANK('2. Collected Data'!AL134)),"",-1*('2. Collected Data'!AL134-'2. Collected Data'!AL34))</f>
        <v>1862</v>
      </c>
      <c r="AI34" s="355" t="str">
        <f>IF(OR(ISBLANK('2. Collected Data'!AM34),ISBLANK('2. Collected Data'!AM134)),"",-1*('2. Collected Data'!AM134-'2. Collected Data'!AM34))</f>
        <v/>
      </c>
      <c r="AJ34" s="360"/>
      <c r="AK34" s="355">
        <f>IF(OR(ISBLANK('2. Collected Data'!AO34),ISBLANK('2. Collected Data'!AO134)),"",-1*('2. Collected Data'!AO134-'2. Collected Data'!AO34))</f>
        <v>100000</v>
      </c>
      <c r="AL34" s="355" t="str">
        <f>IF(OR(ISBLANK('2. Collected Data'!AP34),ISBLANK('2. Collected Data'!AP134)),"",-1*('2. Collected Data'!AP134-'2. Collected Data'!AP34))</f>
        <v/>
      </c>
      <c r="AM34" s="355">
        <f>IF(OR(ISBLANK('2. Collected Data'!AQ34),ISBLANK('2. Collected Data'!AQ134)),"",-1*('2. Collected Data'!AQ134-'2. Collected Data'!AQ34))</f>
        <v>-367800</v>
      </c>
      <c r="AN34" s="355" t="str">
        <f>IF(OR(ISBLANK('2. Collected Data'!AR34),ISBLANK('2. Collected Data'!AR134)),"",-1*('2. Collected Data'!AR134-'2. Collected Data'!AR34))</f>
        <v/>
      </c>
      <c r="AO34" s="355" t="str">
        <f>IF(OR(ISBLANK('2. Collected Data'!AS34),ISBLANK('2. Collected Data'!AS134)),"",-1*('2. Collected Data'!AS134-'2. Collected Data'!AS34))</f>
        <v/>
      </c>
      <c r="AP34" s="355" t="str">
        <f>IF(OR(ISBLANK('2. Collected Data'!AT34),ISBLANK('2. Collected Data'!AT134)),"",-1*('2. Collected Data'!AT134-'2. Collected Data'!AT34))</f>
        <v/>
      </c>
      <c r="AQ34" s="357" t="str">
        <f>IF(OR(ISBLANK('2. Collected Data'!AU34),ISBLANK('2. Collected Data'!AU134)),"",-1*('2. Collected Data'!AU134-'2. Collected Data'!AU34))</f>
        <v/>
      </c>
      <c r="AR34" s="358"/>
      <c r="AS34" s="356">
        <f>IF(OR(ISBLANK('2. Collected Data'!AW34),ISBLANK('2. Collected Data'!AW134)),"",-1*('2. Collected Data'!AW134-'2. Collected Data'!AW34))</f>
        <v>-0.34</v>
      </c>
      <c r="AT34" s="356">
        <f>IF(OR(ISBLANK('2. Collected Data'!AX34),ISBLANK('2. Collected Data'!AX134)),"",-1*('2. Collected Data'!AX134-'2. Collected Data'!AX34))</f>
        <v>0.33999999999999997</v>
      </c>
      <c r="AU34" s="361"/>
      <c r="AV34" s="362"/>
      <c r="AW34" s="358"/>
      <c r="AX34" s="363">
        <f>IF(OR(ISBLANK('2. Collected Data'!BB34),ISBLANK('2. Collected Data'!BB134)),"",-1*('2. Collected Data'!BB134-'2. Collected Data'!BB34))</f>
        <v>-5</v>
      </c>
      <c r="AY34" s="364">
        <f>IF(OR(ISBLANK('2. Collected Data'!BC34),ISBLANK('2. Collected Data'!BC134)),"",-1*('2. Collected Data'!BC134-'2. Collected Data'!BC34))</f>
        <v>-1102675</v>
      </c>
      <c r="AZ34" s="364">
        <f>IF(OR(ISBLANK('2. Collected Data'!BD34),ISBLANK('2. Collected Data'!BD134)),"",-1*('2. Collected Data'!BD134-'2. Collected Data'!BD34))</f>
        <v>-9059162</v>
      </c>
      <c r="BA34" s="364">
        <f>IF(OR(ISBLANK('2. Collected Data'!BE34),ISBLANK('2. Collected Data'!BE134)),"",-1*('2. Collected Data'!BE134-'2. Collected Data'!BE34))</f>
        <v>-6140000</v>
      </c>
      <c r="BB34" s="364">
        <f>IF(OR(ISBLANK('2. Collected Data'!BF34),ISBLANK('2. Collected Data'!BF134)),"",-1*('2. Collected Data'!BF134-'2. Collected Data'!BF34))</f>
        <v>-16496113</v>
      </c>
      <c r="BC34" s="361"/>
      <c r="BD34" s="363">
        <f>IF(OR(ISBLANK('2. Collected Data'!BH34),ISBLANK('2. Collected Data'!BH134)),"",-1*('2. Collected Data'!BH134-'2. Collected Data'!BH34))</f>
        <v>-18.03</v>
      </c>
      <c r="BE34" s="130"/>
      <c r="BF34" s="211"/>
    </row>
    <row r="35" spans="1:58" s="177" customFormat="1" ht="11.25" customHeight="1" x14ac:dyDescent="0.15">
      <c r="A35" s="89" t="s">
        <v>139</v>
      </c>
      <c r="B35" s="172"/>
      <c r="C35" s="366">
        <f>IF(OR(ISBLANK('2. Collected Data'!G35),ISBLANK('2. Collected Data'!G135)),"",-1*('2. Collected Data'!G135-'2. Collected Data'!G35))</f>
        <v>0</v>
      </c>
      <c r="D35" s="355">
        <f>IF(OR(ISBLANK('2. Collected Data'!H35),ISBLANK('2. Collected Data'!H135)),"",-1*('2. Collected Data'!H135-'2. Collected Data'!H35))</f>
        <v>0</v>
      </c>
      <c r="E35" s="355">
        <f>IF(OR(ISBLANK('2. Collected Data'!I35),ISBLANK('2. Collected Data'!I135)),"",-1*('2. Collected Data'!I135-'2. Collected Data'!I35))</f>
        <v>11</v>
      </c>
      <c r="F35" s="355">
        <f>IF(OR(ISBLANK('2. Collected Data'!J35),ISBLANK('2. Collected Data'!J135)),"",-1*('2. Collected Data'!J135-'2. Collected Data'!J35))</f>
        <v>0</v>
      </c>
      <c r="G35" s="355">
        <f>IF(OR(ISBLANK('2. Collected Data'!K35),ISBLANK('2. Collected Data'!K135)),"",-1*('2. Collected Data'!K135-'2. Collected Data'!K35))</f>
        <v>-9</v>
      </c>
      <c r="H35" s="355">
        <f>IF(OR(ISBLANK('2. Collected Data'!L35),ISBLANK('2. Collected Data'!L135)),"",-1*('2. Collected Data'!L135-'2. Collected Data'!L35))</f>
        <v>0</v>
      </c>
      <c r="I35" s="355">
        <f>IF(OR(ISBLANK('2. Collected Data'!M35),ISBLANK('2. Collected Data'!M135)),"",-1*('2. Collected Data'!M135-'2. Collected Data'!M35))</f>
        <v>40</v>
      </c>
      <c r="J35" s="355">
        <f>IF(OR(ISBLANK('2. Collected Data'!N35),ISBLANK('2. Collected Data'!N135)),"",-1*('2. Collected Data'!N135-'2. Collected Data'!N35))</f>
        <v>11</v>
      </c>
      <c r="K35" s="355" t="str">
        <f>IF(OR(ISBLANK('2. Collected Data'!O35),ISBLANK('2. Collected Data'!O135)),"",-1*('2. Collected Data'!O135-'2. Collected Data'!O35))</f>
        <v/>
      </c>
      <c r="L35" s="355" t="str">
        <f>IF(OR(ISBLANK('2. Collected Data'!P35),ISBLANK('2. Collected Data'!P135)),"",-1*('2. Collected Data'!P135-'2. Collected Data'!P35))</f>
        <v/>
      </c>
      <c r="M35" s="355" t="str">
        <f>IF(OR(ISBLANK('2. Collected Data'!Q35),ISBLANK('2. Collected Data'!Q135)),"",-1*('2. Collected Data'!Q135-'2. Collected Data'!Q35))</f>
        <v/>
      </c>
      <c r="N35" s="355" t="str">
        <f>IF(OR(ISBLANK('2. Collected Data'!R35),ISBLANK('2. Collected Data'!R135)),"",-1*('2. Collected Data'!R135-'2. Collected Data'!R35))</f>
        <v/>
      </c>
      <c r="O35" s="355" t="str">
        <f>IF(OR(ISBLANK('2. Collected Data'!S35),ISBLANK('2. Collected Data'!S135)),"",-1*('2. Collected Data'!S135-'2. Collected Data'!S35))</f>
        <v/>
      </c>
      <c r="P35" s="355" t="str">
        <f>IF(OR(ISBLANK('2. Collected Data'!T35),ISBLANK('2. Collected Data'!T135)),"",-1*('2. Collected Data'!T135-'2. Collected Data'!T35))</f>
        <v/>
      </c>
      <c r="Q35" s="355" t="str">
        <f>IF(OR(ISBLANK('2. Collected Data'!U35),ISBLANK('2. Collected Data'!U135)),"",-1*('2. Collected Data'!U135-'2. Collected Data'!U35))</f>
        <v/>
      </c>
      <c r="R35" s="355" t="str">
        <f>IF(OR(ISBLANK('2. Collected Data'!V35),ISBLANK('2. Collected Data'!V135)),"",-1*('2. Collected Data'!V135-'2. Collected Data'!V35))</f>
        <v/>
      </c>
      <c r="S35" s="355" t="str">
        <f>IF(OR(ISBLANK('2. Collected Data'!W35),ISBLANK('2. Collected Data'!W135)),"",-1*('2. Collected Data'!W135-'2. Collected Data'!W35))</f>
        <v/>
      </c>
      <c r="T35" s="355" t="str">
        <f>IF(OR(ISBLANK('2. Collected Data'!X35),ISBLANK('2. Collected Data'!X135)),"",-1*('2. Collected Data'!X135-'2. Collected Data'!X35))</f>
        <v/>
      </c>
      <c r="U35" s="355">
        <f>IF(OR(ISBLANK('2. Collected Data'!Y35),ISBLANK('2. Collected Data'!Y135)),"",-1*('2. Collected Data'!Y135-'2. Collected Data'!Y35))</f>
        <v>23</v>
      </c>
      <c r="V35" s="355">
        <f>IF(OR(ISBLANK('2. Collected Data'!Z35),ISBLANK('2. Collected Data'!Z135)),"",-1*('2. Collected Data'!Z135-'2. Collected Data'!Z35))</f>
        <v>2</v>
      </c>
      <c r="W35" s="356">
        <f>IF(OR(ISBLANK('2. Collected Data'!AA35),ISBLANK('2. Collected Data'!AA135)),"",-1*('2. Collected Data'!AA135-'2. Collected Data'!AA35))</f>
        <v>0.51</v>
      </c>
      <c r="X35" s="356">
        <f>IF(OR(ISBLANK('2. Collected Data'!AB35),ISBLANK('2. Collected Data'!AB135)),"",-1*('2. Collected Data'!AB135-'2. Collected Data'!AB35))</f>
        <v>0</v>
      </c>
      <c r="Y35" s="356">
        <f>IF(OR(ISBLANK('2. Collected Data'!AC35),ISBLANK('2. Collected Data'!AC135)),"",-1*('2. Collected Data'!AC135-'2. Collected Data'!AC35))</f>
        <v>-0.51</v>
      </c>
      <c r="Z35" s="355" t="str">
        <f>IF(OR(ISBLANK('2. Collected Data'!AD35),ISBLANK('2. Collected Data'!AD135)),"",-1*('2. Collected Data'!AD135-'2. Collected Data'!AD35))</f>
        <v/>
      </c>
      <c r="AA35" s="355" t="str">
        <f>IF(OR(ISBLANK('2. Collected Data'!AE35),ISBLANK('2. Collected Data'!AE135)),"",-1*('2. Collected Data'!AE135-'2. Collected Data'!AE35))</f>
        <v/>
      </c>
      <c r="AB35" s="355" t="str">
        <f>IF(OR(ISBLANK('2. Collected Data'!AF35),ISBLANK('2. Collected Data'!AF135)),"",-1*('2. Collected Data'!AF135-'2. Collected Data'!AF35))</f>
        <v/>
      </c>
      <c r="AC35" s="357" t="str">
        <f>IF(OR(ISBLANK('2. Collected Data'!AG35),ISBLANK('2. Collected Data'!AG135)),"",-1*('2. Collected Data'!AG135-'2. Collected Data'!AG35))</f>
        <v/>
      </c>
      <c r="AD35" s="358"/>
      <c r="AE35" s="359">
        <f>IF(OR(ISBLANK('2. Collected Data'!AI35),ISBLANK('2. Collected Data'!AI135)),"",-1*('2. Collected Data'!AI135-'2. Collected Data'!AI35))</f>
        <v>187525</v>
      </c>
      <c r="AF35" s="355" t="str">
        <f>IF(OR(ISBLANK('2. Collected Data'!AJ35),ISBLANK('2. Collected Data'!AJ135)),"",-1*('2. Collected Data'!AJ135-'2. Collected Data'!AJ35))</f>
        <v/>
      </c>
      <c r="AG35" s="355" t="str">
        <f>IF(OR(ISBLANK('2. Collected Data'!AK35),ISBLANK('2. Collected Data'!AK135)),"",-1*('2. Collected Data'!AK135-'2. Collected Data'!AK35))</f>
        <v/>
      </c>
      <c r="AH35" s="355">
        <f>IF(OR(ISBLANK('2. Collected Data'!AL35),ISBLANK('2. Collected Data'!AL135)),"",-1*('2. Collected Data'!AL135-'2. Collected Data'!AL35))</f>
        <v>22101</v>
      </c>
      <c r="AI35" s="355" t="str">
        <f>IF(OR(ISBLANK('2. Collected Data'!AM35),ISBLANK('2. Collected Data'!AM135)),"",-1*('2. Collected Data'!AM135-'2. Collected Data'!AM35))</f>
        <v/>
      </c>
      <c r="AJ35" s="360"/>
      <c r="AK35" s="355">
        <f>IF(OR(ISBLANK('2. Collected Data'!AO35),ISBLANK('2. Collected Data'!AO135)),"",-1*('2. Collected Data'!AO135-'2. Collected Data'!AO35))</f>
        <v>534189</v>
      </c>
      <c r="AL35" s="355">
        <f>IF(OR(ISBLANK('2. Collected Data'!AP35),ISBLANK('2. Collected Data'!AP135)),"",-1*('2. Collected Data'!AP135-'2. Collected Data'!AP35))</f>
        <v>168691</v>
      </c>
      <c r="AM35" s="355" t="str">
        <f>IF(OR(ISBLANK('2. Collected Data'!AQ35),ISBLANK('2. Collected Data'!AQ135)),"",-1*('2. Collected Data'!AQ135-'2. Collected Data'!AQ35))</f>
        <v/>
      </c>
      <c r="AN35" s="355" t="str">
        <f>IF(OR(ISBLANK('2. Collected Data'!AR35),ISBLANK('2. Collected Data'!AR135)),"",-1*('2. Collected Data'!AR135-'2. Collected Data'!AR35))</f>
        <v/>
      </c>
      <c r="AO35" s="355" t="str">
        <f>IF(OR(ISBLANK('2. Collected Data'!AS35),ISBLANK('2. Collected Data'!AS135)),"",-1*('2. Collected Data'!AS135-'2. Collected Data'!AS35))</f>
        <v/>
      </c>
      <c r="AP35" s="355" t="str">
        <f>IF(OR(ISBLANK('2. Collected Data'!AT35),ISBLANK('2. Collected Data'!AT135)),"",-1*('2. Collected Data'!AT135-'2. Collected Data'!AT35))</f>
        <v/>
      </c>
      <c r="AQ35" s="357" t="str">
        <f>IF(OR(ISBLANK('2. Collected Data'!AU35),ISBLANK('2. Collected Data'!AU135)),"",-1*('2. Collected Data'!AU135-'2. Collected Data'!AU35))</f>
        <v/>
      </c>
      <c r="AR35" s="358"/>
      <c r="AS35" s="356">
        <f>IF(OR(ISBLANK('2. Collected Data'!AW35),ISBLANK('2. Collected Data'!AW135)),"",-1*('2. Collected Data'!AW135-'2. Collected Data'!AW35))</f>
        <v>0</v>
      </c>
      <c r="AT35" s="356">
        <f>IF(OR(ISBLANK('2. Collected Data'!AX35),ISBLANK('2. Collected Data'!AX135)),"",-1*('2. Collected Data'!AX135-'2. Collected Data'!AX35))</f>
        <v>0</v>
      </c>
      <c r="AU35" s="361"/>
      <c r="AV35" s="362"/>
      <c r="AW35" s="358"/>
      <c r="AX35" s="363">
        <f>IF(OR(ISBLANK('2. Collected Data'!BB35),ISBLANK('2. Collected Data'!BB135)),"",-1*('2. Collected Data'!BB135-'2. Collected Data'!BB35))</f>
        <v>-8.89</v>
      </c>
      <c r="AY35" s="364" t="str">
        <f>IF(OR(ISBLANK('2. Collected Data'!BC35),ISBLANK('2. Collected Data'!BC135)),"",-1*('2. Collected Data'!BC135-'2. Collected Data'!BC35))</f>
        <v/>
      </c>
      <c r="AZ35" s="364" t="str">
        <f>IF(OR(ISBLANK('2. Collected Data'!BD35),ISBLANK('2. Collected Data'!BD135)),"",-1*('2. Collected Data'!BD135-'2. Collected Data'!BD35))</f>
        <v/>
      </c>
      <c r="BA35" s="364" t="str">
        <f>IF(OR(ISBLANK('2. Collected Data'!BE35),ISBLANK('2. Collected Data'!BE135)),"",-1*('2. Collected Data'!BE135-'2. Collected Data'!BE35))</f>
        <v/>
      </c>
      <c r="BB35" s="364" t="str">
        <f>IF(OR(ISBLANK('2. Collected Data'!BF35),ISBLANK('2. Collected Data'!BF135)),"",-1*('2. Collected Data'!BF135-'2. Collected Data'!BF35))</f>
        <v/>
      </c>
      <c r="BC35" s="361"/>
      <c r="BD35" s="363">
        <f>IF(OR(ISBLANK('2. Collected Data'!BH35),ISBLANK('2. Collected Data'!BH135)),"",-1*('2. Collected Data'!BH135-'2. Collected Data'!BH35))</f>
        <v>22.020000000000003</v>
      </c>
      <c r="BE35" s="130"/>
      <c r="BF35" s="211"/>
    </row>
    <row r="36" spans="1:58" s="51" customFormat="1" ht="11.25" customHeight="1" x14ac:dyDescent="0.15">
      <c r="A36" s="89" t="s">
        <v>140</v>
      </c>
      <c r="B36" s="172"/>
      <c r="C36" s="366">
        <f>IF(OR(ISBLANK('2. Collected Data'!G36),ISBLANK('2. Collected Data'!G136)),"",-1*('2. Collected Data'!G136-'2. Collected Data'!G36))</f>
        <v>68</v>
      </c>
      <c r="D36" s="355" t="str">
        <f>IF(OR(ISBLANK('2. Collected Data'!H36),ISBLANK('2. Collected Data'!H136)),"",-1*('2. Collected Data'!H136-'2. Collected Data'!H36))</f>
        <v/>
      </c>
      <c r="E36" s="355">
        <f>IF(OR(ISBLANK('2. Collected Data'!I36),ISBLANK('2. Collected Data'!I136)),"",-1*('2. Collected Data'!I136-'2. Collected Data'!I36))</f>
        <v>-3</v>
      </c>
      <c r="F36" s="355" t="str">
        <f>IF(OR(ISBLANK('2. Collected Data'!J36),ISBLANK('2. Collected Data'!J136)),"",-1*('2. Collected Data'!J136-'2. Collected Data'!J36))</f>
        <v/>
      </c>
      <c r="G36" s="355" t="str">
        <f>IF(OR(ISBLANK('2. Collected Data'!K36),ISBLANK('2. Collected Data'!K136)),"",-1*('2. Collected Data'!K136-'2. Collected Data'!K36))</f>
        <v/>
      </c>
      <c r="H36" s="355" t="str">
        <f>IF(OR(ISBLANK('2. Collected Data'!L36),ISBLANK('2. Collected Data'!L136)),"",-1*('2. Collected Data'!L136-'2. Collected Data'!L36))</f>
        <v/>
      </c>
      <c r="I36" s="355" t="str">
        <f>IF(OR(ISBLANK('2. Collected Data'!M36),ISBLANK('2. Collected Data'!M136)),"",-1*('2. Collected Data'!M136-'2. Collected Data'!M36))</f>
        <v/>
      </c>
      <c r="J36" s="355" t="str">
        <f>IF(OR(ISBLANK('2. Collected Data'!N36),ISBLANK('2. Collected Data'!N136)),"",-1*('2. Collected Data'!N136-'2. Collected Data'!N36))</f>
        <v/>
      </c>
      <c r="K36" s="355" t="str">
        <f>IF(OR(ISBLANK('2. Collected Data'!O36),ISBLANK('2. Collected Data'!O136)),"",-1*('2. Collected Data'!O136-'2. Collected Data'!O36))</f>
        <v/>
      </c>
      <c r="L36" s="355" t="str">
        <f>IF(OR(ISBLANK('2. Collected Data'!P36),ISBLANK('2. Collected Data'!P136)),"",-1*('2. Collected Data'!P136-'2. Collected Data'!P36))</f>
        <v/>
      </c>
      <c r="M36" s="355" t="str">
        <f>IF(OR(ISBLANK('2. Collected Data'!Q36),ISBLANK('2. Collected Data'!Q136)),"",-1*('2. Collected Data'!Q136-'2. Collected Data'!Q36))</f>
        <v/>
      </c>
      <c r="N36" s="355" t="str">
        <f>IF(OR(ISBLANK('2. Collected Data'!R36),ISBLANK('2. Collected Data'!R136)),"",-1*('2. Collected Data'!R136-'2. Collected Data'!R36))</f>
        <v/>
      </c>
      <c r="O36" s="355" t="str">
        <f>IF(OR(ISBLANK('2. Collected Data'!S36),ISBLANK('2. Collected Data'!S136)),"",-1*('2. Collected Data'!S136-'2. Collected Data'!S36))</f>
        <v/>
      </c>
      <c r="P36" s="355" t="str">
        <f>IF(OR(ISBLANK('2. Collected Data'!T36),ISBLANK('2. Collected Data'!T136)),"",-1*('2. Collected Data'!T136-'2. Collected Data'!T36))</f>
        <v/>
      </c>
      <c r="Q36" s="355" t="str">
        <f>IF(OR(ISBLANK('2. Collected Data'!U36),ISBLANK('2. Collected Data'!U136)),"",-1*('2. Collected Data'!U136-'2. Collected Data'!U36))</f>
        <v/>
      </c>
      <c r="R36" s="355" t="str">
        <f>IF(OR(ISBLANK('2. Collected Data'!V36),ISBLANK('2. Collected Data'!V136)),"",-1*('2. Collected Data'!V136-'2. Collected Data'!V36))</f>
        <v/>
      </c>
      <c r="S36" s="355" t="str">
        <f>IF(OR(ISBLANK('2. Collected Data'!W36),ISBLANK('2. Collected Data'!W136)),"",-1*('2. Collected Data'!W136-'2. Collected Data'!W36))</f>
        <v/>
      </c>
      <c r="T36" s="355" t="str">
        <f>IF(OR(ISBLANK('2. Collected Data'!X36),ISBLANK('2. Collected Data'!X136)),"",-1*('2. Collected Data'!X136-'2. Collected Data'!X36))</f>
        <v/>
      </c>
      <c r="U36" s="355" t="str">
        <f>IF(OR(ISBLANK('2. Collected Data'!Y36),ISBLANK('2. Collected Data'!Y136)),"",-1*('2. Collected Data'!Y136-'2. Collected Data'!Y36))</f>
        <v/>
      </c>
      <c r="V36" s="355" t="str">
        <f>IF(OR(ISBLANK('2. Collected Data'!Z36),ISBLANK('2. Collected Data'!Z136)),"",-1*('2. Collected Data'!Z136-'2. Collected Data'!Z36))</f>
        <v/>
      </c>
      <c r="W36" s="356">
        <f>IF(OR(ISBLANK('2. Collected Data'!AA36),ISBLANK('2. Collected Data'!AA136)),"",-1*('2. Collected Data'!AA136-'2. Collected Data'!AA36))</f>
        <v>0</v>
      </c>
      <c r="X36" s="356">
        <f>IF(OR(ISBLANK('2. Collected Data'!AB36),ISBLANK('2. Collected Data'!AB136)),"",-1*('2. Collected Data'!AB136-'2. Collected Data'!AB36))</f>
        <v>0</v>
      </c>
      <c r="Y36" s="356" t="str">
        <f>IF(OR(ISBLANK('2. Collected Data'!AC36),ISBLANK('2. Collected Data'!AC136)),"",-1*('2. Collected Data'!AC136-'2. Collected Data'!AC36))</f>
        <v/>
      </c>
      <c r="Z36" s="355" t="str">
        <f>IF(OR(ISBLANK('2. Collected Data'!AD36),ISBLANK('2. Collected Data'!AD136)),"",-1*('2. Collected Data'!AD136-'2. Collected Data'!AD36))</f>
        <v/>
      </c>
      <c r="AA36" s="355" t="str">
        <f>IF(OR(ISBLANK('2. Collected Data'!AE36),ISBLANK('2. Collected Data'!AE136)),"",-1*('2. Collected Data'!AE136-'2. Collected Data'!AE36))</f>
        <v/>
      </c>
      <c r="AB36" s="355" t="str">
        <f>IF(OR(ISBLANK('2. Collected Data'!AF36),ISBLANK('2. Collected Data'!AF136)),"",-1*('2. Collected Data'!AF136-'2. Collected Data'!AF36))</f>
        <v/>
      </c>
      <c r="AC36" s="357" t="str">
        <f>IF(OR(ISBLANK('2. Collected Data'!AG36),ISBLANK('2. Collected Data'!AG136)),"",-1*('2. Collected Data'!AG136-'2. Collected Data'!AG36))</f>
        <v/>
      </c>
      <c r="AD36" s="358"/>
      <c r="AE36" s="359">
        <f>IF(OR(ISBLANK('2. Collected Data'!AI36),ISBLANK('2. Collected Data'!AI136)),"",-1*('2. Collected Data'!AI136-'2. Collected Data'!AI36))</f>
        <v>54001</v>
      </c>
      <c r="AF36" s="355">
        <f>IF(OR(ISBLANK('2. Collected Data'!AJ36),ISBLANK('2. Collected Data'!AJ136)),"",-1*('2. Collected Data'!AJ136-'2. Collected Data'!AJ36))</f>
        <v>-64331</v>
      </c>
      <c r="AG36" s="355">
        <f>IF(OR(ISBLANK('2. Collected Data'!AK36),ISBLANK('2. Collected Data'!AK136)),"",-1*('2. Collected Data'!AK136-'2. Collected Data'!AK36))</f>
        <v>-1673</v>
      </c>
      <c r="AH36" s="355">
        <f>IF(OR(ISBLANK('2. Collected Data'!AL36),ISBLANK('2. Collected Data'!AL136)),"",-1*('2. Collected Data'!AL136-'2. Collected Data'!AL36))</f>
        <v>-6787</v>
      </c>
      <c r="AI36" s="355" t="str">
        <f>IF(OR(ISBLANK('2. Collected Data'!AM36),ISBLANK('2. Collected Data'!AM136)),"",-1*('2. Collected Data'!AM136-'2. Collected Data'!AM36))</f>
        <v/>
      </c>
      <c r="AJ36" s="360"/>
      <c r="AK36" s="355">
        <f>IF(OR(ISBLANK('2. Collected Data'!AO36),ISBLANK('2. Collected Data'!AO136)),"",-1*('2. Collected Data'!AO136-'2. Collected Data'!AO36))</f>
        <v>4094387</v>
      </c>
      <c r="AL36" s="355">
        <f>IF(OR(ISBLANK('2. Collected Data'!AP36),ISBLANK('2. Collected Data'!AP136)),"",-1*('2. Collected Data'!AP136-'2. Collected Data'!AP36))</f>
        <v>144202</v>
      </c>
      <c r="AM36" s="355" t="str">
        <f>IF(OR(ISBLANK('2. Collected Data'!AQ36),ISBLANK('2. Collected Data'!AQ136)),"",-1*('2. Collected Data'!AQ136-'2. Collected Data'!AQ36))</f>
        <v/>
      </c>
      <c r="AN36" s="355" t="str">
        <f>IF(OR(ISBLANK('2. Collected Data'!AR36),ISBLANK('2. Collected Data'!AR136)),"",-1*('2. Collected Data'!AR136-'2. Collected Data'!AR36))</f>
        <v/>
      </c>
      <c r="AO36" s="355" t="str">
        <f>IF(OR(ISBLANK('2. Collected Data'!AS36),ISBLANK('2. Collected Data'!AS136)),"",-1*('2. Collected Data'!AS136-'2. Collected Data'!AS36))</f>
        <v/>
      </c>
      <c r="AP36" s="355" t="str">
        <f>IF(OR(ISBLANK('2. Collected Data'!AT36),ISBLANK('2. Collected Data'!AT136)),"",-1*('2. Collected Data'!AT136-'2. Collected Data'!AT36))</f>
        <v/>
      </c>
      <c r="AQ36" s="357" t="str">
        <f>IF(OR(ISBLANK('2. Collected Data'!AU36),ISBLANK('2. Collected Data'!AU136)),"",-1*('2. Collected Data'!AU136-'2. Collected Data'!AU36))</f>
        <v/>
      </c>
      <c r="AR36" s="358"/>
      <c r="AS36" s="356" t="str">
        <f>IF(OR(ISBLANK('2. Collected Data'!AW36),ISBLANK('2. Collected Data'!AW136)),"",-1*('2. Collected Data'!AW136-'2. Collected Data'!AW36))</f>
        <v/>
      </c>
      <c r="AT36" s="356" t="str">
        <f>IF(OR(ISBLANK('2. Collected Data'!AX36),ISBLANK('2. Collected Data'!AX136)),"",-1*('2. Collected Data'!AX136-'2. Collected Data'!AX36))</f>
        <v/>
      </c>
      <c r="AU36" s="361"/>
      <c r="AV36" s="362"/>
      <c r="AW36" s="358"/>
      <c r="AX36" s="363">
        <f>IF(OR(ISBLANK('2. Collected Data'!BB36),ISBLANK('2. Collected Data'!BB136)),"",-1*('2. Collected Data'!BB136-'2. Collected Data'!BB36))</f>
        <v>-15.060000000000009</v>
      </c>
      <c r="AY36" s="364">
        <f>IF(OR(ISBLANK('2. Collected Data'!BC36),ISBLANK('2. Collected Data'!BC136)),"",-1*('2. Collected Data'!BC136-'2. Collected Data'!BC36))</f>
        <v>-30660142</v>
      </c>
      <c r="AZ36" s="364">
        <f>IF(OR(ISBLANK('2. Collected Data'!BD36),ISBLANK('2. Collected Data'!BD136)),"",-1*('2. Collected Data'!BD136-'2. Collected Data'!BD36))</f>
        <v>11361000</v>
      </c>
      <c r="BA36" s="364">
        <f>IF(OR(ISBLANK('2. Collected Data'!BE36),ISBLANK('2. Collected Data'!BE136)),"",-1*('2. Collected Data'!BE136-'2. Collected Data'!BE36))</f>
        <v>4765000</v>
      </c>
      <c r="BB36" s="364" t="str">
        <f>IF(OR(ISBLANK('2. Collected Data'!BF36),ISBLANK('2. Collected Data'!BF136)),"",-1*('2. Collected Data'!BF136-'2. Collected Data'!BF36))</f>
        <v/>
      </c>
      <c r="BC36" s="361"/>
      <c r="BD36" s="363">
        <f>IF(OR(ISBLANK('2. Collected Data'!BH36),ISBLANK('2. Collected Data'!BH136)),"",-1*('2. Collected Data'!BH136-'2. Collected Data'!BH36))</f>
        <v>8.4500000000000099</v>
      </c>
      <c r="BE36" s="130"/>
      <c r="BF36" s="211"/>
    </row>
    <row r="37" spans="1:58" s="51" customFormat="1" ht="11.25" customHeight="1" x14ac:dyDescent="0.15">
      <c r="A37" s="89" t="s">
        <v>354</v>
      </c>
      <c r="B37" s="172"/>
      <c r="C37" s="366" t="str">
        <f>IF(OR(ISBLANK('2. Collected Data'!G37),ISBLANK('2. Collected Data'!G137)),"",-1*('2. Collected Data'!G137-'2. Collected Data'!G37))</f>
        <v/>
      </c>
      <c r="D37" s="355" t="str">
        <f>IF(OR(ISBLANK('2. Collected Data'!H37),ISBLANK('2. Collected Data'!H137)),"",-1*('2. Collected Data'!H137-'2. Collected Data'!H37))</f>
        <v/>
      </c>
      <c r="E37" s="355" t="str">
        <f>IF(OR(ISBLANK('2. Collected Data'!I37),ISBLANK('2. Collected Data'!I137)),"",-1*('2. Collected Data'!I137-'2. Collected Data'!I37))</f>
        <v/>
      </c>
      <c r="F37" s="355" t="str">
        <f>IF(OR(ISBLANK('2. Collected Data'!J37),ISBLANK('2. Collected Data'!J137)),"",-1*('2. Collected Data'!J137-'2. Collected Data'!J37))</f>
        <v/>
      </c>
      <c r="G37" s="355" t="str">
        <f>IF(OR(ISBLANK('2. Collected Data'!K37),ISBLANK('2. Collected Data'!K137)),"",-1*('2. Collected Data'!K137-'2. Collected Data'!K37))</f>
        <v/>
      </c>
      <c r="H37" s="355" t="str">
        <f>IF(OR(ISBLANK('2. Collected Data'!L37),ISBLANK('2. Collected Data'!L137)),"",-1*('2. Collected Data'!L137-'2. Collected Data'!L37))</f>
        <v/>
      </c>
      <c r="I37" s="355" t="str">
        <f>IF(OR(ISBLANK('2. Collected Data'!M37),ISBLANK('2. Collected Data'!M137)),"",-1*('2. Collected Data'!M137-'2. Collected Data'!M37))</f>
        <v/>
      </c>
      <c r="J37" s="355" t="str">
        <f>IF(OR(ISBLANK('2. Collected Data'!N37),ISBLANK('2. Collected Data'!N137)),"",-1*('2. Collected Data'!N137-'2. Collected Data'!N37))</f>
        <v/>
      </c>
      <c r="K37" s="355" t="str">
        <f>IF(OR(ISBLANK('2. Collected Data'!O37),ISBLANK('2. Collected Data'!O137)),"",-1*('2. Collected Data'!O137-'2. Collected Data'!O37))</f>
        <v/>
      </c>
      <c r="L37" s="355" t="str">
        <f>IF(OR(ISBLANK('2. Collected Data'!P37),ISBLANK('2. Collected Data'!P137)),"",-1*('2. Collected Data'!P137-'2. Collected Data'!P37))</f>
        <v/>
      </c>
      <c r="M37" s="355" t="str">
        <f>IF(OR(ISBLANK('2. Collected Data'!Q37),ISBLANK('2. Collected Data'!Q137)),"",-1*('2. Collected Data'!Q137-'2. Collected Data'!Q37))</f>
        <v/>
      </c>
      <c r="N37" s="355" t="str">
        <f>IF(OR(ISBLANK('2. Collected Data'!R37),ISBLANK('2. Collected Data'!R137)),"",-1*('2. Collected Data'!R137-'2. Collected Data'!R37))</f>
        <v/>
      </c>
      <c r="O37" s="355" t="str">
        <f>IF(OR(ISBLANK('2. Collected Data'!S37),ISBLANK('2. Collected Data'!S137)),"",-1*('2. Collected Data'!S137-'2. Collected Data'!S37))</f>
        <v/>
      </c>
      <c r="P37" s="355" t="str">
        <f>IF(OR(ISBLANK('2. Collected Data'!T37),ISBLANK('2. Collected Data'!T137)),"",-1*('2. Collected Data'!T137-'2. Collected Data'!T37))</f>
        <v/>
      </c>
      <c r="Q37" s="355" t="str">
        <f>IF(OR(ISBLANK('2. Collected Data'!U37),ISBLANK('2. Collected Data'!U137)),"",-1*('2. Collected Data'!U137-'2. Collected Data'!U37))</f>
        <v/>
      </c>
      <c r="R37" s="355" t="str">
        <f>IF(OR(ISBLANK('2. Collected Data'!V37),ISBLANK('2. Collected Data'!V137)),"",-1*('2. Collected Data'!V137-'2. Collected Data'!V37))</f>
        <v/>
      </c>
      <c r="S37" s="355" t="str">
        <f>IF(OR(ISBLANK('2. Collected Data'!W37),ISBLANK('2. Collected Data'!W137)),"",-1*('2. Collected Data'!W137-'2. Collected Data'!W37))</f>
        <v/>
      </c>
      <c r="T37" s="355" t="str">
        <f>IF(OR(ISBLANK('2. Collected Data'!X37),ISBLANK('2. Collected Data'!X137)),"",-1*('2. Collected Data'!X137-'2. Collected Data'!X37))</f>
        <v/>
      </c>
      <c r="U37" s="355" t="str">
        <f>IF(OR(ISBLANK('2. Collected Data'!Y37),ISBLANK('2. Collected Data'!Y137)),"",-1*('2. Collected Data'!Y137-'2. Collected Data'!Y37))</f>
        <v/>
      </c>
      <c r="V37" s="355" t="str">
        <f>IF(OR(ISBLANK('2. Collected Data'!Z37),ISBLANK('2. Collected Data'!Z137)),"",-1*('2. Collected Data'!Z137-'2. Collected Data'!Z37))</f>
        <v/>
      </c>
      <c r="W37" s="356" t="str">
        <f>IF(OR(ISBLANK('2. Collected Data'!AA37),ISBLANK('2. Collected Data'!AA137)),"",-1*('2. Collected Data'!AA137-'2. Collected Data'!AA37))</f>
        <v/>
      </c>
      <c r="X37" s="356" t="str">
        <f>IF(OR(ISBLANK('2. Collected Data'!AB37),ISBLANK('2. Collected Data'!AB137)),"",-1*('2. Collected Data'!AB137-'2. Collected Data'!AB37))</f>
        <v/>
      </c>
      <c r="Y37" s="356" t="str">
        <f>IF(OR(ISBLANK('2. Collected Data'!AC37),ISBLANK('2. Collected Data'!AC137)),"",-1*('2. Collected Data'!AC137-'2. Collected Data'!AC37))</f>
        <v/>
      </c>
      <c r="Z37" s="355" t="str">
        <f>IF(OR(ISBLANK('2. Collected Data'!AD37),ISBLANK('2. Collected Data'!AD137)),"",-1*('2. Collected Data'!AD137-'2. Collected Data'!AD37))</f>
        <v/>
      </c>
      <c r="AA37" s="355" t="str">
        <f>IF(OR(ISBLANK('2. Collected Data'!AE37),ISBLANK('2. Collected Data'!AE137)),"",-1*('2. Collected Data'!AE137-'2. Collected Data'!AE37))</f>
        <v/>
      </c>
      <c r="AB37" s="355" t="str">
        <f>IF(OR(ISBLANK('2. Collected Data'!AF37),ISBLANK('2. Collected Data'!AF137)),"",-1*('2. Collected Data'!AF137-'2. Collected Data'!AF37))</f>
        <v/>
      </c>
      <c r="AC37" s="357" t="str">
        <f>IF(OR(ISBLANK('2. Collected Data'!AG37),ISBLANK('2. Collected Data'!AG137)),"",-1*('2. Collected Data'!AG137-'2. Collected Data'!AG37))</f>
        <v/>
      </c>
      <c r="AD37" s="358"/>
      <c r="AE37" s="359" t="str">
        <f>IF(OR(ISBLANK('2. Collected Data'!AI37),ISBLANK('2. Collected Data'!AI137)),"",-1*('2. Collected Data'!AI137-'2. Collected Data'!AI37))</f>
        <v/>
      </c>
      <c r="AF37" s="355" t="str">
        <f>IF(OR(ISBLANK('2. Collected Data'!AJ37),ISBLANK('2. Collected Data'!AJ137)),"",-1*('2. Collected Data'!AJ137-'2. Collected Data'!AJ37))</f>
        <v/>
      </c>
      <c r="AG37" s="355" t="str">
        <f>IF(OR(ISBLANK('2. Collected Data'!AK37),ISBLANK('2. Collected Data'!AK137)),"",-1*('2. Collected Data'!AK137-'2. Collected Data'!AK37))</f>
        <v/>
      </c>
      <c r="AH37" s="355" t="str">
        <f>IF(OR(ISBLANK('2. Collected Data'!AL37),ISBLANK('2. Collected Data'!AL137)),"",-1*('2. Collected Data'!AL137-'2. Collected Data'!AL37))</f>
        <v/>
      </c>
      <c r="AI37" s="355" t="str">
        <f>IF(OR(ISBLANK('2. Collected Data'!AM37),ISBLANK('2. Collected Data'!AM137)),"",-1*('2. Collected Data'!AM137-'2. Collected Data'!AM37))</f>
        <v/>
      </c>
      <c r="AJ37" s="360"/>
      <c r="AK37" s="355" t="str">
        <f>IF(OR(ISBLANK('2. Collected Data'!AO37),ISBLANK('2. Collected Data'!AO137)),"",-1*('2. Collected Data'!AO137-'2. Collected Data'!AO37))</f>
        <v/>
      </c>
      <c r="AL37" s="355" t="str">
        <f>IF(OR(ISBLANK('2. Collected Data'!AP37),ISBLANK('2. Collected Data'!AP137)),"",-1*('2. Collected Data'!AP137-'2. Collected Data'!AP37))</f>
        <v/>
      </c>
      <c r="AM37" s="355" t="str">
        <f>IF(OR(ISBLANK('2. Collected Data'!AQ37),ISBLANK('2. Collected Data'!AQ137)),"",-1*('2. Collected Data'!AQ137-'2. Collected Data'!AQ37))</f>
        <v/>
      </c>
      <c r="AN37" s="355" t="str">
        <f>IF(OR(ISBLANK('2. Collected Data'!AR37),ISBLANK('2. Collected Data'!AR137)),"",-1*('2. Collected Data'!AR137-'2. Collected Data'!AR37))</f>
        <v/>
      </c>
      <c r="AO37" s="355" t="str">
        <f>IF(OR(ISBLANK('2. Collected Data'!AS37),ISBLANK('2. Collected Data'!AS137)),"",-1*('2. Collected Data'!AS137-'2. Collected Data'!AS37))</f>
        <v/>
      </c>
      <c r="AP37" s="355" t="str">
        <f>IF(OR(ISBLANK('2. Collected Data'!AT37),ISBLANK('2. Collected Data'!AT137)),"",-1*('2. Collected Data'!AT137-'2. Collected Data'!AT37))</f>
        <v/>
      </c>
      <c r="AQ37" s="357" t="str">
        <f>IF(OR(ISBLANK('2. Collected Data'!AU37),ISBLANK('2. Collected Data'!AU137)),"",-1*('2. Collected Data'!AU137-'2. Collected Data'!AU37))</f>
        <v/>
      </c>
      <c r="AR37" s="358"/>
      <c r="AS37" s="356" t="str">
        <f>IF(OR(ISBLANK('2. Collected Data'!AW37),ISBLANK('2. Collected Data'!AW137)),"",-1*('2. Collected Data'!AW137-'2. Collected Data'!AW37))</f>
        <v/>
      </c>
      <c r="AT37" s="356" t="str">
        <f>IF(OR(ISBLANK('2. Collected Data'!AX37),ISBLANK('2. Collected Data'!AX137)),"",-1*('2. Collected Data'!AX137-'2. Collected Data'!AX37))</f>
        <v/>
      </c>
      <c r="AU37" s="361"/>
      <c r="AV37" s="362"/>
      <c r="AW37" s="358"/>
      <c r="AX37" s="363" t="str">
        <f>IF(OR(ISBLANK('2. Collected Data'!BB37),ISBLANK('2. Collected Data'!BB137)),"",-1*('2. Collected Data'!BB137-'2. Collected Data'!BB37))</f>
        <v/>
      </c>
      <c r="AY37" s="364" t="str">
        <f>IF(OR(ISBLANK('2. Collected Data'!BC37),ISBLANK('2. Collected Data'!BC137)),"",-1*('2. Collected Data'!BC137-'2. Collected Data'!BC37))</f>
        <v/>
      </c>
      <c r="AZ37" s="364" t="str">
        <f>IF(OR(ISBLANK('2. Collected Data'!BD37),ISBLANK('2. Collected Data'!BD137)),"",-1*('2. Collected Data'!BD137-'2. Collected Data'!BD37))</f>
        <v/>
      </c>
      <c r="BA37" s="364" t="str">
        <f>IF(OR(ISBLANK('2. Collected Data'!BE37),ISBLANK('2. Collected Data'!BE137)),"",-1*('2. Collected Data'!BE137-'2. Collected Data'!BE37))</f>
        <v/>
      </c>
      <c r="BB37" s="364" t="str">
        <f>IF(OR(ISBLANK('2. Collected Data'!BF37),ISBLANK('2. Collected Data'!BF137)),"",-1*('2. Collected Data'!BF137-'2. Collected Data'!BF37))</f>
        <v/>
      </c>
      <c r="BC37" s="361"/>
      <c r="BD37" s="363" t="str">
        <f>IF(OR(ISBLANK('2. Collected Data'!BH37),ISBLANK('2. Collected Data'!BH137)),"",-1*('2. Collected Data'!BH137-'2. Collected Data'!BH37))</f>
        <v/>
      </c>
      <c r="BE37" s="130"/>
      <c r="BF37" s="211"/>
    </row>
    <row r="38" spans="1:58" s="177" customFormat="1" ht="11.25" customHeight="1" x14ac:dyDescent="0.15">
      <c r="A38" s="89" t="s">
        <v>141</v>
      </c>
      <c r="B38" s="172"/>
      <c r="C38" s="366">
        <f>IF(OR(ISBLANK('2. Collected Data'!G38),ISBLANK('2. Collected Data'!G138)),"",-1*('2. Collected Data'!G138-'2. Collected Data'!G38))</f>
        <v>570</v>
      </c>
      <c r="D38" s="355">
        <f>IF(OR(ISBLANK('2. Collected Data'!H38),ISBLANK('2. Collected Data'!H138)),"",-1*('2. Collected Data'!H138-'2. Collected Data'!H38))</f>
        <v>-141</v>
      </c>
      <c r="E38" s="355">
        <f>IF(OR(ISBLANK('2. Collected Data'!I38),ISBLANK('2. Collected Data'!I138)),"",-1*('2. Collected Data'!I138-'2. Collected Data'!I38))</f>
        <v>-38</v>
      </c>
      <c r="F38" s="355">
        <f>IF(OR(ISBLANK('2. Collected Data'!J38),ISBLANK('2. Collected Data'!J138)),"",-1*('2. Collected Data'!J138-'2. Collected Data'!J38))</f>
        <v>-87</v>
      </c>
      <c r="G38" s="355">
        <f>IF(OR(ISBLANK('2. Collected Data'!K38),ISBLANK('2. Collected Data'!K138)),"",-1*('2. Collected Data'!K138-'2. Collected Data'!K38))</f>
        <v>0</v>
      </c>
      <c r="H38" s="355">
        <f>IF(OR(ISBLANK('2. Collected Data'!L38),ISBLANK('2. Collected Data'!L138)),"",-1*('2. Collected Data'!L138-'2. Collected Data'!L38))</f>
        <v>0</v>
      </c>
      <c r="I38" s="355">
        <f>IF(OR(ISBLANK('2. Collected Data'!M38),ISBLANK('2. Collected Data'!M138)),"",-1*('2. Collected Data'!M138-'2. Collected Data'!M38))</f>
        <v>61</v>
      </c>
      <c r="J38" s="355">
        <f>IF(OR(ISBLANK('2. Collected Data'!N38),ISBLANK('2. Collected Data'!N138)),"",-1*('2. Collected Data'!N138-'2. Collected Data'!N38))</f>
        <v>-56</v>
      </c>
      <c r="K38" s="355">
        <f>IF(OR(ISBLANK('2. Collected Data'!O38),ISBLANK('2. Collected Data'!O138)),"",-1*('2. Collected Data'!O138-'2. Collected Data'!O38))</f>
        <v>-592</v>
      </c>
      <c r="L38" s="355">
        <f>IF(OR(ISBLANK('2. Collected Data'!P38),ISBLANK('2. Collected Data'!P138)),"",-1*('2. Collected Data'!P138-'2. Collected Data'!P38))</f>
        <v>0</v>
      </c>
      <c r="M38" s="355" t="str">
        <f>IF(OR(ISBLANK('2. Collected Data'!Q38),ISBLANK('2. Collected Data'!Q138)),"",-1*('2. Collected Data'!Q138-'2. Collected Data'!Q38))</f>
        <v/>
      </c>
      <c r="N38" s="355" t="str">
        <f>IF(OR(ISBLANK('2. Collected Data'!R38),ISBLANK('2. Collected Data'!R138)),"",-1*('2. Collected Data'!R138-'2. Collected Data'!R38))</f>
        <v/>
      </c>
      <c r="O38" s="355" t="str">
        <f>IF(OR(ISBLANK('2. Collected Data'!S38),ISBLANK('2. Collected Data'!S138)),"",-1*('2. Collected Data'!S138-'2. Collected Data'!S38))</f>
        <v/>
      </c>
      <c r="P38" s="355" t="str">
        <f>IF(OR(ISBLANK('2. Collected Data'!T38),ISBLANK('2. Collected Data'!T138)),"",-1*('2. Collected Data'!T138-'2. Collected Data'!T38))</f>
        <v/>
      </c>
      <c r="Q38" s="355" t="str">
        <f>IF(OR(ISBLANK('2. Collected Data'!U38),ISBLANK('2. Collected Data'!U138)),"",-1*('2. Collected Data'!U138-'2. Collected Data'!U38))</f>
        <v/>
      </c>
      <c r="R38" s="355" t="str">
        <f>IF(OR(ISBLANK('2. Collected Data'!V38),ISBLANK('2. Collected Data'!V138)),"",-1*('2. Collected Data'!V138-'2. Collected Data'!V38))</f>
        <v/>
      </c>
      <c r="S38" s="355" t="str">
        <f>IF(OR(ISBLANK('2. Collected Data'!W38),ISBLANK('2. Collected Data'!W138)),"",-1*('2. Collected Data'!W138-'2. Collected Data'!W38))</f>
        <v/>
      </c>
      <c r="T38" s="355" t="str">
        <f>IF(OR(ISBLANK('2. Collected Data'!X38),ISBLANK('2. Collected Data'!X138)),"",-1*('2. Collected Data'!X138-'2. Collected Data'!X38))</f>
        <v/>
      </c>
      <c r="U38" s="355">
        <f>IF(OR(ISBLANK('2. Collected Data'!Y38),ISBLANK('2. Collected Data'!Y138)),"",-1*('2. Collected Data'!Y138-'2. Collected Data'!Y38))</f>
        <v>-48</v>
      </c>
      <c r="V38" s="355">
        <f>IF(OR(ISBLANK('2. Collected Data'!Z38),ISBLANK('2. Collected Data'!Z138)),"",-1*('2. Collected Data'!Z138-'2. Collected Data'!Z38))</f>
        <v>27</v>
      </c>
      <c r="W38" s="356">
        <f>IF(OR(ISBLANK('2. Collected Data'!AA38),ISBLANK('2. Collected Data'!AA138)),"",-1*('2. Collected Data'!AA138-'2. Collected Data'!AA38))</f>
        <v>0</v>
      </c>
      <c r="X38" s="356">
        <f>IF(OR(ISBLANK('2. Collected Data'!AB38),ISBLANK('2. Collected Data'!AB138)),"",-1*('2. Collected Data'!AB138-'2. Collected Data'!AB38))</f>
        <v>0</v>
      </c>
      <c r="Y38" s="356">
        <f>IF(OR(ISBLANK('2. Collected Data'!AC38),ISBLANK('2. Collected Data'!AC138)),"",-1*('2. Collected Data'!AC138-'2. Collected Data'!AC38))</f>
        <v>0</v>
      </c>
      <c r="Z38" s="355">
        <f>IF(OR(ISBLANK('2. Collected Data'!AD38),ISBLANK('2. Collected Data'!AD138)),"",-1*('2. Collected Data'!AD138-'2. Collected Data'!AD38))</f>
        <v>-30</v>
      </c>
      <c r="AA38" s="355">
        <f>IF(OR(ISBLANK('2. Collected Data'!AE38),ISBLANK('2. Collected Data'!AE138)),"",-1*('2. Collected Data'!AE138-'2. Collected Data'!AE38))</f>
        <v>-45000</v>
      </c>
      <c r="AB38" s="355">
        <f>IF(OR(ISBLANK('2. Collected Data'!AF38),ISBLANK('2. Collected Data'!AF138)),"",-1*('2. Collected Data'!AF138-'2. Collected Data'!AF38))</f>
        <v>-129</v>
      </c>
      <c r="AC38" s="357">
        <f>IF(OR(ISBLANK('2. Collected Data'!AG38),ISBLANK('2. Collected Data'!AG138)),"",-1*('2. Collected Data'!AG138-'2. Collected Data'!AG38))</f>
        <v>1200000</v>
      </c>
      <c r="AD38" s="358"/>
      <c r="AE38" s="359">
        <f>IF(OR(ISBLANK('2. Collected Data'!AI38),ISBLANK('2. Collected Data'!AI138)),"",-1*('2. Collected Data'!AI138-'2. Collected Data'!AI38))</f>
        <v>75000</v>
      </c>
      <c r="AF38" s="355">
        <f>IF(OR(ISBLANK('2. Collected Data'!AJ38),ISBLANK('2. Collected Data'!AJ138)),"",-1*('2. Collected Data'!AJ138-'2. Collected Data'!AJ38))</f>
        <v>-300</v>
      </c>
      <c r="AG38" s="355">
        <f>IF(OR(ISBLANK('2. Collected Data'!AK38),ISBLANK('2. Collected Data'!AK138)),"",-1*('2. Collected Data'!AK138-'2. Collected Data'!AK38))</f>
        <v>0</v>
      </c>
      <c r="AH38" s="355">
        <f>IF(OR(ISBLANK('2. Collected Data'!AL38),ISBLANK('2. Collected Data'!AL138)),"",-1*('2. Collected Data'!AL138-'2. Collected Data'!AL38))</f>
        <v>51000</v>
      </c>
      <c r="AI38" s="355" t="str">
        <f>IF(OR(ISBLANK('2. Collected Data'!AM38),ISBLANK('2. Collected Data'!AM138)),"",-1*('2. Collected Data'!AM138-'2. Collected Data'!AM38))</f>
        <v/>
      </c>
      <c r="AJ38" s="360"/>
      <c r="AK38" s="355">
        <f>IF(OR(ISBLANK('2. Collected Data'!AO38),ISBLANK('2. Collected Data'!AO138)),"",-1*('2. Collected Data'!AO138-'2. Collected Data'!AO38))</f>
        <v>1971000</v>
      </c>
      <c r="AL38" s="355">
        <f>IF(OR(ISBLANK('2. Collected Data'!AP38),ISBLANK('2. Collected Data'!AP138)),"",-1*('2. Collected Data'!AP138-'2. Collected Data'!AP38))</f>
        <v>455000</v>
      </c>
      <c r="AM38" s="355" t="str">
        <f>IF(OR(ISBLANK('2. Collected Data'!AQ38),ISBLANK('2. Collected Data'!AQ138)),"",-1*('2. Collected Data'!AQ138-'2. Collected Data'!AQ38))</f>
        <v/>
      </c>
      <c r="AN38" s="355" t="str">
        <f>IF(OR(ISBLANK('2. Collected Data'!AR38),ISBLANK('2. Collected Data'!AR138)),"",-1*('2. Collected Data'!AR138-'2. Collected Data'!AR38))</f>
        <v/>
      </c>
      <c r="AO38" s="355" t="str">
        <f>IF(OR(ISBLANK('2. Collected Data'!AS38),ISBLANK('2. Collected Data'!AS138)),"",-1*('2. Collected Data'!AS138-'2. Collected Data'!AS38))</f>
        <v/>
      </c>
      <c r="AP38" s="355">
        <f>IF(OR(ISBLANK('2. Collected Data'!AT38),ISBLANK('2. Collected Data'!AT138)),"",-1*('2. Collected Data'!AT138-'2. Collected Data'!AT38))</f>
        <v>608000</v>
      </c>
      <c r="AQ38" s="357" t="str">
        <f>IF(OR(ISBLANK('2. Collected Data'!AU38),ISBLANK('2. Collected Data'!AU138)),"",-1*('2. Collected Data'!AU138-'2. Collected Data'!AU38))</f>
        <v/>
      </c>
      <c r="AR38" s="358"/>
      <c r="AS38" s="356">
        <f>IF(OR(ISBLANK('2. Collected Data'!AW38),ISBLANK('2. Collected Data'!AW138)),"",-1*('2. Collected Data'!AW138-'2. Collected Data'!AW38))</f>
        <v>-2.0000000000000018E-2</v>
      </c>
      <c r="AT38" s="356">
        <f>IF(OR(ISBLANK('2. Collected Data'!AX38),ISBLANK('2. Collected Data'!AX138)),"",-1*('2. Collected Data'!AX138-'2. Collected Data'!AX38))</f>
        <v>1.999999999999999E-2</v>
      </c>
      <c r="AU38" s="361"/>
      <c r="AV38" s="362"/>
      <c r="AW38" s="358"/>
      <c r="AX38" s="363">
        <f>IF(OR(ISBLANK('2. Collected Data'!BB38),ISBLANK('2. Collected Data'!BB138)),"",-1*('2. Collected Data'!BB138-'2. Collected Data'!BB38))</f>
        <v>-16.909999999999997</v>
      </c>
      <c r="AY38" s="364">
        <f>IF(OR(ISBLANK('2. Collected Data'!BC38),ISBLANK('2. Collected Data'!BC138)),"",-1*('2. Collected Data'!BC138-'2. Collected Data'!BC38))</f>
        <v>6559000</v>
      </c>
      <c r="AZ38" s="364">
        <f>IF(OR(ISBLANK('2. Collected Data'!BD38),ISBLANK('2. Collected Data'!BD138)),"",-1*('2. Collected Data'!BD138-'2. Collected Data'!BD38))</f>
        <v>3143000</v>
      </c>
      <c r="BA38" s="364">
        <f>IF(OR(ISBLANK('2. Collected Data'!BE38),ISBLANK('2. Collected Data'!BE138)),"",-1*('2. Collected Data'!BE138-'2. Collected Data'!BE38))</f>
        <v>3582000</v>
      </c>
      <c r="BB38" s="364">
        <f>IF(OR(ISBLANK('2. Collected Data'!BF38),ISBLANK('2. Collected Data'!BF138)),"",-1*('2. Collected Data'!BF138-'2. Collected Data'!BF38))</f>
        <v>13034000</v>
      </c>
      <c r="BC38" s="361"/>
      <c r="BD38" s="363">
        <f>IF(OR(ISBLANK('2. Collected Data'!BH38),ISBLANK('2. Collected Data'!BH138)),"",-1*('2. Collected Data'!BH138-'2. Collected Data'!BH38))</f>
        <v>-11.230000000000004</v>
      </c>
      <c r="BE38" s="130"/>
      <c r="BF38" s="211"/>
    </row>
    <row r="39" spans="1:58" s="177" customFormat="1" ht="11.25" customHeight="1" x14ac:dyDescent="0.15">
      <c r="A39" s="89" t="s">
        <v>142</v>
      </c>
      <c r="B39" s="172"/>
      <c r="C39" s="366">
        <f>IF(OR(ISBLANK('2. Collected Data'!G39),ISBLANK('2. Collected Data'!G139)),"",-1*('2. Collected Data'!G139-'2. Collected Data'!G39))</f>
        <v>0</v>
      </c>
      <c r="D39" s="355">
        <f>IF(OR(ISBLANK('2. Collected Data'!H39),ISBLANK('2. Collected Data'!H139)),"",-1*('2. Collected Data'!H139-'2. Collected Data'!H39))</f>
        <v>0</v>
      </c>
      <c r="E39" s="355">
        <f>IF(OR(ISBLANK('2. Collected Data'!I39),ISBLANK('2. Collected Data'!I139)),"",-1*('2. Collected Data'!I139-'2. Collected Data'!I39))</f>
        <v>0</v>
      </c>
      <c r="F39" s="355">
        <f>IF(OR(ISBLANK('2. Collected Data'!J39),ISBLANK('2. Collected Data'!J139)),"",-1*('2. Collected Data'!J139-'2. Collected Data'!J39))</f>
        <v>0</v>
      </c>
      <c r="G39" s="355">
        <f>IF(OR(ISBLANK('2. Collected Data'!K39),ISBLANK('2. Collected Data'!K139)),"",-1*('2. Collected Data'!K139-'2. Collected Data'!K39))</f>
        <v>0</v>
      </c>
      <c r="H39" s="355">
        <f>IF(OR(ISBLANK('2. Collected Data'!L39),ISBLANK('2. Collected Data'!L139)),"",-1*('2. Collected Data'!L139-'2. Collected Data'!L39))</f>
        <v>6</v>
      </c>
      <c r="I39" s="355">
        <f>IF(OR(ISBLANK('2. Collected Data'!M39),ISBLANK('2. Collected Data'!M139)),"",-1*('2. Collected Data'!M139-'2. Collected Data'!M39))</f>
        <v>0</v>
      </c>
      <c r="J39" s="355">
        <f>IF(OR(ISBLANK('2. Collected Data'!N39),ISBLANK('2. Collected Data'!N139)),"",-1*('2. Collected Data'!N139-'2. Collected Data'!N39))</f>
        <v>0</v>
      </c>
      <c r="K39" s="355">
        <f>IF(OR(ISBLANK('2. Collected Data'!O39),ISBLANK('2. Collected Data'!O139)),"",-1*('2. Collected Data'!O139-'2. Collected Data'!O39))</f>
        <v>0</v>
      </c>
      <c r="L39" s="355">
        <f>IF(OR(ISBLANK('2. Collected Data'!P39),ISBLANK('2. Collected Data'!P139)),"",-1*('2. Collected Data'!P139-'2. Collected Data'!P39))</f>
        <v>0</v>
      </c>
      <c r="M39" s="355">
        <f>IF(OR(ISBLANK('2. Collected Data'!Q39),ISBLANK('2. Collected Data'!Q139)),"",-1*('2. Collected Data'!Q139-'2. Collected Data'!Q39))</f>
        <v>0</v>
      </c>
      <c r="N39" s="355">
        <f>IF(OR(ISBLANK('2. Collected Data'!R39),ISBLANK('2. Collected Data'!R139)),"",-1*('2. Collected Data'!R139-'2. Collected Data'!R39))</f>
        <v>0</v>
      </c>
      <c r="O39" s="355">
        <f>IF(OR(ISBLANK('2. Collected Data'!S39),ISBLANK('2. Collected Data'!S139)),"",-1*('2. Collected Data'!S139-'2. Collected Data'!S39))</f>
        <v>0</v>
      </c>
      <c r="P39" s="355">
        <f>IF(OR(ISBLANK('2. Collected Data'!T39),ISBLANK('2. Collected Data'!T139)),"",-1*('2. Collected Data'!T139-'2. Collected Data'!T39))</f>
        <v>0</v>
      </c>
      <c r="Q39" s="355">
        <f>IF(OR(ISBLANK('2. Collected Data'!U39),ISBLANK('2. Collected Data'!U139)),"",-1*('2. Collected Data'!U139-'2. Collected Data'!U39))</f>
        <v>0</v>
      </c>
      <c r="R39" s="355">
        <f>IF(OR(ISBLANK('2. Collected Data'!V39),ISBLANK('2. Collected Data'!V139)),"",-1*('2. Collected Data'!V139-'2. Collected Data'!V39))</f>
        <v>0</v>
      </c>
      <c r="S39" s="355">
        <f>IF(OR(ISBLANK('2. Collected Data'!W39),ISBLANK('2. Collected Data'!W139)),"",-1*('2. Collected Data'!W139-'2. Collected Data'!W39))</f>
        <v>0</v>
      </c>
      <c r="T39" s="355">
        <f>IF(OR(ISBLANK('2. Collected Data'!X39),ISBLANK('2. Collected Data'!X139)),"",-1*('2. Collected Data'!X139-'2. Collected Data'!X39))</f>
        <v>0</v>
      </c>
      <c r="U39" s="355">
        <f>IF(OR(ISBLANK('2. Collected Data'!Y39),ISBLANK('2. Collected Data'!Y139)),"",-1*('2. Collected Data'!Y139-'2. Collected Data'!Y39))</f>
        <v>0</v>
      </c>
      <c r="V39" s="355">
        <f>IF(OR(ISBLANK('2. Collected Data'!Z39),ISBLANK('2. Collected Data'!Z139)),"",-1*('2. Collected Data'!Z139-'2. Collected Data'!Z39))</f>
        <v>0</v>
      </c>
      <c r="W39" s="356">
        <f>IF(OR(ISBLANK('2. Collected Data'!AA39),ISBLANK('2. Collected Data'!AA139)),"",-1*('2. Collected Data'!AA139-'2. Collected Data'!AA39))</f>
        <v>0</v>
      </c>
      <c r="X39" s="356">
        <f>IF(OR(ISBLANK('2. Collected Data'!AB39),ISBLANK('2. Collected Data'!AB139)),"",-1*('2. Collected Data'!AB139-'2. Collected Data'!AB39))</f>
        <v>0</v>
      </c>
      <c r="Y39" s="356">
        <f>IF(OR(ISBLANK('2. Collected Data'!AC39),ISBLANK('2. Collected Data'!AC139)),"",-1*('2. Collected Data'!AC139-'2. Collected Data'!AC39))</f>
        <v>0</v>
      </c>
      <c r="Z39" s="355">
        <f>IF(OR(ISBLANK('2. Collected Data'!AD39),ISBLANK('2. Collected Data'!AD139)),"",-1*('2. Collected Data'!AD139-'2. Collected Data'!AD39))</f>
        <v>0</v>
      </c>
      <c r="AA39" s="355">
        <f>IF(OR(ISBLANK('2. Collected Data'!AE39),ISBLANK('2. Collected Data'!AE139)),"",-1*('2. Collected Data'!AE139-'2. Collected Data'!AE39))</f>
        <v>0</v>
      </c>
      <c r="AB39" s="355">
        <f>IF(OR(ISBLANK('2. Collected Data'!AF39),ISBLANK('2. Collected Data'!AF139)),"",-1*('2. Collected Data'!AF139-'2. Collected Data'!AF39))</f>
        <v>0</v>
      </c>
      <c r="AC39" s="357">
        <f>IF(OR(ISBLANK('2. Collected Data'!AG39),ISBLANK('2. Collected Data'!AG139)),"",-1*('2. Collected Data'!AG139-'2. Collected Data'!AG39))</f>
        <v>0</v>
      </c>
      <c r="AD39" s="358"/>
      <c r="AE39" s="359">
        <f>IF(OR(ISBLANK('2. Collected Data'!AI39),ISBLANK('2. Collected Data'!AI139)),"",-1*('2. Collected Data'!AI139-'2. Collected Data'!AI39))</f>
        <v>469</v>
      </c>
      <c r="AF39" s="355" t="str">
        <f>IF(OR(ISBLANK('2. Collected Data'!AJ39),ISBLANK('2. Collected Data'!AJ139)),"",-1*('2. Collected Data'!AJ139-'2. Collected Data'!AJ39))</f>
        <v/>
      </c>
      <c r="AG39" s="355" t="str">
        <f>IF(OR(ISBLANK('2. Collected Data'!AK39),ISBLANK('2. Collected Data'!AK139)),"",-1*('2. Collected Data'!AK139-'2. Collected Data'!AK39))</f>
        <v/>
      </c>
      <c r="AH39" s="355">
        <f>IF(OR(ISBLANK('2. Collected Data'!AL39),ISBLANK('2. Collected Data'!AL139)),"",-1*('2. Collected Data'!AL139-'2. Collected Data'!AL39))</f>
        <v>26929</v>
      </c>
      <c r="AI39" s="355" t="str">
        <f>IF(OR(ISBLANK('2. Collected Data'!AM39),ISBLANK('2. Collected Data'!AM139)),"",-1*('2. Collected Data'!AM139-'2. Collected Data'!AM39))</f>
        <v/>
      </c>
      <c r="AJ39" s="360"/>
      <c r="AK39" s="355">
        <f>IF(OR(ISBLANK('2. Collected Data'!AO39),ISBLANK('2. Collected Data'!AO139)),"",-1*('2. Collected Data'!AO139-'2. Collected Data'!AO39))</f>
        <v>-47406</v>
      </c>
      <c r="AL39" s="355">
        <f>IF(OR(ISBLANK('2. Collected Data'!AP39),ISBLANK('2. Collected Data'!AP139)),"",-1*('2. Collected Data'!AP139-'2. Collected Data'!AP39))</f>
        <v>0</v>
      </c>
      <c r="AM39" s="355">
        <f>IF(OR(ISBLANK('2. Collected Data'!AQ39),ISBLANK('2. Collected Data'!AQ139)),"",-1*('2. Collected Data'!AQ139-'2. Collected Data'!AQ39))</f>
        <v>1032190</v>
      </c>
      <c r="AN39" s="355">
        <f>IF(OR(ISBLANK('2. Collected Data'!AR39),ISBLANK('2. Collected Data'!AR139)),"",-1*('2. Collected Data'!AR139-'2. Collected Data'!AR39))</f>
        <v>5400</v>
      </c>
      <c r="AO39" s="355">
        <f>IF(OR(ISBLANK('2. Collected Data'!AS39),ISBLANK('2. Collected Data'!AS139)),"",-1*('2. Collected Data'!AS139-'2. Collected Data'!AS39))</f>
        <v>0</v>
      </c>
      <c r="AP39" s="355">
        <f>IF(OR(ISBLANK('2. Collected Data'!AT39),ISBLANK('2. Collected Data'!AT139)),"",-1*('2. Collected Data'!AT139-'2. Collected Data'!AT39))</f>
        <v>0</v>
      </c>
      <c r="AQ39" s="357">
        <f>IF(OR(ISBLANK('2. Collected Data'!AU39),ISBLANK('2. Collected Data'!AU139)),"",-1*('2. Collected Data'!AU139-'2. Collected Data'!AU39))</f>
        <v>0</v>
      </c>
      <c r="AR39" s="358"/>
      <c r="AS39" s="356">
        <f>IF(OR(ISBLANK('2. Collected Data'!AW39),ISBLANK('2. Collected Data'!AW139)),"",-1*('2. Collected Data'!AW139-'2. Collected Data'!AW39))</f>
        <v>-7.0000000000000062E-2</v>
      </c>
      <c r="AT39" s="356">
        <f>IF(OR(ISBLANK('2. Collected Data'!AX39),ISBLANK('2. Collected Data'!AX139)),"",-1*('2. Collected Data'!AX139-'2. Collected Data'!AX39))</f>
        <v>6.9999999999999979E-2</v>
      </c>
      <c r="AU39" s="361"/>
      <c r="AV39" s="362"/>
      <c r="AW39" s="358"/>
      <c r="AX39" s="363">
        <f>IF(OR(ISBLANK('2. Collected Data'!BB39),ISBLANK('2. Collected Data'!BB139)),"",-1*('2. Collected Data'!BB139-'2. Collected Data'!BB39))</f>
        <v>0</v>
      </c>
      <c r="AY39" s="364">
        <f>IF(OR(ISBLANK('2. Collected Data'!BC39),ISBLANK('2. Collected Data'!BC139)),"",-1*('2. Collected Data'!BC139-'2. Collected Data'!BC39))</f>
        <v>2961743</v>
      </c>
      <c r="AZ39" s="364">
        <f>IF(OR(ISBLANK('2. Collected Data'!BD39),ISBLANK('2. Collected Data'!BD139)),"",-1*('2. Collected Data'!BD139-'2. Collected Data'!BD39))</f>
        <v>1019670</v>
      </c>
      <c r="BA39" s="364">
        <f>IF(OR(ISBLANK('2. Collected Data'!BE39),ISBLANK('2. Collected Data'!BE139)),"",-1*('2. Collected Data'!BE139-'2. Collected Data'!BE39))</f>
        <v>1528232</v>
      </c>
      <c r="BB39" s="364">
        <f>IF(OR(ISBLANK('2. Collected Data'!BF39),ISBLANK('2. Collected Data'!BF139)),"",-1*('2. Collected Data'!BF139-'2. Collected Data'!BF39))</f>
        <v>5451938</v>
      </c>
      <c r="BC39" s="361"/>
      <c r="BD39" s="363">
        <f>IF(OR(ISBLANK('2. Collected Data'!BH39),ISBLANK('2. Collected Data'!BH139)),"",-1*('2. Collected Data'!BH139-'2. Collected Data'!BH39))</f>
        <v>0</v>
      </c>
      <c r="BE39" s="130"/>
      <c r="BF39" s="211"/>
    </row>
    <row r="40" spans="1:58" s="177" customFormat="1" ht="11.25" customHeight="1" x14ac:dyDescent="0.15">
      <c r="A40" s="89" t="s">
        <v>64</v>
      </c>
      <c r="B40" s="172"/>
      <c r="C40" s="366">
        <f>IF(OR(ISBLANK('2. Collected Data'!G40),ISBLANK('2. Collected Data'!G140)),"",-1*('2. Collected Data'!G140-'2. Collected Data'!G40))</f>
        <v>0</v>
      </c>
      <c r="D40" s="355">
        <f>IF(OR(ISBLANK('2. Collected Data'!H40),ISBLANK('2. Collected Data'!H140)),"",-1*('2. Collected Data'!H140-'2. Collected Data'!H40))</f>
        <v>0</v>
      </c>
      <c r="E40" s="355">
        <f>IF(OR(ISBLANK('2. Collected Data'!I40),ISBLANK('2. Collected Data'!I140)),"",-1*('2. Collected Data'!I140-'2. Collected Data'!I40))</f>
        <v>87</v>
      </c>
      <c r="F40" s="355">
        <f>IF(OR(ISBLANK('2. Collected Data'!J40),ISBLANK('2. Collected Data'!J140)),"",-1*('2. Collected Data'!J140-'2. Collected Data'!J40))</f>
        <v>1</v>
      </c>
      <c r="G40" s="355">
        <f>IF(OR(ISBLANK('2. Collected Data'!K40),ISBLANK('2. Collected Data'!K140)),"",-1*('2. Collected Data'!K140-'2. Collected Data'!K40))</f>
        <v>1</v>
      </c>
      <c r="H40" s="355">
        <f>IF(OR(ISBLANK('2. Collected Data'!L40),ISBLANK('2. Collected Data'!L140)),"",-1*('2. Collected Data'!L140-'2. Collected Data'!L40))</f>
        <v>4</v>
      </c>
      <c r="I40" s="355">
        <f>IF(OR(ISBLANK('2. Collected Data'!M40),ISBLANK('2. Collected Data'!M140)),"",-1*('2. Collected Data'!M140-'2. Collected Data'!M40))</f>
        <v>28</v>
      </c>
      <c r="J40" s="355">
        <f>IF(OR(ISBLANK('2. Collected Data'!N40),ISBLANK('2. Collected Data'!N140)),"",-1*('2. Collected Data'!N140-'2. Collected Data'!N40))</f>
        <v>0</v>
      </c>
      <c r="K40" s="355">
        <f>IF(OR(ISBLANK('2. Collected Data'!O40),ISBLANK('2. Collected Data'!O140)),"",-1*('2. Collected Data'!O140-'2. Collected Data'!O40))</f>
        <v>17</v>
      </c>
      <c r="L40" s="355">
        <f>IF(OR(ISBLANK('2. Collected Data'!P40),ISBLANK('2. Collected Data'!P140)),"",-1*('2. Collected Data'!P140-'2. Collected Data'!P40))</f>
        <v>0</v>
      </c>
      <c r="M40" s="355">
        <f>IF(OR(ISBLANK('2. Collected Data'!Q40),ISBLANK('2. Collected Data'!Q140)),"",-1*('2. Collected Data'!Q140-'2. Collected Data'!Q40))</f>
        <v>0</v>
      </c>
      <c r="N40" s="355">
        <f>IF(OR(ISBLANK('2. Collected Data'!R40),ISBLANK('2. Collected Data'!R140)),"",-1*('2. Collected Data'!R140-'2. Collected Data'!R40))</f>
        <v>0</v>
      </c>
      <c r="O40" s="355">
        <f>IF(OR(ISBLANK('2. Collected Data'!S40),ISBLANK('2. Collected Data'!S140)),"",-1*('2. Collected Data'!S140-'2. Collected Data'!S40))</f>
        <v>0</v>
      </c>
      <c r="P40" s="355">
        <f>IF(OR(ISBLANK('2. Collected Data'!T40),ISBLANK('2. Collected Data'!T140)),"",-1*('2. Collected Data'!T140-'2. Collected Data'!T40))</f>
        <v>0</v>
      </c>
      <c r="Q40" s="355">
        <f>IF(OR(ISBLANK('2. Collected Data'!U40),ISBLANK('2. Collected Data'!U140)),"",-1*('2. Collected Data'!U140-'2. Collected Data'!U40))</f>
        <v>0</v>
      </c>
      <c r="R40" s="355">
        <f>IF(OR(ISBLANK('2. Collected Data'!V40),ISBLANK('2. Collected Data'!V140)),"",-1*('2. Collected Data'!V140-'2. Collected Data'!V40))</f>
        <v>0</v>
      </c>
      <c r="S40" s="355">
        <f>IF(OR(ISBLANK('2. Collected Data'!W40),ISBLANK('2. Collected Data'!W140)),"",-1*('2. Collected Data'!W140-'2. Collected Data'!W40))</f>
        <v>0</v>
      </c>
      <c r="T40" s="355">
        <f>IF(OR(ISBLANK('2. Collected Data'!X40),ISBLANK('2. Collected Data'!X140)),"",-1*('2. Collected Data'!X140-'2. Collected Data'!X40))</f>
        <v>0</v>
      </c>
      <c r="U40" s="355" t="str">
        <f>IF(OR(ISBLANK('2. Collected Data'!Y40),ISBLANK('2. Collected Data'!Y140)),"",-1*('2. Collected Data'!Y140-'2. Collected Data'!Y40))</f>
        <v/>
      </c>
      <c r="V40" s="355">
        <f>IF(OR(ISBLANK('2. Collected Data'!Z40),ISBLANK('2. Collected Data'!Z140)),"",-1*('2. Collected Data'!Z140-'2. Collected Data'!Z40))</f>
        <v>998</v>
      </c>
      <c r="W40" s="356">
        <f>IF(OR(ISBLANK('2. Collected Data'!AA40),ISBLANK('2. Collected Data'!AA140)),"",-1*('2. Collected Data'!AA140-'2. Collected Data'!AA40))</f>
        <v>0</v>
      </c>
      <c r="X40" s="356">
        <f>IF(OR(ISBLANK('2. Collected Data'!AB40),ISBLANK('2. Collected Data'!AB140)),"",-1*('2. Collected Data'!AB140-'2. Collected Data'!AB40))</f>
        <v>0</v>
      </c>
      <c r="Y40" s="356">
        <f>IF(OR(ISBLANK('2. Collected Data'!AC40),ISBLANK('2. Collected Data'!AC140)),"",-1*('2. Collected Data'!AC140-'2. Collected Data'!AC40))</f>
        <v>0</v>
      </c>
      <c r="Z40" s="355">
        <f>IF(OR(ISBLANK('2. Collected Data'!AD40),ISBLANK('2. Collected Data'!AD140)),"",-1*('2. Collected Data'!AD140-'2. Collected Data'!AD40))</f>
        <v>-3</v>
      </c>
      <c r="AA40" s="355">
        <f>IF(OR(ISBLANK('2. Collected Data'!AE40),ISBLANK('2. Collected Data'!AE140)),"",-1*('2. Collected Data'!AE140-'2. Collected Data'!AE40))</f>
        <v>12225</v>
      </c>
      <c r="AB40" s="355">
        <f>IF(OR(ISBLANK('2. Collected Data'!AF40),ISBLANK('2. Collected Data'!AF140)),"",-1*('2. Collected Data'!AF140-'2. Collected Data'!AF40))</f>
        <v>1</v>
      </c>
      <c r="AC40" s="357">
        <f>IF(OR(ISBLANK('2. Collected Data'!AG40),ISBLANK('2. Collected Data'!AG140)),"",-1*('2. Collected Data'!AG140-'2. Collected Data'!AG40))</f>
        <v>1000</v>
      </c>
      <c r="AD40" s="358"/>
      <c r="AE40" s="359" t="str">
        <f>IF(OR(ISBLANK('2. Collected Data'!AI40),ISBLANK('2. Collected Data'!AI140)),"",-1*('2. Collected Data'!AI140-'2. Collected Data'!AI40))</f>
        <v/>
      </c>
      <c r="AF40" s="355" t="str">
        <f>IF(OR(ISBLANK('2. Collected Data'!AJ40),ISBLANK('2. Collected Data'!AJ140)),"",-1*('2. Collected Data'!AJ140-'2. Collected Data'!AJ40))</f>
        <v/>
      </c>
      <c r="AG40" s="355" t="str">
        <f>IF(OR(ISBLANK('2. Collected Data'!AK40),ISBLANK('2. Collected Data'!AK140)),"",-1*('2. Collected Data'!AK140-'2. Collected Data'!AK40))</f>
        <v/>
      </c>
      <c r="AH40" s="355" t="str">
        <f>IF(OR(ISBLANK('2. Collected Data'!AL40),ISBLANK('2. Collected Data'!AL140)),"",-1*('2. Collected Data'!AL140-'2. Collected Data'!AL40))</f>
        <v/>
      </c>
      <c r="AI40" s="355" t="str">
        <f>IF(OR(ISBLANK('2. Collected Data'!AM40),ISBLANK('2. Collected Data'!AM140)),"",-1*('2. Collected Data'!AM140-'2. Collected Data'!AM40))</f>
        <v/>
      </c>
      <c r="AJ40" s="360"/>
      <c r="AK40" s="355" t="str">
        <f>IF(OR(ISBLANK('2. Collected Data'!AO40),ISBLANK('2. Collected Data'!AO140)),"",-1*('2. Collected Data'!AO140-'2. Collected Data'!AO40))</f>
        <v/>
      </c>
      <c r="AL40" s="355" t="str">
        <f>IF(OR(ISBLANK('2. Collected Data'!AP40),ISBLANK('2. Collected Data'!AP140)),"",-1*('2. Collected Data'!AP140-'2. Collected Data'!AP40))</f>
        <v/>
      </c>
      <c r="AM40" s="355" t="str">
        <f>IF(OR(ISBLANK('2. Collected Data'!AQ40),ISBLANK('2. Collected Data'!AQ140)),"",-1*('2. Collected Data'!AQ140-'2. Collected Data'!AQ40))</f>
        <v/>
      </c>
      <c r="AN40" s="355" t="str">
        <f>IF(OR(ISBLANK('2. Collected Data'!AR40),ISBLANK('2. Collected Data'!AR140)),"",-1*('2. Collected Data'!AR140-'2. Collected Data'!AR40))</f>
        <v/>
      </c>
      <c r="AO40" s="355" t="str">
        <f>IF(OR(ISBLANK('2. Collected Data'!AS40),ISBLANK('2. Collected Data'!AS140)),"",-1*('2. Collected Data'!AS140-'2. Collected Data'!AS40))</f>
        <v/>
      </c>
      <c r="AP40" s="355" t="str">
        <f>IF(OR(ISBLANK('2. Collected Data'!AT40),ISBLANK('2. Collected Data'!AT140)),"",-1*('2. Collected Data'!AT140-'2. Collected Data'!AT40))</f>
        <v/>
      </c>
      <c r="AQ40" s="357" t="str">
        <f>IF(OR(ISBLANK('2. Collected Data'!AU40),ISBLANK('2. Collected Data'!AU140)),"",-1*('2. Collected Data'!AU140-'2. Collected Data'!AU40))</f>
        <v/>
      </c>
      <c r="AR40" s="358"/>
      <c r="AS40" s="356"/>
      <c r="AT40" s="356" t="str">
        <f>IF(OR(ISBLANK('2. Collected Data'!AX40),ISBLANK('2. Collected Data'!AX140)),"",-1*('2. Collected Data'!AX140-'2. Collected Data'!AX40))</f>
        <v/>
      </c>
      <c r="AU40" s="361"/>
      <c r="AV40" s="362"/>
      <c r="AW40" s="358"/>
      <c r="AX40" s="363">
        <f>IF(OR(ISBLANK('2. Collected Data'!BB40),ISBLANK('2. Collected Data'!BB140)),"",-1*('2. Collected Data'!BB140-'2. Collected Data'!BB40))</f>
        <v>0</v>
      </c>
      <c r="AY40" s="364">
        <f>IF(OR(ISBLANK('2. Collected Data'!BC40),ISBLANK('2. Collected Data'!BC140)),"",-1*('2. Collected Data'!BC140-'2. Collected Data'!BC40))</f>
        <v>1941472</v>
      </c>
      <c r="AZ40" s="364">
        <f>IF(OR(ISBLANK('2. Collected Data'!BD40),ISBLANK('2. Collected Data'!BD140)),"",-1*('2. Collected Data'!BD140-'2. Collected Data'!BD40))</f>
        <v>6566545</v>
      </c>
      <c r="BA40" s="364">
        <f>IF(OR(ISBLANK('2. Collected Data'!BE40),ISBLANK('2. Collected Data'!BE140)),"",-1*('2. Collected Data'!BE140-'2. Collected Data'!BE40))</f>
        <v>-530998</v>
      </c>
      <c r="BB40" s="364">
        <f>IF(OR(ISBLANK('2. Collected Data'!BF40),ISBLANK('2. Collected Data'!BF140)),"",-1*('2. Collected Data'!BF140-'2. Collected Data'!BF40))</f>
        <v>7977020</v>
      </c>
      <c r="BC40" s="361"/>
      <c r="BD40" s="363">
        <f>IF(OR(ISBLANK('2. Collected Data'!BH40),ISBLANK('2. Collected Data'!BH140)),"",-1*('2. Collected Data'!BH140-'2. Collected Data'!BH40))</f>
        <v>6.4899999999999949</v>
      </c>
      <c r="BE40" s="130"/>
      <c r="BF40" s="211"/>
    </row>
    <row r="41" spans="1:58" s="51" customFormat="1" ht="11.25" customHeight="1" x14ac:dyDescent="0.15">
      <c r="A41" s="89" t="s">
        <v>156</v>
      </c>
      <c r="B41" s="172"/>
      <c r="C41" s="366" t="str">
        <f>IF(OR(ISBLANK('2. Collected Data'!G41),ISBLANK('2. Collected Data'!G141)),"",-1*('2. Collected Data'!G141-'2. Collected Data'!G41))</f>
        <v/>
      </c>
      <c r="D41" s="355" t="str">
        <f>IF(OR(ISBLANK('2. Collected Data'!H41),ISBLANK('2. Collected Data'!H141)),"",-1*('2. Collected Data'!H141-'2. Collected Data'!H41))</f>
        <v/>
      </c>
      <c r="E41" s="355" t="str">
        <f>IF(OR(ISBLANK('2. Collected Data'!I41),ISBLANK('2. Collected Data'!I141)),"",-1*('2. Collected Data'!I141-'2. Collected Data'!I41))</f>
        <v/>
      </c>
      <c r="F41" s="355" t="str">
        <f>IF(OR(ISBLANK('2. Collected Data'!J41),ISBLANK('2. Collected Data'!J141)),"",-1*('2. Collected Data'!J141-'2. Collected Data'!J41))</f>
        <v/>
      </c>
      <c r="G41" s="355" t="str">
        <f>IF(OR(ISBLANK('2. Collected Data'!K41),ISBLANK('2. Collected Data'!K141)),"",-1*('2. Collected Data'!K141-'2. Collected Data'!K41))</f>
        <v/>
      </c>
      <c r="H41" s="355" t="str">
        <f>IF(OR(ISBLANK('2. Collected Data'!L41),ISBLANK('2. Collected Data'!L141)),"",-1*('2. Collected Data'!L141-'2. Collected Data'!L41))</f>
        <v/>
      </c>
      <c r="I41" s="355" t="str">
        <f>IF(OR(ISBLANK('2. Collected Data'!M41),ISBLANK('2. Collected Data'!M141)),"",-1*('2. Collected Data'!M141-'2. Collected Data'!M41))</f>
        <v/>
      </c>
      <c r="J41" s="355" t="str">
        <f>IF(OR(ISBLANK('2. Collected Data'!N41),ISBLANK('2. Collected Data'!N141)),"",-1*('2. Collected Data'!N141-'2. Collected Data'!N41))</f>
        <v/>
      </c>
      <c r="K41" s="355" t="str">
        <f>IF(OR(ISBLANK('2. Collected Data'!O41),ISBLANK('2. Collected Data'!O141)),"",-1*('2. Collected Data'!O141-'2. Collected Data'!O41))</f>
        <v/>
      </c>
      <c r="L41" s="355" t="str">
        <f>IF(OR(ISBLANK('2. Collected Data'!P41),ISBLANK('2. Collected Data'!P141)),"",-1*('2. Collected Data'!P141-'2. Collected Data'!P41))</f>
        <v/>
      </c>
      <c r="M41" s="355" t="str">
        <f>IF(OR(ISBLANK('2. Collected Data'!Q41),ISBLANK('2. Collected Data'!Q141)),"",-1*('2. Collected Data'!Q141-'2. Collected Data'!Q41))</f>
        <v/>
      </c>
      <c r="N41" s="355" t="str">
        <f>IF(OR(ISBLANK('2. Collected Data'!R41),ISBLANK('2. Collected Data'!R141)),"",-1*('2. Collected Data'!R141-'2. Collected Data'!R41))</f>
        <v/>
      </c>
      <c r="O41" s="355" t="str">
        <f>IF(OR(ISBLANK('2. Collected Data'!S41),ISBLANK('2. Collected Data'!S141)),"",-1*('2. Collected Data'!S141-'2. Collected Data'!S41))</f>
        <v/>
      </c>
      <c r="P41" s="355" t="str">
        <f>IF(OR(ISBLANK('2. Collected Data'!T41),ISBLANK('2. Collected Data'!T141)),"",-1*('2. Collected Data'!T141-'2. Collected Data'!T41))</f>
        <v/>
      </c>
      <c r="Q41" s="355" t="str">
        <f>IF(OR(ISBLANK('2. Collected Data'!U41),ISBLANK('2. Collected Data'!U141)),"",-1*('2. Collected Data'!U141-'2. Collected Data'!U41))</f>
        <v/>
      </c>
      <c r="R41" s="355" t="str">
        <f>IF(OR(ISBLANK('2. Collected Data'!V41),ISBLANK('2. Collected Data'!V141)),"",-1*('2. Collected Data'!V141-'2. Collected Data'!V41))</f>
        <v/>
      </c>
      <c r="S41" s="355" t="str">
        <f>IF(OR(ISBLANK('2. Collected Data'!W41),ISBLANK('2. Collected Data'!W141)),"",-1*('2. Collected Data'!W141-'2. Collected Data'!W41))</f>
        <v/>
      </c>
      <c r="T41" s="355" t="str">
        <f>IF(OR(ISBLANK('2. Collected Data'!X41),ISBLANK('2. Collected Data'!X141)),"",-1*('2. Collected Data'!X141-'2. Collected Data'!X41))</f>
        <v/>
      </c>
      <c r="U41" s="355" t="str">
        <f>IF(OR(ISBLANK('2. Collected Data'!Y41),ISBLANK('2. Collected Data'!Y141)),"",-1*('2. Collected Data'!Y141-'2. Collected Data'!Y41))</f>
        <v/>
      </c>
      <c r="V41" s="355" t="str">
        <f>IF(OR(ISBLANK('2. Collected Data'!Z41),ISBLANK('2. Collected Data'!Z141)),"",-1*('2. Collected Data'!Z141-'2. Collected Data'!Z41))</f>
        <v/>
      </c>
      <c r="W41" s="356" t="str">
        <f>IF(OR(ISBLANK('2. Collected Data'!AA41),ISBLANK('2. Collected Data'!AA141)),"",-1*('2. Collected Data'!AA141-'2. Collected Data'!AA41))</f>
        <v/>
      </c>
      <c r="X41" s="356" t="str">
        <f>IF(OR(ISBLANK('2. Collected Data'!AB41),ISBLANK('2. Collected Data'!AB141)),"",-1*('2. Collected Data'!AB141-'2. Collected Data'!AB41))</f>
        <v/>
      </c>
      <c r="Y41" s="356" t="str">
        <f>IF(OR(ISBLANK('2. Collected Data'!AC41),ISBLANK('2. Collected Data'!AC141)),"",-1*('2. Collected Data'!AC141-'2. Collected Data'!AC41))</f>
        <v/>
      </c>
      <c r="Z41" s="355" t="str">
        <f>IF(OR(ISBLANK('2. Collected Data'!AD41),ISBLANK('2. Collected Data'!AD141)),"",-1*('2. Collected Data'!AD141-'2. Collected Data'!AD41))</f>
        <v/>
      </c>
      <c r="AA41" s="355" t="str">
        <f>IF(OR(ISBLANK('2. Collected Data'!AE41),ISBLANK('2. Collected Data'!AE141)),"",-1*('2. Collected Data'!AE141-'2. Collected Data'!AE41))</f>
        <v/>
      </c>
      <c r="AB41" s="355" t="str">
        <f>IF(OR(ISBLANK('2. Collected Data'!AF41),ISBLANK('2. Collected Data'!AF141)),"",-1*('2. Collected Data'!AF141-'2. Collected Data'!AF41))</f>
        <v/>
      </c>
      <c r="AC41" s="357" t="str">
        <f>IF(OR(ISBLANK('2. Collected Data'!AG41),ISBLANK('2. Collected Data'!AG141)),"",-1*('2. Collected Data'!AG141-'2. Collected Data'!AG41))</f>
        <v/>
      </c>
      <c r="AD41" s="358"/>
      <c r="AE41" s="359" t="str">
        <f>IF(OR(ISBLANK('2. Collected Data'!AI41),ISBLANK('2. Collected Data'!AI141)),"",-1*('2. Collected Data'!AI141-'2. Collected Data'!AI41))</f>
        <v/>
      </c>
      <c r="AF41" s="355" t="str">
        <f>IF(OR(ISBLANK('2. Collected Data'!AJ41),ISBLANK('2. Collected Data'!AJ141)),"",-1*('2. Collected Data'!AJ141-'2. Collected Data'!AJ41))</f>
        <v/>
      </c>
      <c r="AG41" s="355" t="str">
        <f>IF(OR(ISBLANK('2. Collected Data'!AK41),ISBLANK('2. Collected Data'!AK141)),"",-1*('2. Collected Data'!AK141-'2. Collected Data'!AK41))</f>
        <v/>
      </c>
      <c r="AH41" s="355" t="str">
        <f>IF(OR(ISBLANK('2. Collected Data'!AL41),ISBLANK('2. Collected Data'!AL141)),"",-1*('2. Collected Data'!AL141-'2. Collected Data'!AL41))</f>
        <v/>
      </c>
      <c r="AI41" s="355" t="str">
        <f>IF(OR(ISBLANK('2. Collected Data'!AM41),ISBLANK('2. Collected Data'!AM141)),"",-1*('2. Collected Data'!AM141-'2. Collected Data'!AM41))</f>
        <v/>
      </c>
      <c r="AJ41" s="360"/>
      <c r="AK41" s="355" t="str">
        <f>IF(OR(ISBLANK('2. Collected Data'!AO41),ISBLANK('2. Collected Data'!AO141)),"",-1*('2. Collected Data'!AO141-'2. Collected Data'!AO41))</f>
        <v/>
      </c>
      <c r="AL41" s="355" t="str">
        <f>IF(OR(ISBLANK('2. Collected Data'!AP41),ISBLANK('2. Collected Data'!AP141)),"",-1*('2. Collected Data'!AP141-'2. Collected Data'!AP41))</f>
        <v/>
      </c>
      <c r="AM41" s="355" t="str">
        <f>IF(OR(ISBLANK('2. Collected Data'!AQ41),ISBLANK('2. Collected Data'!AQ141)),"",-1*('2. Collected Data'!AQ141-'2. Collected Data'!AQ41))</f>
        <v/>
      </c>
      <c r="AN41" s="355" t="str">
        <f>IF(OR(ISBLANK('2. Collected Data'!AR41),ISBLANK('2. Collected Data'!AR141)),"",-1*('2. Collected Data'!AR141-'2. Collected Data'!AR41))</f>
        <v/>
      </c>
      <c r="AO41" s="355" t="str">
        <f>IF(OR(ISBLANK('2. Collected Data'!AS41),ISBLANK('2. Collected Data'!AS141)),"",-1*('2. Collected Data'!AS141-'2. Collected Data'!AS41))</f>
        <v/>
      </c>
      <c r="AP41" s="355" t="str">
        <f>IF(OR(ISBLANK('2. Collected Data'!AT41),ISBLANK('2. Collected Data'!AT141)),"",-1*('2. Collected Data'!AT141-'2. Collected Data'!AT41))</f>
        <v/>
      </c>
      <c r="AQ41" s="357" t="str">
        <f>IF(OR(ISBLANK('2. Collected Data'!AU41),ISBLANK('2. Collected Data'!AU141)),"",-1*('2. Collected Data'!AU141-'2. Collected Data'!AU41))</f>
        <v/>
      </c>
      <c r="AR41" s="358"/>
      <c r="AS41" s="356" t="str">
        <f>IF(OR(ISBLANK('2. Collected Data'!AW41),ISBLANK('2. Collected Data'!AW141)),"",-1*('2. Collected Data'!AW141-'2. Collected Data'!AW41))</f>
        <v/>
      </c>
      <c r="AT41" s="356" t="str">
        <f>IF(OR(ISBLANK('2. Collected Data'!AX41),ISBLANK('2. Collected Data'!AX141)),"",-1*('2. Collected Data'!AX141-'2. Collected Data'!AX41))</f>
        <v/>
      </c>
      <c r="AU41" s="361"/>
      <c r="AV41" s="362"/>
      <c r="AW41" s="358"/>
      <c r="AX41" s="363" t="str">
        <f>IF(OR(ISBLANK('2. Collected Data'!BB41),ISBLANK('2. Collected Data'!BB141)),"",-1*('2. Collected Data'!BB141-'2. Collected Data'!BB41))</f>
        <v/>
      </c>
      <c r="AY41" s="364" t="str">
        <f>IF(OR(ISBLANK('2. Collected Data'!BC41),ISBLANK('2. Collected Data'!BC141)),"",-1*('2. Collected Data'!BC141-'2. Collected Data'!BC41))</f>
        <v/>
      </c>
      <c r="AZ41" s="364" t="str">
        <f>IF(OR(ISBLANK('2. Collected Data'!BD41),ISBLANK('2. Collected Data'!BD141)),"",-1*('2. Collected Data'!BD141-'2. Collected Data'!BD41))</f>
        <v/>
      </c>
      <c r="BA41" s="364" t="str">
        <f>IF(OR(ISBLANK('2. Collected Data'!BE41),ISBLANK('2. Collected Data'!BE141)),"",-1*('2. Collected Data'!BE141-'2. Collected Data'!BE41))</f>
        <v/>
      </c>
      <c r="BB41" s="364" t="str">
        <f>IF(OR(ISBLANK('2. Collected Data'!BF41),ISBLANK('2. Collected Data'!BF141)),"",-1*('2. Collected Data'!BF141-'2. Collected Data'!BF41))</f>
        <v/>
      </c>
      <c r="BC41" s="361"/>
      <c r="BD41" s="363" t="str">
        <f>IF(OR(ISBLANK('2. Collected Data'!BH41),ISBLANK('2. Collected Data'!BH141)),"",-1*('2. Collected Data'!BH141-'2. Collected Data'!BH41))</f>
        <v/>
      </c>
      <c r="BE41" s="130"/>
      <c r="BF41" s="211"/>
    </row>
    <row r="42" spans="1:58" s="177" customFormat="1" ht="11.25" customHeight="1" x14ac:dyDescent="0.15">
      <c r="A42" s="89" t="s">
        <v>334</v>
      </c>
      <c r="B42" s="172"/>
      <c r="C42" s="366">
        <f>IF(OR(ISBLANK('2. Collected Data'!G42),ISBLANK('2. Collected Data'!G142)),"",-1*('2. Collected Data'!G142-'2. Collected Data'!G42))</f>
        <v>0</v>
      </c>
      <c r="D42" s="355">
        <f>IF(OR(ISBLANK('2. Collected Data'!H42),ISBLANK('2. Collected Data'!H142)),"",-1*('2. Collected Data'!H142-'2. Collected Data'!H42))</f>
        <v>0</v>
      </c>
      <c r="E42" s="355">
        <f>IF(OR(ISBLANK('2. Collected Data'!I42),ISBLANK('2. Collected Data'!I142)),"",-1*('2. Collected Data'!I142-'2. Collected Data'!I42))</f>
        <v>20</v>
      </c>
      <c r="F42" s="355">
        <f>IF(OR(ISBLANK('2. Collected Data'!J42),ISBLANK('2. Collected Data'!J142)),"",-1*('2. Collected Data'!J142-'2. Collected Data'!J42))</f>
        <v>0</v>
      </c>
      <c r="G42" s="355">
        <f>IF(OR(ISBLANK('2. Collected Data'!K42),ISBLANK('2. Collected Data'!K142)),"",-1*('2. Collected Data'!K142-'2. Collected Data'!K42))</f>
        <v>0</v>
      </c>
      <c r="H42" s="355">
        <f>IF(OR(ISBLANK('2. Collected Data'!L42),ISBLANK('2. Collected Data'!L142)),"",-1*('2. Collected Data'!L142-'2. Collected Data'!L42))</f>
        <v>0</v>
      </c>
      <c r="I42" s="355">
        <f>IF(OR(ISBLANK('2. Collected Data'!M42),ISBLANK('2. Collected Data'!M142)),"",-1*('2. Collected Data'!M142-'2. Collected Data'!M42))</f>
        <v>0</v>
      </c>
      <c r="J42" s="355">
        <f>IF(OR(ISBLANK('2. Collected Data'!N42),ISBLANK('2. Collected Data'!N142)),"",-1*('2. Collected Data'!N142-'2. Collected Data'!N42))</f>
        <v>0</v>
      </c>
      <c r="K42" s="355">
        <f>IF(OR(ISBLANK('2. Collected Data'!O42),ISBLANK('2. Collected Data'!O142)),"",-1*('2. Collected Data'!O142-'2. Collected Data'!O42))</f>
        <v>0</v>
      </c>
      <c r="L42" s="355">
        <f>IF(OR(ISBLANK('2. Collected Data'!P42),ISBLANK('2. Collected Data'!P142)),"",-1*('2. Collected Data'!P142-'2. Collected Data'!P42))</f>
        <v>0</v>
      </c>
      <c r="M42" s="355">
        <f>IF(OR(ISBLANK('2. Collected Data'!Q42),ISBLANK('2. Collected Data'!Q142)),"",-1*('2. Collected Data'!Q142-'2. Collected Data'!Q42))</f>
        <v>0</v>
      </c>
      <c r="N42" s="355">
        <f>IF(OR(ISBLANK('2. Collected Data'!R42),ISBLANK('2. Collected Data'!R142)),"",-1*('2. Collected Data'!R142-'2. Collected Data'!R42))</f>
        <v>0</v>
      </c>
      <c r="O42" s="355">
        <f>IF(OR(ISBLANK('2. Collected Data'!S42),ISBLANK('2. Collected Data'!S142)),"",-1*('2. Collected Data'!S142-'2. Collected Data'!S42))</f>
        <v>0</v>
      </c>
      <c r="P42" s="355">
        <f>IF(OR(ISBLANK('2. Collected Data'!T42),ISBLANK('2. Collected Data'!T142)),"",-1*('2. Collected Data'!T142-'2. Collected Data'!T42))</f>
        <v>0</v>
      </c>
      <c r="Q42" s="355">
        <f>IF(OR(ISBLANK('2. Collected Data'!U42),ISBLANK('2. Collected Data'!U142)),"",-1*('2. Collected Data'!U142-'2. Collected Data'!U42))</f>
        <v>0</v>
      </c>
      <c r="R42" s="355">
        <f>IF(OR(ISBLANK('2. Collected Data'!V42),ISBLANK('2. Collected Data'!V142)),"",-1*('2. Collected Data'!V142-'2. Collected Data'!V42))</f>
        <v>0</v>
      </c>
      <c r="S42" s="355">
        <f>IF(OR(ISBLANK('2. Collected Data'!W42),ISBLANK('2. Collected Data'!W142)),"",-1*('2. Collected Data'!W142-'2. Collected Data'!W42))</f>
        <v>0</v>
      </c>
      <c r="T42" s="355">
        <f>IF(OR(ISBLANK('2. Collected Data'!X42),ISBLANK('2. Collected Data'!X142)),"",-1*('2. Collected Data'!X142-'2. Collected Data'!X42))</f>
        <v>0</v>
      </c>
      <c r="U42" s="355">
        <f>IF(OR(ISBLANK('2. Collected Data'!Y42),ISBLANK('2. Collected Data'!Y142)),"",-1*('2. Collected Data'!Y142-'2. Collected Data'!Y42))</f>
        <v>0</v>
      </c>
      <c r="V42" s="355">
        <f>IF(OR(ISBLANK('2. Collected Data'!Z42),ISBLANK('2. Collected Data'!Z142)),"",-1*('2. Collected Data'!Z142-'2. Collected Data'!Z42))</f>
        <v>0</v>
      </c>
      <c r="W42" s="356">
        <f>IF(OR(ISBLANK('2. Collected Data'!AA42),ISBLANK('2. Collected Data'!AA142)),"",-1*('2. Collected Data'!AA142-'2. Collected Data'!AA42))</f>
        <v>0</v>
      </c>
      <c r="X42" s="356">
        <f>IF(OR(ISBLANK('2. Collected Data'!AB42),ISBLANK('2. Collected Data'!AB142)),"",-1*('2. Collected Data'!AB142-'2. Collected Data'!AB42))</f>
        <v>0</v>
      </c>
      <c r="Y42" s="356">
        <f>IF(OR(ISBLANK('2. Collected Data'!AC42),ISBLANK('2. Collected Data'!AC142)),"",-1*('2. Collected Data'!AC142-'2. Collected Data'!AC42))</f>
        <v>0</v>
      </c>
      <c r="Z42" s="355">
        <f>IF(OR(ISBLANK('2. Collected Data'!AD42),ISBLANK('2. Collected Data'!AD142)),"",-1*('2. Collected Data'!AD142-'2. Collected Data'!AD42))</f>
        <v>0</v>
      </c>
      <c r="AA42" s="355">
        <f>IF(OR(ISBLANK('2. Collected Data'!AE42),ISBLANK('2. Collected Data'!AE142)),"",-1*('2. Collected Data'!AE142-'2. Collected Data'!AE42))</f>
        <v>0</v>
      </c>
      <c r="AB42" s="355">
        <f>IF(OR(ISBLANK('2. Collected Data'!AF42),ISBLANK('2. Collected Data'!AF142)),"",-1*('2. Collected Data'!AF142-'2. Collected Data'!AF42))</f>
        <v>0</v>
      </c>
      <c r="AC42" s="357">
        <f>IF(OR(ISBLANK('2. Collected Data'!AG42),ISBLANK('2. Collected Data'!AG142)),"",-1*('2. Collected Data'!AG142-'2. Collected Data'!AG42))</f>
        <v>0</v>
      </c>
      <c r="AD42" s="358"/>
      <c r="AE42" s="386">
        <f>IF(OR(ISBLANK('2. Collected Data'!AI42),ISBLANK('2. Collected Data'!AI142)),"",-1*('2. Collected Data'!AI142-'2. Collected Data'!AI42))</f>
        <v>4977</v>
      </c>
      <c r="AF42" s="355">
        <f>IF(OR(ISBLANK('2. Collected Data'!AJ42),ISBLANK('2. Collected Data'!AJ142)),"",-1*('2. Collected Data'!AJ142-'2. Collected Data'!AJ42))</f>
        <v>0</v>
      </c>
      <c r="AG42" s="355">
        <f>IF(OR(ISBLANK('2. Collected Data'!AK42),ISBLANK('2. Collected Data'!AK142)),"",-1*('2. Collected Data'!AK142-'2. Collected Data'!AK42))</f>
        <v>0</v>
      </c>
      <c r="AH42" s="355">
        <f>IF(OR(ISBLANK('2. Collected Data'!AL42),ISBLANK('2. Collected Data'!AL142)),"",-1*('2. Collected Data'!AL142-'2. Collected Data'!AL42))</f>
        <v>12997</v>
      </c>
      <c r="AI42" s="355">
        <f>IF(OR(ISBLANK('2. Collected Data'!AM42),ISBLANK('2. Collected Data'!AM142)),"",-1*('2. Collected Data'!AM142-'2. Collected Data'!AM42))</f>
        <v>-26303</v>
      </c>
      <c r="AJ42" s="360"/>
      <c r="AK42" s="384">
        <f>IF(OR(ISBLANK('2. Collected Data'!AO42),ISBLANK('2. Collected Data'!AO142)),"",-1*('2. Collected Data'!AO142-'2. Collected Data'!AO42))</f>
        <v>304679</v>
      </c>
      <c r="AL42" s="355">
        <f>IF(OR(ISBLANK('2. Collected Data'!AP42),ISBLANK('2. Collected Data'!AP142)),"",-1*('2. Collected Data'!AP142-'2. Collected Data'!AP42))</f>
        <v>7099</v>
      </c>
      <c r="AM42" s="355">
        <f>IF(OR(ISBLANK('2. Collected Data'!AQ42),ISBLANK('2. Collected Data'!AQ142)),"",-1*('2. Collected Data'!AQ142-'2. Collected Data'!AQ42))</f>
        <v>-12797</v>
      </c>
      <c r="AN42" s="355">
        <f>IF(OR(ISBLANK('2. Collected Data'!AR42),ISBLANK('2. Collected Data'!AR142)),"",-1*('2. Collected Data'!AR142-'2. Collected Data'!AR42))</f>
        <v>0</v>
      </c>
      <c r="AO42" s="355">
        <f>IF(OR(ISBLANK('2. Collected Data'!AS42),ISBLANK('2. Collected Data'!AS142)),"",-1*('2. Collected Data'!AS142-'2. Collected Data'!AS42))</f>
        <v>0</v>
      </c>
      <c r="AP42" s="355">
        <f>IF(OR(ISBLANK('2. Collected Data'!AT42),ISBLANK('2. Collected Data'!AT142)),"",-1*('2. Collected Data'!AT142-'2. Collected Data'!AT42))</f>
        <v>0</v>
      </c>
      <c r="AQ42" s="357">
        <f>IF(OR(ISBLANK('2. Collected Data'!AU42),ISBLANK('2. Collected Data'!AU142)),"",-1*('2. Collected Data'!AU142-'2. Collected Data'!AU42))</f>
        <v>0</v>
      </c>
      <c r="AR42" s="358"/>
      <c r="AS42" s="356">
        <f>IF(OR(ISBLANK('2. Collected Data'!AW42),ISBLANK('2. Collected Data'!AW142)),"",-1*('2. Collected Data'!AW142-'2. Collected Data'!AW42))</f>
        <v>-4.0000000000000036E-2</v>
      </c>
      <c r="AT42" s="356">
        <f>IF(OR(ISBLANK('2. Collected Data'!AX42),ISBLANK('2. Collected Data'!AX142)),"",-1*('2. Collected Data'!AX142-'2. Collected Data'!AX42))</f>
        <v>3.999999999999998E-2</v>
      </c>
      <c r="AU42" s="361"/>
      <c r="AV42" s="362"/>
      <c r="AW42" s="358"/>
      <c r="AX42" s="363">
        <f>IF(OR(ISBLANK('2. Collected Data'!BB42),ISBLANK('2. Collected Data'!BB142)),"",-1*('2. Collected Data'!BB142-'2. Collected Data'!BB42))</f>
        <v>-0.72999999999999687</v>
      </c>
      <c r="AY42" s="364">
        <f>IF(OR(ISBLANK('2. Collected Data'!BC42),ISBLANK('2. Collected Data'!BC142)),"",-1*('2. Collected Data'!BC142-'2. Collected Data'!BC42))</f>
        <v>-4729470</v>
      </c>
      <c r="AZ42" s="364">
        <f>IF(OR(ISBLANK('2. Collected Data'!BD42),ISBLANK('2. Collected Data'!BD142)),"",-1*('2. Collected Data'!BD142-'2. Collected Data'!BD42))</f>
        <v>-13344153</v>
      </c>
      <c r="BA42" s="364">
        <f>IF(OR(ISBLANK('2. Collected Data'!BE42),ISBLANK('2. Collected Data'!BE142)),"",-1*('2. Collected Data'!BE142-'2. Collected Data'!BE42))</f>
        <v>-719286</v>
      </c>
      <c r="BB42" s="364">
        <f>IF(OR(ISBLANK('2. Collected Data'!BF42),ISBLANK('2. Collected Data'!BF142)),"",-1*('2. Collected Data'!BF142-'2. Collected Data'!BF42))</f>
        <v>225181</v>
      </c>
      <c r="BC42" s="361"/>
      <c r="BD42" s="363">
        <f>IF(OR(ISBLANK('2. Collected Data'!BH42),ISBLANK('2. Collected Data'!BH142)),"",-1*('2. Collected Data'!BH142-'2. Collected Data'!BH42))</f>
        <v>-2.8100000000000023</v>
      </c>
      <c r="BE42" s="130"/>
      <c r="BF42" s="211"/>
    </row>
    <row r="43" spans="1:58" s="51" customFormat="1" ht="11.25" customHeight="1" x14ac:dyDescent="0.15">
      <c r="A43" s="89" t="s">
        <v>157</v>
      </c>
      <c r="B43" s="172"/>
      <c r="C43" s="366" t="str">
        <f>IF(OR(ISBLANK('2. Collected Data'!G43),ISBLANK('2. Collected Data'!G143)),"",-1*('2. Collected Data'!G143-'2. Collected Data'!G43))</f>
        <v/>
      </c>
      <c r="D43" s="355" t="str">
        <f>IF(OR(ISBLANK('2. Collected Data'!H43),ISBLANK('2. Collected Data'!H143)),"",-1*('2. Collected Data'!H143-'2. Collected Data'!H43))</f>
        <v/>
      </c>
      <c r="E43" s="355" t="str">
        <f>IF(OR(ISBLANK('2. Collected Data'!I43),ISBLANK('2. Collected Data'!I143)),"",-1*('2. Collected Data'!I143-'2. Collected Data'!I43))</f>
        <v/>
      </c>
      <c r="F43" s="355" t="str">
        <f>IF(OR(ISBLANK('2. Collected Data'!J43),ISBLANK('2. Collected Data'!J143)),"",-1*('2. Collected Data'!J143-'2. Collected Data'!J43))</f>
        <v/>
      </c>
      <c r="G43" s="355" t="str">
        <f>IF(OR(ISBLANK('2. Collected Data'!K43),ISBLANK('2. Collected Data'!K143)),"",-1*('2. Collected Data'!K143-'2. Collected Data'!K43))</f>
        <v/>
      </c>
      <c r="H43" s="355" t="str">
        <f>IF(OR(ISBLANK('2. Collected Data'!L43),ISBLANK('2. Collected Data'!L143)),"",-1*('2. Collected Data'!L143-'2. Collected Data'!L43))</f>
        <v/>
      </c>
      <c r="I43" s="355" t="str">
        <f>IF(OR(ISBLANK('2. Collected Data'!M43),ISBLANK('2. Collected Data'!M143)),"",-1*('2. Collected Data'!M143-'2. Collected Data'!M43))</f>
        <v/>
      </c>
      <c r="J43" s="355" t="str">
        <f>IF(OR(ISBLANK('2. Collected Data'!N43),ISBLANK('2. Collected Data'!N143)),"",-1*('2. Collected Data'!N143-'2. Collected Data'!N43))</f>
        <v/>
      </c>
      <c r="K43" s="355" t="str">
        <f>IF(OR(ISBLANK('2. Collected Data'!O43),ISBLANK('2. Collected Data'!O143)),"",-1*('2. Collected Data'!O143-'2. Collected Data'!O43))</f>
        <v/>
      </c>
      <c r="L43" s="355" t="str">
        <f>IF(OR(ISBLANK('2. Collected Data'!P43),ISBLANK('2. Collected Data'!P143)),"",-1*('2. Collected Data'!P143-'2. Collected Data'!P43))</f>
        <v/>
      </c>
      <c r="M43" s="355" t="str">
        <f>IF(OR(ISBLANK('2. Collected Data'!Q43),ISBLANK('2. Collected Data'!Q143)),"",-1*('2. Collected Data'!Q143-'2. Collected Data'!Q43))</f>
        <v/>
      </c>
      <c r="N43" s="355" t="str">
        <f>IF(OR(ISBLANK('2. Collected Data'!R43),ISBLANK('2. Collected Data'!R143)),"",-1*('2. Collected Data'!R143-'2. Collected Data'!R43))</f>
        <v/>
      </c>
      <c r="O43" s="355" t="str">
        <f>IF(OR(ISBLANK('2. Collected Data'!S43),ISBLANK('2. Collected Data'!S143)),"",-1*('2. Collected Data'!S143-'2. Collected Data'!S43))</f>
        <v/>
      </c>
      <c r="P43" s="355" t="str">
        <f>IF(OR(ISBLANK('2. Collected Data'!T43),ISBLANK('2. Collected Data'!T143)),"",-1*('2. Collected Data'!T143-'2. Collected Data'!T43))</f>
        <v/>
      </c>
      <c r="Q43" s="355" t="str">
        <f>IF(OR(ISBLANK('2. Collected Data'!U43),ISBLANK('2. Collected Data'!U143)),"",-1*('2. Collected Data'!U143-'2. Collected Data'!U43))</f>
        <v/>
      </c>
      <c r="R43" s="355" t="str">
        <f>IF(OR(ISBLANK('2. Collected Data'!V43),ISBLANK('2. Collected Data'!V143)),"",-1*('2. Collected Data'!V143-'2. Collected Data'!V43))</f>
        <v/>
      </c>
      <c r="S43" s="355" t="str">
        <f>IF(OR(ISBLANK('2. Collected Data'!W43),ISBLANK('2. Collected Data'!W143)),"",-1*('2. Collected Data'!W143-'2. Collected Data'!W43))</f>
        <v/>
      </c>
      <c r="T43" s="355" t="str">
        <f>IF(OR(ISBLANK('2. Collected Data'!X43),ISBLANK('2. Collected Data'!X143)),"",-1*('2. Collected Data'!X143-'2. Collected Data'!X43))</f>
        <v/>
      </c>
      <c r="U43" s="355" t="str">
        <f>IF(OR(ISBLANK('2. Collected Data'!Y43),ISBLANK('2. Collected Data'!Y143)),"",-1*('2. Collected Data'!Y143-'2. Collected Data'!Y43))</f>
        <v/>
      </c>
      <c r="V43" s="355" t="str">
        <f>IF(OR(ISBLANK('2. Collected Data'!Z43),ISBLANK('2. Collected Data'!Z143)),"",-1*('2. Collected Data'!Z143-'2. Collected Data'!Z43))</f>
        <v/>
      </c>
      <c r="W43" s="356" t="str">
        <f>IF(OR(ISBLANK('2. Collected Data'!AA43),ISBLANK('2. Collected Data'!AA143)),"",-1*('2. Collected Data'!AA143-'2. Collected Data'!AA43))</f>
        <v/>
      </c>
      <c r="X43" s="356" t="str">
        <f>IF(OR(ISBLANK('2. Collected Data'!AB43),ISBLANK('2. Collected Data'!AB143)),"",-1*('2. Collected Data'!AB143-'2. Collected Data'!AB43))</f>
        <v/>
      </c>
      <c r="Y43" s="356" t="str">
        <f>IF(OR(ISBLANK('2. Collected Data'!AC43),ISBLANK('2. Collected Data'!AC143)),"",-1*('2. Collected Data'!AC143-'2. Collected Data'!AC43))</f>
        <v/>
      </c>
      <c r="Z43" s="355" t="str">
        <f>IF(OR(ISBLANK('2. Collected Data'!AD43),ISBLANK('2. Collected Data'!AD143)),"",-1*('2. Collected Data'!AD143-'2. Collected Data'!AD43))</f>
        <v/>
      </c>
      <c r="AA43" s="355" t="str">
        <f>IF(OR(ISBLANK('2. Collected Data'!AE43),ISBLANK('2. Collected Data'!AE143)),"",-1*('2. Collected Data'!AE143-'2. Collected Data'!AE43))</f>
        <v/>
      </c>
      <c r="AB43" s="355" t="str">
        <f>IF(OR(ISBLANK('2. Collected Data'!AF43),ISBLANK('2. Collected Data'!AF143)),"",-1*('2. Collected Data'!AF143-'2. Collected Data'!AF43))</f>
        <v/>
      </c>
      <c r="AC43" s="357" t="str">
        <f>IF(OR(ISBLANK('2. Collected Data'!AG43),ISBLANK('2. Collected Data'!AG143)),"",-1*('2. Collected Data'!AG143-'2. Collected Data'!AG43))</f>
        <v/>
      </c>
      <c r="AD43" s="358"/>
      <c r="AE43" s="359" t="str">
        <f>IF(OR(ISBLANK('2. Collected Data'!AI43),ISBLANK('2. Collected Data'!AI143)),"",-1*('2. Collected Data'!AI143-'2. Collected Data'!AI43))</f>
        <v/>
      </c>
      <c r="AF43" s="355" t="str">
        <f>IF(OR(ISBLANK('2. Collected Data'!AJ43),ISBLANK('2. Collected Data'!AJ143)),"",-1*('2. Collected Data'!AJ143-'2. Collected Data'!AJ43))</f>
        <v/>
      </c>
      <c r="AG43" s="355" t="str">
        <f>IF(OR(ISBLANK('2. Collected Data'!AK43),ISBLANK('2. Collected Data'!AK143)),"",-1*('2. Collected Data'!AK143-'2. Collected Data'!AK43))</f>
        <v/>
      </c>
      <c r="AH43" s="355" t="str">
        <f>IF(OR(ISBLANK('2. Collected Data'!AL43),ISBLANK('2. Collected Data'!AL143)),"",-1*('2. Collected Data'!AL143-'2. Collected Data'!AL43))</f>
        <v/>
      </c>
      <c r="AI43" s="355" t="str">
        <f>IF(OR(ISBLANK('2. Collected Data'!AM43),ISBLANK('2. Collected Data'!AM143)),"",-1*('2. Collected Data'!AM143-'2. Collected Data'!AM43))</f>
        <v/>
      </c>
      <c r="AJ43" s="360"/>
      <c r="AK43" s="355" t="str">
        <f>IF(OR(ISBLANK('2. Collected Data'!AO43),ISBLANK('2. Collected Data'!AO143)),"",-1*('2. Collected Data'!AO143-'2. Collected Data'!AO43))</f>
        <v/>
      </c>
      <c r="AL43" s="355" t="str">
        <f>IF(OR(ISBLANK('2. Collected Data'!AP43),ISBLANK('2. Collected Data'!AP143)),"",-1*('2. Collected Data'!AP143-'2. Collected Data'!AP43))</f>
        <v/>
      </c>
      <c r="AM43" s="355" t="str">
        <f>IF(OR(ISBLANK('2. Collected Data'!AQ43),ISBLANK('2. Collected Data'!AQ143)),"",-1*('2. Collected Data'!AQ143-'2. Collected Data'!AQ43))</f>
        <v/>
      </c>
      <c r="AN43" s="355" t="str">
        <f>IF(OR(ISBLANK('2. Collected Data'!AR43),ISBLANK('2. Collected Data'!AR143)),"",-1*('2. Collected Data'!AR143-'2. Collected Data'!AR43))</f>
        <v/>
      </c>
      <c r="AO43" s="355" t="str">
        <f>IF(OR(ISBLANK('2. Collected Data'!AS43),ISBLANK('2. Collected Data'!AS143)),"",-1*('2. Collected Data'!AS143-'2. Collected Data'!AS43))</f>
        <v/>
      </c>
      <c r="AP43" s="355" t="str">
        <f>IF(OR(ISBLANK('2. Collected Data'!AT43),ISBLANK('2. Collected Data'!AT143)),"",-1*('2. Collected Data'!AT143-'2. Collected Data'!AT43))</f>
        <v/>
      </c>
      <c r="AQ43" s="357" t="str">
        <f>IF(OR(ISBLANK('2. Collected Data'!AU43),ISBLANK('2. Collected Data'!AU143)),"",-1*('2. Collected Data'!AU143-'2. Collected Data'!AU43))</f>
        <v/>
      </c>
      <c r="AR43" s="358"/>
      <c r="AS43" s="356" t="str">
        <f>IF(OR(ISBLANK('2. Collected Data'!AW43),ISBLANK('2. Collected Data'!AW143)),"",-1*('2. Collected Data'!AW143-'2. Collected Data'!AW43))</f>
        <v/>
      </c>
      <c r="AT43" s="356" t="str">
        <f>IF(OR(ISBLANK('2. Collected Data'!AX43),ISBLANK('2. Collected Data'!AX143)),"",-1*('2. Collected Data'!AX143-'2. Collected Data'!AX43))</f>
        <v/>
      </c>
      <c r="AU43" s="361"/>
      <c r="AV43" s="362"/>
      <c r="AW43" s="358"/>
      <c r="AX43" s="363" t="str">
        <f>IF(OR(ISBLANK('2. Collected Data'!BB43),ISBLANK('2. Collected Data'!BB143)),"",-1*('2. Collected Data'!BB143-'2. Collected Data'!BB43))</f>
        <v/>
      </c>
      <c r="AY43" s="364" t="str">
        <f>IF(OR(ISBLANK('2. Collected Data'!BC43),ISBLANK('2. Collected Data'!BC143)),"",-1*('2. Collected Data'!BC143-'2. Collected Data'!BC43))</f>
        <v/>
      </c>
      <c r="AZ43" s="364" t="str">
        <f>IF(OR(ISBLANK('2. Collected Data'!BD43),ISBLANK('2. Collected Data'!BD143)),"",-1*('2. Collected Data'!BD143-'2. Collected Data'!BD43))</f>
        <v/>
      </c>
      <c r="BA43" s="364" t="str">
        <f>IF(OR(ISBLANK('2. Collected Data'!BE43),ISBLANK('2. Collected Data'!BE143)),"",-1*('2. Collected Data'!BE143-'2. Collected Data'!BE43))</f>
        <v/>
      </c>
      <c r="BB43" s="364" t="str">
        <f>IF(OR(ISBLANK('2. Collected Data'!BF43),ISBLANK('2. Collected Data'!BF143)),"",-1*('2. Collected Data'!BF143-'2. Collected Data'!BF43))</f>
        <v/>
      </c>
      <c r="BC43" s="361"/>
      <c r="BD43" s="363" t="str">
        <f>IF(OR(ISBLANK('2. Collected Data'!BH43),ISBLANK('2. Collected Data'!BH143)),"",-1*('2. Collected Data'!BH143-'2. Collected Data'!BH43))</f>
        <v/>
      </c>
      <c r="BE43" s="130"/>
      <c r="BF43" s="211"/>
    </row>
    <row r="44" spans="1:58" s="51" customFormat="1" ht="11.25" customHeight="1" x14ac:dyDescent="0.15">
      <c r="A44" s="89" t="s">
        <v>355</v>
      </c>
      <c r="B44" s="172"/>
      <c r="C44" s="366" t="str">
        <f>IF(OR(ISBLANK('2. Collected Data'!G44),ISBLANK('2. Collected Data'!G144)),"",-1*('2. Collected Data'!G144-'2. Collected Data'!G44))</f>
        <v/>
      </c>
      <c r="D44" s="355" t="str">
        <f>IF(OR(ISBLANK('2. Collected Data'!H44),ISBLANK('2. Collected Data'!H144)),"",-1*('2. Collected Data'!H144-'2. Collected Data'!H44))</f>
        <v/>
      </c>
      <c r="E44" s="355" t="str">
        <f>IF(OR(ISBLANK('2. Collected Data'!I44),ISBLANK('2. Collected Data'!I144)),"",-1*('2. Collected Data'!I144-'2. Collected Data'!I44))</f>
        <v/>
      </c>
      <c r="F44" s="355" t="str">
        <f>IF(OR(ISBLANK('2. Collected Data'!J44),ISBLANK('2. Collected Data'!J144)),"",-1*('2. Collected Data'!J144-'2. Collected Data'!J44))</f>
        <v/>
      </c>
      <c r="G44" s="355" t="str">
        <f>IF(OR(ISBLANK('2. Collected Data'!K44),ISBLANK('2. Collected Data'!K144)),"",-1*('2. Collected Data'!K144-'2. Collected Data'!K44))</f>
        <v/>
      </c>
      <c r="H44" s="355" t="str">
        <f>IF(OR(ISBLANK('2. Collected Data'!L44),ISBLANK('2. Collected Data'!L144)),"",-1*('2. Collected Data'!L144-'2. Collected Data'!L44))</f>
        <v/>
      </c>
      <c r="I44" s="355" t="str">
        <f>IF(OR(ISBLANK('2. Collected Data'!M44),ISBLANK('2. Collected Data'!M144)),"",-1*('2. Collected Data'!M144-'2. Collected Data'!M44))</f>
        <v/>
      </c>
      <c r="J44" s="355" t="str">
        <f>IF(OR(ISBLANK('2. Collected Data'!N44),ISBLANK('2. Collected Data'!N144)),"",-1*('2. Collected Data'!N144-'2. Collected Data'!N44))</f>
        <v/>
      </c>
      <c r="K44" s="355" t="str">
        <f>IF(OR(ISBLANK('2. Collected Data'!O44),ISBLANK('2. Collected Data'!O144)),"",-1*('2. Collected Data'!O144-'2. Collected Data'!O44))</f>
        <v/>
      </c>
      <c r="L44" s="355" t="str">
        <f>IF(OR(ISBLANK('2. Collected Data'!P44),ISBLANK('2. Collected Data'!P144)),"",-1*('2. Collected Data'!P144-'2. Collected Data'!P44))</f>
        <v/>
      </c>
      <c r="M44" s="355" t="str">
        <f>IF(OR(ISBLANK('2. Collected Data'!Q44),ISBLANK('2. Collected Data'!Q144)),"",-1*('2. Collected Data'!Q144-'2. Collected Data'!Q44))</f>
        <v/>
      </c>
      <c r="N44" s="355" t="str">
        <f>IF(OR(ISBLANK('2. Collected Data'!R44),ISBLANK('2. Collected Data'!R144)),"",-1*('2. Collected Data'!R144-'2. Collected Data'!R44))</f>
        <v/>
      </c>
      <c r="O44" s="355" t="str">
        <f>IF(OR(ISBLANK('2. Collected Data'!S44),ISBLANK('2. Collected Data'!S144)),"",-1*('2. Collected Data'!S144-'2. Collected Data'!S44))</f>
        <v/>
      </c>
      <c r="P44" s="355" t="str">
        <f>IF(OR(ISBLANK('2. Collected Data'!T44),ISBLANK('2. Collected Data'!T144)),"",-1*('2. Collected Data'!T144-'2. Collected Data'!T44))</f>
        <v/>
      </c>
      <c r="Q44" s="355" t="str">
        <f>IF(OR(ISBLANK('2. Collected Data'!U44),ISBLANK('2. Collected Data'!U144)),"",-1*('2. Collected Data'!U144-'2. Collected Data'!U44))</f>
        <v/>
      </c>
      <c r="R44" s="355" t="str">
        <f>IF(OR(ISBLANK('2. Collected Data'!V44),ISBLANK('2. Collected Data'!V144)),"",-1*('2. Collected Data'!V144-'2. Collected Data'!V44))</f>
        <v/>
      </c>
      <c r="S44" s="355" t="str">
        <f>IF(OR(ISBLANK('2. Collected Data'!W44),ISBLANK('2. Collected Data'!W144)),"",-1*('2. Collected Data'!W144-'2. Collected Data'!W44))</f>
        <v/>
      </c>
      <c r="T44" s="355" t="str">
        <f>IF(OR(ISBLANK('2. Collected Data'!X44),ISBLANK('2. Collected Data'!X144)),"",-1*('2. Collected Data'!X144-'2. Collected Data'!X44))</f>
        <v/>
      </c>
      <c r="U44" s="355" t="str">
        <f>IF(OR(ISBLANK('2. Collected Data'!Y44),ISBLANK('2. Collected Data'!Y144)),"",-1*('2. Collected Data'!Y144-'2. Collected Data'!Y44))</f>
        <v/>
      </c>
      <c r="V44" s="355" t="str">
        <f>IF(OR(ISBLANK('2. Collected Data'!Z44),ISBLANK('2. Collected Data'!Z144)),"",-1*('2. Collected Data'!Z144-'2. Collected Data'!Z44))</f>
        <v/>
      </c>
      <c r="W44" s="356" t="str">
        <f>IF(OR(ISBLANK('2. Collected Data'!AA44),ISBLANK('2. Collected Data'!AA144)),"",-1*('2. Collected Data'!AA144-'2. Collected Data'!AA44))</f>
        <v/>
      </c>
      <c r="X44" s="356" t="str">
        <f>IF(OR(ISBLANK('2. Collected Data'!AB44),ISBLANK('2. Collected Data'!AB144)),"",-1*('2. Collected Data'!AB144-'2. Collected Data'!AB44))</f>
        <v/>
      </c>
      <c r="Y44" s="356" t="str">
        <f>IF(OR(ISBLANK('2. Collected Data'!AC44),ISBLANK('2. Collected Data'!AC144)),"",-1*('2. Collected Data'!AC144-'2. Collected Data'!AC44))</f>
        <v/>
      </c>
      <c r="Z44" s="355" t="str">
        <f>IF(OR(ISBLANK('2. Collected Data'!AD44),ISBLANK('2. Collected Data'!AD144)),"",-1*('2. Collected Data'!AD144-'2. Collected Data'!AD44))</f>
        <v/>
      </c>
      <c r="AA44" s="355" t="str">
        <f>IF(OR(ISBLANK('2. Collected Data'!AE44),ISBLANK('2. Collected Data'!AE144)),"",-1*('2. Collected Data'!AE144-'2. Collected Data'!AE44))</f>
        <v/>
      </c>
      <c r="AB44" s="355" t="str">
        <f>IF(OR(ISBLANK('2. Collected Data'!AF44),ISBLANK('2. Collected Data'!AF144)),"",-1*('2. Collected Data'!AF144-'2. Collected Data'!AF44))</f>
        <v/>
      </c>
      <c r="AC44" s="357" t="str">
        <f>IF(OR(ISBLANK('2. Collected Data'!AG44),ISBLANK('2. Collected Data'!AG144)),"",-1*('2. Collected Data'!AG144-'2. Collected Data'!AG44))</f>
        <v/>
      </c>
      <c r="AD44" s="358"/>
      <c r="AE44" s="359" t="str">
        <f>IF(OR(ISBLANK('2. Collected Data'!AI44),ISBLANK('2. Collected Data'!AI144)),"",-1*('2. Collected Data'!AI144-'2. Collected Data'!AI44))</f>
        <v/>
      </c>
      <c r="AF44" s="355" t="str">
        <f>IF(OR(ISBLANK('2. Collected Data'!AJ44),ISBLANK('2. Collected Data'!AJ144)),"",-1*('2. Collected Data'!AJ144-'2. Collected Data'!AJ44))</f>
        <v/>
      </c>
      <c r="AG44" s="355" t="str">
        <f>IF(OR(ISBLANK('2. Collected Data'!AK44),ISBLANK('2. Collected Data'!AK144)),"",-1*('2. Collected Data'!AK144-'2. Collected Data'!AK44))</f>
        <v/>
      </c>
      <c r="AH44" s="355" t="str">
        <f>IF(OR(ISBLANK('2. Collected Data'!AL44),ISBLANK('2. Collected Data'!AL144)),"",-1*('2. Collected Data'!AL144-'2. Collected Data'!AL44))</f>
        <v/>
      </c>
      <c r="AI44" s="355" t="str">
        <f>IF(OR(ISBLANK('2. Collected Data'!AM44),ISBLANK('2. Collected Data'!AM144)),"",-1*('2. Collected Data'!AM144-'2. Collected Data'!AM44))</f>
        <v/>
      </c>
      <c r="AJ44" s="360"/>
      <c r="AK44" s="355" t="str">
        <f>IF(OR(ISBLANK('2. Collected Data'!AO44),ISBLANK('2. Collected Data'!AO144)),"",-1*('2. Collected Data'!AO144-'2. Collected Data'!AO44))</f>
        <v/>
      </c>
      <c r="AL44" s="355" t="str">
        <f>IF(OR(ISBLANK('2. Collected Data'!AP44),ISBLANK('2. Collected Data'!AP144)),"",-1*('2. Collected Data'!AP144-'2. Collected Data'!AP44))</f>
        <v/>
      </c>
      <c r="AM44" s="355" t="str">
        <f>IF(OR(ISBLANK('2. Collected Data'!AQ44),ISBLANK('2. Collected Data'!AQ144)),"",-1*('2. Collected Data'!AQ144-'2. Collected Data'!AQ44))</f>
        <v/>
      </c>
      <c r="AN44" s="355" t="str">
        <f>IF(OR(ISBLANK('2. Collected Data'!AR44),ISBLANK('2. Collected Data'!AR144)),"",-1*('2. Collected Data'!AR144-'2. Collected Data'!AR44))</f>
        <v/>
      </c>
      <c r="AO44" s="355" t="str">
        <f>IF(OR(ISBLANK('2. Collected Data'!AS44),ISBLANK('2. Collected Data'!AS144)),"",-1*('2. Collected Data'!AS144-'2. Collected Data'!AS44))</f>
        <v/>
      </c>
      <c r="AP44" s="355" t="str">
        <f>IF(OR(ISBLANK('2. Collected Data'!AT44),ISBLANK('2. Collected Data'!AT144)),"",-1*('2. Collected Data'!AT144-'2. Collected Data'!AT44))</f>
        <v/>
      </c>
      <c r="AQ44" s="357" t="str">
        <f>IF(OR(ISBLANK('2. Collected Data'!AU44),ISBLANK('2. Collected Data'!AU144)),"",-1*('2. Collected Data'!AU144-'2. Collected Data'!AU44))</f>
        <v/>
      </c>
      <c r="AR44" s="358"/>
      <c r="AS44" s="356" t="str">
        <f>IF(OR(ISBLANK('2. Collected Data'!AW44),ISBLANK('2. Collected Data'!AW144)),"",-1*('2. Collected Data'!AW144-'2. Collected Data'!AW44))</f>
        <v/>
      </c>
      <c r="AT44" s="356" t="str">
        <f>IF(OR(ISBLANK('2. Collected Data'!AX44),ISBLANK('2. Collected Data'!AX144)),"",-1*('2. Collected Data'!AX144-'2. Collected Data'!AX44))</f>
        <v/>
      </c>
      <c r="AU44" s="361"/>
      <c r="AV44" s="362"/>
      <c r="AW44" s="358"/>
      <c r="AX44" s="363" t="str">
        <f>IF(OR(ISBLANK('2. Collected Data'!BB44),ISBLANK('2. Collected Data'!BB144)),"",-1*('2. Collected Data'!BB144-'2. Collected Data'!BB44))</f>
        <v/>
      </c>
      <c r="AY44" s="364" t="str">
        <f>IF(OR(ISBLANK('2. Collected Data'!BC44),ISBLANK('2. Collected Data'!BC144)),"",-1*('2. Collected Data'!BC144-'2. Collected Data'!BC44))</f>
        <v/>
      </c>
      <c r="AZ44" s="364" t="str">
        <f>IF(OR(ISBLANK('2. Collected Data'!BD44),ISBLANK('2. Collected Data'!BD144)),"",-1*('2. Collected Data'!BD144-'2. Collected Data'!BD44))</f>
        <v/>
      </c>
      <c r="BA44" s="364" t="str">
        <f>IF(OR(ISBLANK('2. Collected Data'!BE44),ISBLANK('2. Collected Data'!BE144)),"",-1*('2. Collected Data'!BE144-'2. Collected Data'!BE44))</f>
        <v/>
      </c>
      <c r="BB44" s="364" t="str">
        <f>IF(OR(ISBLANK('2. Collected Data'!BF44),ISBLANK('2. Collected Data'!BF144)),"",-1*('2. Collected Data'!BF144-'2. Collected Data'!BF44))</f>
        <v/>
      </c>
      <c r="BC44" s="361"/>
      <c r="BD44" s="363" t="str">
        <f>IF(OR(ISBLANK('2. Collected Data'!BH44),ISBLANK('2. Collected Data'!BH144)),"",-1*('2. Collected Data'!BH144-'2. Collected Data'!BH44))</f>
        <v/>
      </c>
      <c r="BE44" s="130"/>
      <c r="BF44" s="211"/>
    </row>
    <row r="45" spans="1:58" s="51" customFormat="1" ht="11.25" customHeight="1" x14ac:dyDescent="0.15">
      <c r="A45" s="89" t="s">
        <v>100</v>
      </c>
      <c r="B45" s="172"/>
      <c r="C45" s="366">
        <f>IF(OR(ISBLANK('2. Collected Data'!G45),ISBLANK('2. Collected Data'!G145)),"",-1*('2. Collected Data'!G145-'2. Collected Data'!G45))</f>
        <v>756</v>
      </c>
      <c r="D45" s="355" t="str">
        <f>IF(OR(ISBLANK('2. Collected Data'!H45),ISBLANK('2. Collected Data'!H145)),"",-1*('2. Collected Data'!H145-'2. Collected Data'!H45))</f>
        <v/>
      </c>
      <c r="E45" s="355">
        <f>IF(OR(ISBLANK('2. Collected Data'!I45),ISBLANK('2. Collected Data'!I145)),"",-1*('2. Collected Data'!I145-'2. Collected Data'!I45))</f>
        <v>5</v>
      </c>
      <c r="F45" s="355" t="str">
        <f>IF(OR(ISBLANK('2. Collected Data'!J45),ISBLANK('2. Collected Data'!J145)),"",-1*('2. Collected Data'!J145-'2. Collected Data'!J45))</f>
        <v/>
      </c>
      <c r="G45" s="355">
        <f>IF(OR(ISBLANK('2. Collected Data'!K45),ISBLANK('2. Collected Data'!K145)),"",-1*('2. Collected Data'!K145-'2. Collected Data'!K45))</f>
        <v>0</v>
      </c>
      <c r="H45" s="355">
        <f>IF(OR(ISBLANK('2. Collected Data'!L45),ISBLANK('2. Collected Data'!L145)),"",-1*('2. Collected Data'!L145-'2. Collected Data'!L45))</f>
        <v>0</v>
      </c>
      <c r="I45" s="355">
        <f>IF(OR(ISBLANK('2. Collected Data'!M45),ISBLANK('2. Collected Data'!M145)),"",-1*('2. Collected Data'!M145-'2. Collected Data'!M45))</f>
        <v>5</v>
      </c>
      <c r="J45" s="355" t="str">
        <f>IF(OR(ISBLANK('2. Collected Data'!N45),ISBLANK('2. Collected Data'!N145)),"",-1*('2. Collected Data'!N145-'2. Collected Data'!N45))</f>
        <v/>
      </c>
      <c r="K45" s="355">
        <f>IF(OR(ISBLANK('2. Collected Data'!O45),ISBLANK('2. Collected Data'!O145)),"",-1*('2. Collected Data'!O145-'2. Collected Data'!O45))</f>
        <v>5</v>
      </c>
      <c r="L45" s="355" t="str">
        <f>IF(OR(ISBLANK('2. Collected Data'!P45),ISBLANK('2. Collected Data'!P145)),"",-1*('2. Collected Data'!P145-'2. Collected Data'!P45))</f>
        <v/>
      </c>
      <c r="M45" s="355" t="str">
        <f>IF(OR(ISBLANK('2. Collected Data'!Q45),ISBLANK('2. Collected Data'!Q145)),"",-1*('2. Collected Data'!Q145-'2. Collected Data'!Q45))</f>
        <v/>
      </c>
      <c r="N45" s="355" t="str">
        <f>IF(OR(ISBLANK('2. Collected Data'!R45),ISBLANK('2. Collected Data'!R145)),"",-1*('2. Collected Data'!R145-'2. Collected Data'!R45))</f>
        <v/>
      </c>
      <c r="O45" s="355" t="str">
        <f>IF(OR(ISBLANK('2. Collected Data'!S45),ISBLANK('2. Collected Data'!S145)),"",-1*('2. Collected Data'!S145-'2. Collected Data'!S45))</f>
        <v/>
      </c>
      <c r="P45" s="355" t="str">
        <f>IF(OR(ISBLANK('2. Collected Data'!T45),ISBLANK('2. Collected Data'!T145)),"",-1*('2. Collected Data'!T145-'2. Collected Data'!T45))</f>
        <v/>
      </c>
      <c r="Q45" s="355" t="str">
        <f>IF(OR(ISBLANK('2. Collected Data'!U45),ISBLANK('2. Collected Data'!U145)),"",-1*('2. Collected Data'!U145-'2. Collected Data'!U45))</f>
        <v/>
      </c>
      <c r="R45" s="355" t="str">
        <f>IF(OR(ISBLANK('2. Collected Data'!V45),ISBLANK('2. Collected Data'!V145)),"",-1*('2. Collected Data'!V145-'2. Collected Data'!V45))</f>
        <v/>
      </c>
      <c r="S45" s="355" t="str">
        <f>IF(OR(ISBLANK('2. Collected Data'!W45),ISBLANK('2. Collected Data'!W145)),"",-1*('2. Collected Data'!W145-'2. Collected Data'!W45))</f>
        <v/>
      </c>
      <c r="T45" s="355" t="str">
        <f>IF(OR(ISBLANK('2. Collected Data'!X45),ISBLANK('2. Collected Data'!X145)),"",-1*('2. Collected Data'!X145-'2. Collected Data'!X45))</f>
        <v/>
      </c>
      <c r="U45" s="355" t="str">
        <f>IF(OR(ISBLANK('2. Collected Data'!Y45),ISBLANK('2. Collected Data'!Y145)),"",-1*('2. Collected Data'!Y145-'2. Collected Data'!Y45))</f>
        <v/>
      </c>
      <c r="V45" s="355" t="str">
        <f>IF(OR(ISBLANK('2. Collected Data'!Z45),ISBLANK('2. Collected Data'!Z145)),"",-1*('2. Collected Data'!Z145-'2. Collected Data'!Z45))</f>
        <v/>
      </c>
      <c r="W45" s="356">
        <f>IF(OR(ISBLANK('2. Collected Data'!AA45),ISBLANK('2. Collected Data'!AA145)),"",-1*('2. Collected Data'!AA145-'2. Collected Data'!AA45))</f>
        <v>-1.0000000000000009E-2</v>
      </c>
      <c r="X45" s="356">
        <f>IF(OR(ISBLANK('2. Collected Data'!AB45),ISBLANK('2. Collected Data'!AB145)),"",-1*('2. Collected Data'!AB145-'2. Collected Data'!AB45))</f>
        <v>0</v>
      </c>
      <c r="Y45" s="356">
        <f>IF(OR(ISBLANK('2. Collected Data'!AC45),ISBLANK('2. Collected Data'!AC145)),"",-1*('2. Collected Data'!AC145-'2. Collected Data'!AC45))</f>
        <v>1.0000000000000009E-2</v>
      </c>
      <c r="Z45" s="355">
        <f>IF(OR(ISBLANK('2. Collected Data'!AD45),ISBLANK('2. Collected Data'!AD145)),"",-1*('2. Collected Data'!AD145-'2. Collected Data'!AD45))</f>
        <v>1</v>
      </c>
      <c r="AA45" s="355">
        <f>IF(OR(ISBLANK('2. Collected Data'!AE45),ISBLANK('2. Collected Data'!AE145)),"",-1*('2. Collected Data'!AE145-'2. Collected Data'!AE45))</f>
        <v>0</v>
      </c>
      <c r="AB45" s="355">
        <f>IF(OR(ISBLANK('2. Collected Data'!AF45),ISBLANK('2. Collected Data'!AF145)),"",-1*('2. Collected Data'!AF145-'2. Collected Data'!AF45))</f>
        <v>1</v>
      </c>
      <c r="AC45" s="357" t="str">
        <f>IF(OR(ISBLANK('2. Collected Data'!AG45),ISBLANK('2. Collected Data'!AG145)),"",-1*('2. Collected Data'!AG145-'2. Collected Data'!AG45))</f>
        <v/>
      </c>
      <c r="AD45" s="358"/>
      <c r="AE45" s="359">
        <f>IF(OR(ISBLANK('2. Collected Data'!AI45),ISBLANK('2. Collected Data'!AI145)),"",-1*('2. Collected Data'!AI145-'2. Collected Data'!AI45))</f>
        <v>190000</v>
      </c>
      <c r="AF45" s="355" t="str">
        <f>IF(OR(ISBLANK('2. Collected Data'!AJ45),ISBLANK('2. Collected Data'!AJ145)),"",-1*('2. Collected Data'!AJ145-'2. Collected Data'!AJ45))</f>
        <v/>
      </c>
      <c r="AG45" s="355" t="str">
        <f>IF(OR(ISBLANK('2. Collected Data'!AK45),ISBLANK('2. Collected Data'!AK145)),"",-1*('2. Collected Data'!AK145-'2. Collected Data'!AK45))</f>
        <v/>
      </c>
      <c r="AH45" s="355">
        <f>IF(OR(ISBLANK('2. Collected Data'!AL45),ISBLANK('2. Collected Data'!AL145)),"",-1*('2. Collected Data'!AL145-'2. Collected Data'!AL45))</f>
        <v>13220</v>
      </c>
      <c r="AI45" s="355" t="str">
        <f>IF(OR(ISBLANK('2. Collected Data'!AM45),ISBLANK('2. Collected Data'!AM145)),"",-1*('2. Collected Data'!AM145-'2. Collected Data'!AM45))</f>
        <v/>
      </c>
      <c r="AJ45" s="360"/>
      <c r="AK45" s="355">
        <f>IF(OR(ISBLANK('2. Collected Data'!AO45),ISBLANK('2. Collected Data'!AO145)),"",-1*('2. Collected Data'!AO145-'2. Collected Data'!AO45))</f>
        <v>-467000</v>
      </c>
      <c r="AL45" s="355">
        <f>IF(OR(ISBLANK('2. Collected Data'!AP45),ISBLANK('2. Collected Data'!AP145)),"",-1*('2. Collected Data'!AP145-'2. Collected Data'!AP45))</f>
        <v>15950</v>
      </c>
      <c r="AM45" s="355">
        <f>IF(OR(ISBLANK('2. Collected Data'!AQ45),ISBLANK('2. Collected Data'!AQ145)),"",-1*('2. Collected Data'!AQ145-'2. Collected Data'!AQ45))</f>
        <v>28555</v>
      </c>
      <c r="AN45" s="355" t="str">
        <f>IF(OR(ISBLANK('2. Collected Data'!AR45),ISBLANK('2. Collected Data'!AR145)),"",-1*('2. Collected Data'!AR145-'2. Collected Data'!AR45))</f>
        <v/>
      </c>
      <c r="AO45" s="355" t="str">
        <f>IF(OR(ISBLANK('2. Collected Data'!AS45),ISBLANK('2. Collected Data'!AS145)),"",-1*('2. Collected Data'!AS145-'2. Collected Data'!AS45))</f>
        <v/>
      </c>
      <c r="AP45" s="355">
        <f>IF(OR(ISBLANK('2. Collected Data'!AT45),ISBLANK('2. Collected Data'!AT145)),"",-1*('2. Collected Data'!AT145-'2. Collected Data'!AT45))</f>
        <v>685</v>
      </c>
      <c r="AQ45" s="357" t="str">
        <f>IF(OR(ISBLANK('2. Collected Data'!AU45),ISBLANK('2. Collected Data'!AU145)),"",-1*('2. Collected Data'!AU145-'2. Collected Data'!AU45))</f>
        <v/>
      </c>
      <c r="AR45" s="358"/>
      <c r="AS45" s="356">
        <f>IF(OR(ISBLANK('2. Collected Data'!AW45),ISBLANK('2. Collected Data'!AW145)),"",-1*('2. Collected Data'!AW145-'2. Collected Data'!AW45))</f>
        <v>8.9999999999999969E-2</v>
      </c>
      <c r="AT45" s="356">
        <f>IF(OR(ISBLANK('2. Collected Data'!AX45),ISBLANK('2. Collected Data'!AX145)),"",-1*('2. Collected Data'!AX145-'2. Collected Data'!AX45))</f>
        <v>-0.09</v>
      </c>
      <c r="AU45" s="361"/>
      <c r="AV45" s="362"/>
      <c r="AW45" s="358"/>
      <c r="AX45" s="363">
        <f>IF(OR(ISBLANK('2. Collected Data'!BB45),ISBLANK('2. Collected Data'!BB145)),"",-1*('2. Collected Data'!BB145-'2. Collected Data'!BB45))</f>
        <v>4.4200000000000017</v>
      </c>
      <c r="AY45" s="364" t="str">
        <f>IF(OR(ISBLANK('2. Collected Data'!BC45),ISBLANK('2. Collected Data'!BC145)),"",-1*('2. Collected Data'!BC145-'2. Collected Data'!BC45))</f>
        <v/>
      </c>
      <c r="AZ45" s="364" t="str">
        <f>IF(OR(ISBLANK('2. Collected Data'!BD45),ISBLANK('2. Collected Data'!BD145)),"",-1*('2. Collected Data'!BD145-'2. Collected Data'!BD45))</f>
        <v/>
      </c>
      <c r="BA45" s="364" t="str">
        <f>IF(OR(ISBLANK('2. Collected Data'!BE45),ISBLANK('2. Collected Data'!BE145)),"",-1*('2. Collected Data'!BE145-'2. Collected Data'!BE45))</f>
        <v/>
      </c>
      <c r="BB45" s="364" t="str">
        <f>IF(OR(ISBLANK('2. Collected Data'!BF45),ISBLANK('2. Collected Data'!BF145)),"",-1*('2. Collected Data'!BF145-'2. Collected Data'!BF45))</f>
        <v/>
      </c>
      <c r="BC45" s="361"/>
      <c r="BD45" s="363">
        <f>IF(OR(ISBLANK('2. Collected Data'!BH45),ISBLANK('2. Collected Data'!BH145)),"",-1*('2. Collected Data'!BH145-'2. Collected Data'!BH45))</f>
        <v>8.769999999999996</v>
      </c>
      <c r="BE45" s="130"/>
      <c r="BF45" s="211"/>
    </row>
    <row r="46" spans="1:58" s="177" customFormat="1" ht="11.25" customHeight="1" x14ac:dyDescent="0.15">
      <c r="A46" s="89" t="s">
        <v>356</v>
      </c>
      <c r="B46" s="172"/>
      <c r="C46" s="366" t="str">
        <f>IF(OR(ISBLANK('2. Collected Data'!G46),ISBLANK('2. Collected Data'!G146)),"",-1*('2. Collected Data'!G146-'2. Collected Data'!G46))</f>
        <v/>
      </c>
      <c r="D46" s="355" t="str">
        <f>IF(OR(ISBLANK('2. Collected Data'!H46),ISBLANK('2. Collected Data'!H146)),"",-1*('2. Collected Data'!H146-'2. Collected Data'!H46))</f>
        <v/>
      </c>
      <c r="E46" s="355" t="str">
        <f>IF(OR(ISBLANK('2. Collected Data'!I46),ISBLANK('2. Collected Data'!I146)),"",-1*('2. Collected Data'!I146-'2. Collected Data'!I46))</f>
        <v/>
      </c>
      <c r="F46" s="355" t="str">
        <f>IF(OR(ISBLANK('2. Collected Data'!J46),ISBLANK('2. Collected Data'!J146)),"",-1*('2. Collected Data'!J146-'2. Collected Data'!J46))</f>
        <v/>
      </c>
      <c r="G46" s="355" t="str">
        <f>IF(OR(ISBLANK('2. Collected Data'!K46),ISBLANK('2. Collected Data'!K146)),"",-1*('2. Collected Data'!K146-'2. Collected Data'!K46))</f>
        <v/>
      </c>
      <c r="H46" s="355" t="str">
        <f>IF(OR(ISBLANK('2. Collected Data'!L46),ISBLANK('2. Collected Data'!L146)),"",-1*('2. Collected Data'!L146-'2. Collected Data'!L46))</f>
        <v/>
      </c>
      <c r="I46" s="355" t="str">
        <f>IF(OR(ISBLANK('2. Collected Data'!M46),ISBLANK('2. Collected Data'!M146)),"",-1*('2. Collected Data'!M146-'2. Collected Data'!M46))</f>
        <v/>
      </c>
      <c r="J46" s="355" t="str">
        <f>IF(OR(ISBLANK('2. Collected Data'!N46),ISBLANK('2. Collected Data'!N146)),"",-1*('2. Collected Data'!N146-'2. Collected Data'!N46))</f>
        <v/>
      </c>
      <c r="K46" s="355" t="str">
        <f>IF(OR(ISBLANK('2. Collected Data'!O46),ISBLANK('2. Collected Data'!O146)),"",-1*('2. Collected Data'!O146-'2. Collected Data'!O46))</f>
        <v/>
      </c>
      <c r="L46" s="355" t="str">
        <f>IF(OR(ISBLANK('2. Collected Data'!P46),ISBLANK('2. Collected Data'!P146)),"",-1*('2. Collected Data'!P146-'2. Collected Data'!P46))</f>
        <v/>
      </c>
      <c r="M46" s="355" t="str">
        <f>IF(OR(ISBLANK('2. Collected Data'!Q46),ISBLANK('2. Collected Data'!Q146)),"",-1*('2. Collected Data'!Q146-'2. Collected Data'!Q46))</f>
        <v/>
      </c>
      <c r="N46" s="355" t="str">
        <f>IF(OR(ISBLANK('2. Collected Data'!R46),ISBLANK('2. Collected Data'!R146)),"",-1*('2. Collected Data'!R146-'2. Collected Data'!R46))</f>
        <v/>
      </c>
      <c r="O46" s="355" t="str">
        <f>IF(OR(ISBLANK('2. Collected Data'!S46),ISBLANK('2. Collected Data'!S146)),"",-1*('2. Collected Data'!S146-'2. Collected Data'!S46))</f>
        <v/>
      </c>
      <c r="P46" s="355" t="str">
        <f>IF(OR(ISBLANK('2. Collected Data'!T46),ISBLANK('2. Collected Data'!T146)),"",-1*('2. Collected Data'!T146-'2. Collected Data'!T46))</f>
        <v/>
      </c>
      <c r="Q46" s="355" t="str">
        <f>IF(OR(ISBLANK('2. Collected Data'!U46),ISBLANK('2. Collected Data'!U146)),"",-1*('2. Collected Data'!U146-'2. Collected Data'!U46))</f>
        <v/>
      </c>
      <c r="R46" s="355" t="str">
        <f>IF(OR(ISBLANK('2. Collected Data'!V46),ISBLANK('2. Collected Data'!V146)),"",-1*('2. Collected Data'!V146-'2. Collected Data'!V46))</f>
        <v/>
      </c>
      <c r="S46" s="355" t="str">
        <f>IF(OR(ISBLANK('2. Collected Data'!W46),ISBLANK('2. Collected Data'!W146)),"",-1*('2. Collected Data'!W146-'2. Collected Data'!W46))</f>
        <v/>
      </c>
      <c r="T46" s="355" t="str">
        <f>IF(OR(ISBLANK('2. Collected Data'!X46),ISBLANK('2. Collected Data'!X146)),"",-1*('2. Collected Data'!X146-'2. Collected Data'!X46))</f>
        <v/>
      </c>
      <c r="U46" s="355" t="str">
        <f>IF(OR(ISBLANK('2. Collected Data'!Y46),ISBLANK('2. Collected Data'!Y146)),"",-1*('2. Collected Data'!Y146-'2. Collected Data'!Y46))</f>
        <v/>
      </c>
      <c r="V46" s="355" t="str">
        <f>IF(OR(ISBLANK('2. Collected Data'!Z46),ISBLANK('2. Collected Data'!Z146)),"",-1*('2. Collected Data'!Z146-'2. Collected Data'!Z46))</f>
        <v/>
      </c>
      <c r="W46" s="356" t="str">
        <f>IF(OR(ISBLANK('2. Collected Data'!AA46),ISBLANK('2. Collected Data'!AA146)),"",-1*('2. Collected Data'!AA146-'2. Collected Data'!AA46))</f>
        <v/>
      </c>
      <c r="X46" s="356" t="str">
        <f>IF(OR(ISBLANK('2. Collected Data'!AB46),ISBLANK('2. Collected Data'!AB146)),"",-1*('2. Collected Data'!AB146-'2. Collected Data'!AB46))</f>
        <v/>
      </c>
      <c r="Y46" s="356" t="str">
        <f>IF(OR(ISBLANK('2. Collected Data'!AC46),ISBLANK('2. Collected Data'!AC146)),"",-1*('2. Collected Data'!AC146-'2. Collected Data'!AC46))</f>
        <v/>
      </c>
      <c r="Z46" s="355" t="str">
        <f>IF(OR(ISBLANK('2. Collected Data'!AD46),ISBLANK('2. Collected Data'!AD146)),"",-1*('2. Collected Data'!AD146-'2. Collected Data'!AD46))</f>
        <v/>
      </c>
      <c r="AA46" s="355" t="str">
        <f>IF(OR(ISBLANK('2. Collected Data'!AE46),ISBLANK('2. Collected Data'!AE146)),"",-1*('2. Collected Data'!AE146-'2. Collected Data'!AE46))</f>
        <v/>
      </c>
      <c r="AB46" s="355" t="str">
        <f>IF(OR(ISBLANK('2. Collected Data'!AF46),ISBLANK('2. Collected Data'!AF146)),"",-1*('2. Collected Data'!AF146-'2. Collected Data'!AF46))</f>
        <v/>
      </c>
      <c r="AC46" s="357" t="str">
        <f>IF(OR(ISBLANK('2. Collected Data'!AG46),ISBLANK('2. Collected Data'!AG146)),"",-1*('2. Collected Data'!AG146-'2. Collected Data'!AG46))</f>
        <v/>
      </c>
      <c r="AD46" s="358"/>
      <c r="AE46" s="359" t="str">
        <f>IF(OR(ISBLANK('2. Collected Data'!AI46),ISBLANK('2. Collected Data'!AI146)),"",-1*('2. Collected Data'!AI146-'2. Collected Data'!AI46))</f>
        <v/>
      </c>
      <c r="AF46" s="355" t="str">
        <f>IF(OR(ISBLANK('2. Collected Data'!AJ46),ISBLANK('2. Collected Data'!AJ146)),"",-1*('2. Collected Data'!AJ146-'2. Collected Data'!AJ46))</f>
        <v/>
      </c>
      <c r="AG46" s="355" t="str">
        <f>IF(OR(ISBLANK('2. Collected Data'!AK46),ISBLANK('2. Collected Data'!AK146)),"",-1*('2. Collected Data'!AK146-'2. Collected Data'!AK46))</f>
        <v/>
      </c>
      <c r="AH46" s="355" t="str">
        <f>IF(OR(ISBLANK('2. Collected Data'!AL46),ISBLANK('2. Collected Data'!AL146)),"",-1*('2. Collected Data'!AL146-'2. Collected Data'!AL46))</f>
        <v/>
      </c>
      <c r="AI46" s="355" t="str">
        <f>IF(OR(ISBLANK('2. Collected Data'!AM46),ISBLANK('2. Collected Data'!AM146)),"",-1*('2. Collected Data'!AM146-'2. Collected Data'!AM46))</f>
        <v/>
      </c>
      <c r="AJ46" s="360"/>
      <c r="AK46" s="355" t="str">
        <f>IF(OR(ISBLANK('2. Collected Data'!AO46),ISBLANK('2. Collected Data'!AO146)),"",-1*('2. Collected Data'!AO146-'2. Collected Data'!AO46))</f>
        <v/>
      </c>
      <c r="AL46" s="355" t="str">
        <f>IF(OR(ISBLANK('2. Collected Data'!AP46),ISBLANK('2. Collected Data'!AP146)),"",-1*('2. Collected Data'!AP146-'2. Collected Data'!AP46))</f>
        <v/>
      </c>
      <c r="AM46" s="355" t="str">
        <f>IF(OR(ISBLANK('2. Collected Data'!AQ46),ISBLANK('2. Collected Data'!AQ146)),"",-1*('2. Collected Data'!AQ146-'2. Collected Data'!AQ46))</f>
        <v/>
      </c>
      <c r="AN46" s="355" t="str">
        <f>IF(OR(ISBLANK('2. Collected Data'!AR46),ISBLANK('2. Collected Data'!AR146)),"",-1*('2. Collected Data'!AR146-'2. Collected Data'!AR46))</f>
        <v/>
      </c>
      <c r="AO46" s="355" t="str">
        <f>IF(OR(ISBLANK('2. Collected Data'!AS46),ISBLANK('2. Collected Data'!AS146)),"",-1*('2. Collected Data'!AS146-'2. Collected Data'!AS46))</f>
        <v/>
      </c>
      <c r="AP46" s="355" t="str">
        <f>IF(OR(ISBLANK('2. Collected Data'!AT46),ISBLANK('2. Collected Data'!AT146)),"",-1*('2. Collected Data'!AT146-'2. Collected Data'!AT46))</f>
        <v/>
      </c>
      <c r="AQ46" s="357" t="str">
        <f>IF(OR(ISBLANK('2. Collected Data'!AU46),ISBLANK('2. Collected Data'!AU146)),"",-1*('2. Collected Data'!AU146-'2. Collected Data'!AU46))</f>
        <v/>
      </c>
      <c r="AR46" s="358"/>
      <c r="AS46" s="356" t="str">
        <f>IF(OR(ISBLANK('2. Collected Data'!AW46),ISBLANK('2. Collected Data'!AW146)),"",-1*('2. Collected Data'!AW146-'2. Collected Data'!AW46))</f>
        <v/>
      </c>
      <c r="AT46" s="356" t="str">
        <f>IF(OR(ISBLANK('2. Collected Data'!AX46),ISBLANK('2. Collected Data'!AX146)),"",-1*('2. Collected Data'!AX146-'2. Collected Data'!AX46))</f>
        <v/>
      </c>
      <c r="AU46" s="361"/>
      <c r="AV46" s="362"/>
      <c r="AW46" s="358"/>
      <c r="AX46" s="363" t="str">
        <f>IF(OR(ISBLANK('2. Collected Data'!BB46),ISBLANK('2. Collected Data'!BB146)),"",-1*('2. Collected Data'!BB146-'2. Collected Data'!BB46))</f>
        <v/>
      </c>
      <c r="AY46" s="364" t="str">
        <f>IF(OR(ISBLANK('2. Collected Data'!BC46),ISBLANK('2. Collected Data'!BC146)),"",-1*('2. Collected Data'!BC146-'2. Collected Data'!BC46))</f>
        <v/>
      </c>
      <c r="AZ46" s="364" t="str">
        <f>IF(OR(ISBLANK('2. Collected Data'!BD46),ISBLANK('2. Collected Data'!BD146)),"",-1*('2. Collected Data'!BD146-'2. Collected Data'!BD46))</f>
        <v/>
      </c>
      <c r="BA46" s="364" t="str">
        <f>IF(OR(ISBLANK('2. Collected Data'!BE46),ISBLANK('2. Collected Data'!BE146)),"",-1*('2. Collected Data'!BE146-'2. Collected Data'!BE46))</f>
        <v/>
      </c>
      <c r="BB46" s="364" t="str">
        <f>IF(OR(ISBLANK('2. Collected Data'!BF46),ISBLANK('2. Collected Data'!BF146)),"",-1*('2. Collected Data'!BF146-'2. Collected Data'!BF46))</f>
        <v/>
      </c>
      <c r="BC46" s="361"/>
      <c r="BD46" s="363" t="str">
        <f>IF(OR(ISBLANK('2. Collected Data'!BH46),ISBLANK('2. Collected Data'!BH146)),"",-1*('2. Collected Data'!BH146-'2. Collected Data'!BH46))</f>
        <v/>
      </c>
      <c r="BE46" s="130"/>
      <c r="BF46" s="211"/>
    </row>
    <row r="47" spans="1:58" s="51" customFormat="1" ht="11.25" customHeight="1" x14ac:dyDescent="0.15">
      <c r="A47" s="89" t="s">
        <v>143</v>
      </c>
      <c r="B47" s="172"/>
      <c r="C47" s="366">
        <f>IF(OR(ISBLANK('2. Collected Data'!G47),ISBLANK('2. Collected Data'!G147)),"",-1*('2. Collected Data'!G147-'2. Collected Data'!G47))</f>
        <v>1</v>
      </c>
      <c r="D47" s="355">
        <f>IF(OR(ISBLANK('2. Collected Data'!H47),ISBLANK('2. Collected Data'!H147)),"",-1*('2. Collected Data'!H147-'2. Collected Data'!H47))</f>
        <v>-1216</v>
      </c>
      <c r="E47" s="355">
        <f>IF(OR(ISBLANK('2. Collected Data'!I47),ISBLANK('2. Collected Data'!I147)),"",-1*('2. Collected Data'!I147-'2. Collected Data'!I47))</f>
        <v>-1</v>
      </c>
      <c r="F47" s="355">
        <f>IF(OR(ISBLANK('2. Collected Data'!J47),ISBLANK('2. Collected Data'!J147)),"",-1*('2. Collected Data'!J147-'2. Collected Data'!J47))</f>
        <v>1</v>
      </c>
      <c r="G47" s="355">
        <f>IF(OR(ISBLANK('2. Collected Data'!K47),ISBLANK('2. Collected Data'!K147)),"",-1*('2. Collected Data'!K147-'2. Collected Data'!K47))</f>
        <v>0</v>
      </c>
      <c r="H47" s="355">
        <f>IF(OR(ISBLANK('2. Collected Data'!L47),ISBLANK('2. Collected Data'!L147)),"",-1*('2. Collected Data'!L147-'2. Collected Data'!L47))</f>
        <v>0</v>
      </c>
      <c r="I47" s="355">
        <f>IF(OR(ISBLANK('2. Collected Data'!M47),ISBLANK('2. Collected Data'!M147)),"",-1*('2. Collected Data'!M147-'2. Collected Data'!M47))</f>
        <v>-11</v>
      </c>
      <c r="J47" s="355">
        <f>IF(OR(ISBLANK('2. Collected Data'!N47),ISBLANK('2. Collected Data'!N147)),"",-1*('2. Collected Data'!N147-'2. Collected Data'!N47))</f>
        <v>0</v>
      </c>
      <c r="K47" s="355">
        <f>IF(OR(ISBLANK('2. Collected Data'!O47),ISBLANK('2. Collected Data'!O147)),"",-1*('2. Collected Data'!O147-'2. Collected Data'!O47))</f>
        <v>-1</v>
      </c>
      <c r="L47" s="355">
        <f>IF(OR(ISBLANK('2. Collected Data'!P47),ISBLANK('2. Collected Data'!P147)),"",-1*('2. Collected Data'!P147-'2. Collected Data'!P47))</f>
        <v>0</v>
      </c>
      <c r="M47" s="355">
        <f>IF(OR(ISBLANK('2. Collected Data'!Q47),ISBLANK('2. Collected Data'!Q147)),"",-1*('2. Collected Data'!Q147-'2. Collected Data'!Q47))</f>
        <v>0</v>
      </c>
      <c r="N47" s="355">
        <f>IF(OR(ISBLANK('2. Collected Data'!R47),ISBLANK('2. Collected Data'!R147)),"",-1*('2. Collected Data'!R147-'2. Collected Data'!R47))</f>
        <v>0</v>
      </c>
      <c r="O47" s="355">
        <f>IF(OR(ISBLANK('2. Collected Data'!S47),ISBLANK('2. Collected Data'!S147)),"",-1*('2. Collected Data'!S147-'2. Collected Data'!S47))</f>
        <v>0</v>
      </c>
      <c r="P47" s="355">
        <f>IF(OR(ISBLANK('2. Collected Data'!T47),ISBLANK('2. Collected Data'!T147)),"",-1*('2. Collected Data'!T147-'2. Collected Data'!T47))</f>
        <v>0</v>
      </c>
      <c r="Q47" s="355">
        <f>IF(OR(ISBLANK('2. Collected Data'!U47),ISBLANK('2. Collected Data'!U147)),"",-1*('2. Collected Data'!U147-'2. Collected Data'!U47))</f>
        <v>0</v>
      </c>
      <c r="R47" s="355">
        <f>IF(OR(ISBLANK('2. Collected Data'!V47),ISBLANK('2. Collected Data'!V147)),"",-1*('2. Collected Data'!V147-'2. Collected Data'!V47))</f>
        <v>0</v>
      </c>
      <c r="S47" s="355">
        <f>IF(OR(ISBLANK('2. Collected Data'!W47),ISBLANK('2. Collected Data'!W147)),"",-1*('2. Collected Data'!W147-'2. Collected Data'!W47))</f>
        <v>0</v>
      </c>
      <c r="T47" s="355">
        <f>IF(OR(ISBLANK('2. Collected Data'!X47),ISBLANK('2. Collected Data'!X147)),"",-1*('2. Collected Data'!X147-'2. Collected Data'!X47))</f>
        <v>0</v>
      </c>
      <c r="U47" s="355">
        <f>IF(OR(ISBLANK('2. Collected Data'!Y47),ISBLANK('2. Collected Data'!Y147)),"",-1*('2. Collected Data'!Y147-'2. Collected Data'!Y47))</f>
        <v>13</v>
      </c>
      <c r="V47" s="355">
        <f>IF(OR(ISBLANK('2. Collected Data'!Z47),ISBLANK('2. Collected Data'!Z147)),"",-1*('2. Collected Data'!Z147-'2. Collected Data'!Z47))</f>
        <v>0</v>
      </c>
      <c r="W47" s="356">
        <f>IF(OR(ISBLANK('2. Collected Data'!AA47),ISBLANK('2. Collected Data'!AA147)),"",-1*('2. Collected Data'!AA147-'2. Collected Data'!AA47))</f>
        <v>0</v>
      </c>
      <c r="X47" s="356">
        <f>IF(OR(ISBLANK('2. Collected Data'!AB47),ISBLANK('2. Collected Data'!AB147)),"",-1*('2. Collected Data'!AB147-'2. Collected Data'!AB47))</f>
        <v>0</v>
      </c>
      <c r="Y47" s="356">
        <f>IF(OR(ISBLANK('2. Collected Data'!AC47),ISBLANK('2. Collected Data'!AC147)),"",-1*('2. Collected Data'!AC147-'2. Collected Data'!AC47))</f>
        <v>0</v>
      </c>
      <c r="Z47" s="355">
        <f>IF(OR(ISBLANK('2. Collected Data'!AD47),ISBLANK('2. Collected Data'!AD147)),"",-1*('2. Collected Data'!AD147-'2. Collected Data'!AD47))</f>
        <v>-2</v>
      </c>
      <c r="AA47" s="355">
        <f>IF(OR(ISBLANK('2. Collected Data'!AE47),ISBLANK('2. Collected Data'!AE147)),"",-1*('2. Collected Data'!AE147-'2. Collected Data'!AE47))</f>
        <v>2750</v>
      </c>
      <c r="AB47" s="355">
        <f>IF(OR(ISBLANK('2. Collected Data'!AF47),ISBLANK('2. Collected Data'!AF147)),"",-1*('2. Collected Data'!AF147-'2. Collected Data'!AF47))</f>
        <v>4</v>
      </c>
      <c r="AC47" s="357">
        <f>IF(OR(ISBLANK('2. Collected Data'!AG47),ISBLANK('2. Collected Data'!AG147)),"",-1*('2. Collected Data'!AG147-'2. Collected Data'!AG47))</f>
        <v>0</v>
      </c>
      <c r="AD47" s="358"/>
      <c r="AE47" s="359">
        <f>IF(OR(ISBLANK('2. Collected Data'!AI47),ISBLANK('2. Collected Data'!AI147)),"",-1*('2. Collected Data'!AI147-'2. Collected Data'!AI47))</f>
        <v>11843</v>
      </c>
      <c r="AF47" s="355">
        <f>IF(OR(ISBLANK('2. Collected Data'!AJ47),ISBLANK('2. Collected Data'!AJ147)),"",-1*('2. Collected Data'!AJ147-'2. Collected Data'!AJ47))</f>
        <v>0</v>
      </c>
      <c r="AG47" s="355">
        <f>IF(OR(ISBLANK('2. Collected Data'!AK47),ISBLANK('2. Collected Data'!AK147)),"",-1*('2. Collected Data'!AK147-'2. Collected Data'!AK47))</f>
        <v>0</v>
      </c>
      <c r="AH47" s="355">
        <f>IF(OR(ISBLANK('2. Collected Data'!AL47),ISBLANK('2. Collected Data'!AL147)),"",-1*('2. Collected Data'!AL147-'2. Collected Data'!AL47))</f>
        <v>-3507</v>
      </c>
      <c r="AI47" s="355">
        <f>IF(OR(ISBLANK('2. Collected Data'!AM47),ISBLANK('2. Collected Data'!AM147)),"",-1*('2. Collected Data'!AM147-'2. Collected Data'!AM47))</f>
        <v>0</v>
      </c>
      <c r="AJ47" s="360"/>
      <c r="AK47" s="355">
        <f>IF(OR(ISBLANK('2. Collected Data'!AO47),ISBLANK('2. Collected Data'!AO147)),"",-1*('2. Collected Data'!AO147-'2. Collected Data'!AO47))</f>
        <v>1297777</v>
      </c>
      <c r="AL47" s="355">
        <f>IF(OR(ISBLANK('2. Collected Data'!AP47),ISBLANK('2. Collected Data'!AP147)),"",-1*('2. Collected Data'!AP147-'2. Collected Data'!AP47))</f>
        <v>0</v>
      </c>
      <c r="AM47" s="355">
        <f>IF(OR(ISBLANK('2. Collected Data'!AQ47),ISBLANK('2. Collected Data'!AQ147)),"",-1*('2. Collected Data'!AQ147-'2. Collected Data'!AQ47))</f>
        <v>0</v>
      </c>
      <c r="AN47" s="355">
        <f>IF(OR(ISBLANK('2. Collected Data'!AR47),ISBLANK('2. Collected Data'!AR147)),"",-1*('2. Collected Data'!AR147-'2. Collected Data'!AR47))</f>
        <v>3150</v>
      </c>
      <c r="AO47" s="355">
        <f>IF(OR(ISBLANK('2. Collected Data'!AS47),ISBLANK('2. Collected Data'!AS147)),"",-1*('2. Collected Data'!AS147-'2. Collected Data'!AS47))</f>
        <v>0</v>
      </c>
      <c r="AP47" s="355">
        <f>IF(OR(ISBLANK('2. Collected Data'!AT47),ISBLANK('2. Collected Data'!AT147)),"",-1*('2. Collected Data'!AT147-'2. Collected Data'!AT47))</f>
        <v>665772</v>
      </c>
      <c r="AQ47" s="357">
        <f>IF(OR(ISBLANK('2. Collected Data'!AU47),ISBLANK('2. Collected Data'!AU147)),"",-1*('2. Collected Data'!AU147-'2. Collected Data'!AU47))</f>
        <v>-328106</v>
      </c>
      <c r="AR47" s="358"/>
      <c r="AS47" s="356">
        <f>IF(OR(ISBLANK('2. Collected Data'!AW47),ISBLANK('2. Collected Data'!AW147)),"",-1*('2. Collected Data'!AW147-'2. Collected Data'!AW47))</f>
        <v>0</v>
      </c>
      <c r="AT47" s="356">
        <f>IF(OR(ISBLANK('2. Collected Data'!AX47),ISBLANK('2. Collected Data'!AX147)),"",-1*('2. Collected Data'!AX147-'2. Collected Data'!AX47))</f>
        <v>0</v>
      </c>
      <c r="AU47" s="361"/>
      <c r="AV47" s="362"/>
      <c r="AW47" s="358"/>
      <c r="AX47" s="363">
        <f>IF(OR(ISBLANK('2. Collected Data'!BB47),ISBLANK('2. Collected Data'!BB147)),"",-1*('2. Collected Data'!BB147-'2. Collected Data'!BB47))</f>
        <v>-0.34000000000000341</v>
      </c>
      <c r="AY47" s="364">
        <f>IF(OR(ISBLANK('2. Collected Data'!BC47),ISBLANK('2. Collected Data'!BC147)),"",-1*('2. Collected Data'!BC147-'2. Collected Data'!BC47))</f>
        <v>-470751</v>
      </c>
      <c r="AZ47" s="364">
        <f>IF(OR(ISBLANK('2. Collected Data'!BD47),ISBLANK('2. Collected Data'!BD147)),"",-1*('2. Collected Data'!BD147-'2. Collected Data'!BD47))</f>
        <v>4482132</v>
      </c>
      <c r="BA47" s="364">
        <f>IF(OR(ISBLANK('2. Collected Data'!BE47),ISBLANK('2. Collected Data'!BE147)),"",-1*('2. Collected Data'!BE147-'2. Collected Data'!BE47))</f>
        <v>1281770</v>
      </c>
      <c r="BB47" s="364">
        <f>IF(OR(ISBLANK('2. Collected Data'!BF47),ISBLANK('2. Collected Data'!BF147)),"",-1*('2. Collected Data'!BF147-'2. Collected Data'!BF47))</f>
        <v>-788353</v>
      </c>
      <c r="BC47" s="361"/>
      <c r="BD47" s="363">
        <f>IF(OR(ISBLANK('2. Collected Data'!BH47),ISBLANK('2. Collected Data'!BH147)),"",-1*('2. Collected Data'!BH147-'2. Collected Data'!BH47))</f>
        <v>3.8999999999999915</v>
      </c>
      <c r="BE47" s="130"/>
      <c r="BF47" s="211"/>
    </row>
    <row r="48" spans="1:58" s="177" customFormat="1" ht="11.25" customHeight="1" x14ac:dyDescent="0.15">
      <c r="A48" s="89" t="s">
        <v>116</v>
      </c>
      <c r="B48" s="172"/>
      <c r="C48" s="366">
        <f>IF(OR(ISBLANK('2. Collected Data'!G48),ISBLANK('2. Collected Data'!G148)),"",-1*('2. Collected Data'!G148-'2. Collected Data'!G48))</f>
        <v>0</v>
      </c>
      <c r="D48" s="355">
        <f>IF(OR(ISBLANK('2. Collected Data'!H48),ISBLANK('2. Collected Data'!H148)),"",-1*('2. Collected Data'!H148-'2. Collected Data'!H48))</f>
        <v>0</v>
      </c>
      <c r="E48" s="355">
        <f>IF(OR(ISBLANK('2. Collected Data'!I48),ISBLANK('2. Collected Data'!I148)),"",-1*('2. Collected Data'!I148-'2. Collected Data'!I48))</f>
        <v>-75</v>
      </c>
      <c r="F48" s="355">
        <f>IF(OR(ISBLANK('2. Collected Data'!J48),ISBLANK('2. Collected Data'!J148)),"",-1*('2. Collected Data'!J148-'2. Collected Data'!J48))</f>
        <v>-6</v>
      </c>
      <c r="G48" s="355">
        <f>IF(OR(ISBLANK('2. Collected Data'!K48),ISBLANK('2. Collected Data'!K148)),"",-1*('2. Collected Data'!K148-'2. Collected Data'!K48))</f>
        <v>4</v>
      </c>
      <c r="H48" s="355">
        <f>IF(OR(ISBLANK('2. Collected Data'!L48),ISBLANK('2. Collected Data'!L148)),"",-1*('2. Collected Data'!L148-'2. Collected Data'!L48))</f>
        <v>0</v>
      </c>
      <c r="I48" s="355">
        <f>IF(OR(ISBLANK('2. Collected Data'!M48),ISBLANK('2. Collected Data'!M148)),"",-1*('2. Collected Data'!M148-'2. Collected Data'!M48))</f>
        <v>-11</v>
      </c>
      <c r="J48" s="355">
        <f>IF(OR(ISBLANK('2. Collected Data'!N48),ISBLANK('2. Collected Data'!N148)),"",-1*('2. Collected Data'!N148-'2. Collected Data'!N48))</f>
        <v>-11</v>
      </c>
      <c r="K48" s="355">
        <f>IF(OR(ISBLANK('2. Collected Data'!O48),ISBLANK('2. Collected Data'!O148)),"",-1*('2. Collected Data'!O148-'2. Collected Data'!O48))</f>
        <v>-292</v>
      </c>
      <c r="L48" s="355">
        <f>IF(OR(ISBLANK('2. Collected Data'!P48),ISBLANK('2. Collected Data'!P148)),"",-1*('2. Collected Data'!P148-'2. Collected Data'!P48))</f>
        <v>2</v>
      </c>
      <c r="M48" s="355">
        <f>IF(OR(ISBLANK('2. Collected Data'!Q48),ISBLANK('2. Collected Data'!Q148)),"",-1*('2. Collected Data'!Q148-'2. Collected Data'!Q48))</f>
        <v>0</v>
      </c>
      <c r="N48" s="355">
        <f>IF(OR(ISBLANK('2. Collected Data'!R48),ISBLANK('2. Collected Data'!R148)),"",-1*('2. Collected Data'!R148-'2. Collected Data'!R48))</f>
        <v>0</v>
      </c>
      <c r="O48" s="355">
        <f>IF(OR(ISBLANK('2. Collected Data'!S48),ISBLANK('2. Collected Data'!S148)),"",-1*('2. Collected Data'!S148-'2. Collected Data'!S48))</f>
        <v>0</v>
      </c>
      <c r="P48" s="355">
        <f>IF(OR(ISBLANK('2. Collected Data'!T48),ISBLANK('2. Collected Data'!T148)),"",-1*('2. Collected Data'!T148-'2. Collected Data'!T48))</f>
        <v>0</v>
      </c>
      <c r="Q48" s="355">
        <f>IF(OR(ISBLANK('2. Collected Data'!U48),ISBLANK('2. Collected Data'!U148)),"",-1*('2. Collected Data'!U148-'2. Collected Data'!U48))</f>
        <v>0</v>
      </c>
      <c r="R48" s="355">
        <f>IF(OR(ISBLANK('2. Collected Data'!V48),ISBLANK('2. Collected Data'!V148)),"",-1*('2. Collected Data'!V148-'2. Collected Data'!V48))</f>
        <v>0</v>
      </c>
      <c r="S48" s="355">
        <f>IF(OR(ISBLANK('2. Collected Data'!W48),ISBLANK('2. Collected Data'!W148)),"",-1*('2. Collected Data'!W148-'2. Collected Data'!W48))</f>
        <v>0</v>
      </c>
      <c r="T48" s="355">
        <f>IF(OR(ISBLANK('2. Collected Data'!X48),ISBLANK('2. Collected Data'!X148)),"",-1*('2. Collected Data'!X148-'2. Collected Data'!X48))</f>
        <v>0</v>
      </c>
      <c r="U48" s="355">
        <f>IF(OR(ISBLANK('2. Collected Data'!Y48),ISBLANK('2. Collected Data'!Y148)),"",-1*('2. Collected Data'!Y148-'2. Collected Data'!Y48))</f>
        <v>0</v>
      </c>
      <c r="V48" s="355">
        <f>IF(OR(ISBLANK('2. Collected Data'!Z48),ISBLANK('2. Collected Data'!Z148)),"",-1*('2. Collected Data'!Z148-'2. Collected Data'!Z48))</f>
        <v>-5</v>
      </c>
      <c r="W48" s="356">
        <f>IF(OR(ISBLANK('2. Collected Data'!AA48),ISBLANK('2. Collected Data'!AA148)),"",-1*('2. Collected Data'!AA148-'2. Collected Data'!AA48))</f>
        <v>-9.9999999999999978E-2</v>
      </c>
      <c r="X48" s="356">
        <f>IF(OR(ISBLANK('2. Collected Data'!AB48),ISBLANK('2. Collected Data'!AB148)),"",-1*('2. Collected Data'!AB148-'2. Collected Data'!AB48))</f>
        <v>0</v>
      </c>
      <c r="Y48" s="356">
        <f>IF(OR(ISBLANK('2. Collected Data'!AC48),ISBLANK('2. Collected Data'!AC148)),"",-1*('2. Collected Data'!AC148-'2. Collected Data'!AC48))</f>
        <v>0.1</v>
      </c>
      <c r="Z48" s="355">
        <f>IF(OR(ISBLANK('2. Collected Data'!AD48),ISBLANK('2. Collected Data'!AD148)),"",-1*('2. Collected Data'!AD148-'2. Collected Data'!AD48))</f>
        <v>2</v>
      </c>
      <c r="AA48" s="355">
        <f>IF(OR(ISBLANK('2. Collected Data'!AE48),ISBLANK('2. Collected Data'!AE148)),"",-1*('2. Collected Data'!AE148-'2. Collected Data'!AE48))</f>
        <v>25247</v>
      </c>
      <c r="AB48" s="355">
        <f>IF(OR(ISBLANK('2. Collected Data'!AF48),ISBLANK('2. Collected Data'!AF148)),"",-1*('2. Collected Data'!AF148-'2. Collected Data'!AF48))</f>
        <v>0</v>
      </c>
      <c r="AC48" s="357">
        <f>IF(OR(ISBLANK('2. Collected Data'!AG48),ISBLANK('2. Collected Data'!AG148)),"",-1*('2. Collected Data'!AG148-'2. Collected Data'!AG48))</f>
        <v>0</v>
      </c>
      <c r="AD48" s="358"/>
      <c r="AE48" s="359">
        <f>IF(OR(ISBLANK('2. Collected Data'!AI48),ISBLANK('2. Collected Data'!AI148)),"",-1*('2. Collected Data'!AI148-'2. Collected Data'!AI48))</f>
        <v>359526</v>
      </c>
      <c r="AF48" s="355">
        <f>IF(OR(ISBLANK('2. Collected Data'!AJ48),ISBLANK('2. Collected Data'!AJ148)),"",-1*('2. Collected Data'!AJ148-'2. Collected Data'!AJ48))</f>
        <v>82</v>
      </c>
      <c r="AG48" s="355">
        <f>IF(OR(ISBLANK('2. Collected Data'!AK48),ISBLANK('2. Collected Data'!AK148)),"",-1*('2. Collected Data'!AK148-'2. Collected Data'!AK48))</f>
        <v>0</v>
      </c>
      <c r="AH48" s="355">
        <f>IF(OR(ISBLANK('2. Collected Data'!AL48),ISBLANK('2. Collected Data'!AL148)),"",-1*('2. Collected Data'!AL148-'2. Collected Data'!AL48))</f>
        <v>2540</v>
      </c>
      <c r="AI48" s="355">
        <f>IF(OR(ISBLANK('2. Collected Data'!AM48),ISBLANK('2. Collected Data'!AM148)),"",-1*('2. Collected Data'!AM148-'2. Collected Data'!AM48))</f>
        <v>0</v>
      </c>
      <c r="AJ48" s="360"/>
      <c r="AK48" s="355">
        <f>IF(OR(ISBLANK('2. Collected Data'!AO48),ISBLANK('2. Collected Data'!AO148)),"",-1*('2. Collected Data'!AO148-'2. Collected Data'!AO48))</f>
        <v>985461</v>
      </c>
      <c r="AL48" s="355">
        <f>IF(OR(ISBLANK('2. Collected Data'!AP48),ISBLANK('2. Collected Data'!AP148)),"",-1*('2. Collected Data'!AP148-'2. Collected Data'!AP48))</f>
        <v>436039</v>
      </c>
      <c r="AM48" s="355">
        <f>IF(OR(ISBLANK('2. Collected Data'!AQ48),ISBLANK('2. Collected Data'!AQ148)),"",-1*('2. Collected Data'!AQ148-'2. Collected Data'!AQ48))</f>
        <v>0</v>
      </c>
      <c r="AN48" s="355">
        <f>IF(OR(ISBLANK('2. Collected Data'!AR48),ISBLANK('2. Collected Data'!AR148)),"",-1*('2. Collected Data'!AR148-'2. Collected Data'!AR48))</f>
        <v>0</v>
      </c>
      <c r="AO48" s="355">
        <f>IF(OR(ISBLANK('2. Collected Data'!AS48),ISBLANK('2. Collected Data'!AS148)),"",-1*('2. Collected Data'!AS148-'2. Collected Data'!AS48))</f>
        <v>14769</v>
      </c>
      <c r="AP48" s="355">
        <f>IF(OR(ISBLANK('2. Collected Data'!AT48),ISBLANK('2. Collected Data'!AT148)),"",-1*('2. Collected Data'!AT148-'2. Collected Data'!AT48))</f>
        <v>311163</v>
      </c>
      <c r="AQ48" s="357">
        <f>IF(OR(ISBLANK('2. Collected Data'!AU48),ISBLANK('2. Collected Data'!AU148)),"",-1*('2. Collected Data'!AU148-'2. Collected Data'!AU48))</f>
        <v>209733</v>
      </c>
      <c r="AR48" s="358"/>
      <c r="AS48" s="356">
        <f>IF(OR(ISBLANK('2. Collected Data'!AW48),ISBLANK('2. Collected Data'!AW148)),"",-1*('2. Collected Data'!AW148-'2. Collected Data'!AW48))</f>
        <v>-0.18000000000000005</v>
      </c>
      <c r="AT48" s="356">
        <f>IF(OR(ISBLANK('2. Collected Data'!AX48),ISBLANK('2. Collected Data'!AX148)),"",-1*('2. Collected Data'!AX148-'2. Collected Data'!AX48))</f>
        <v>0.18</v>
      </c>
      <c r="AU48" s="361"/>
      <c r="AV48" s="362"/>
      <c r="AW48" s="358"/>
      <c r="AX48" s="363">
        <f>IF(OR(ISBLANK('2. Collected Data'!BB48),ISBLANK('2. Collected Data'!BB148)),"",-1*('2. Collected Data'!BB148-'2. Collected Data'!BB48))</f>
        <v>-2.990000000000002</v>
      </c>
      <c r="AY48" s="364">
        <f>IF(OR(ISBLANK('2. Collected Data'!BC48),ISBLANK('2. Collected Data'!BC148)),"",-1*('2. Collected Data'!BC148-'2. Collected Data'!BC48))</f>
        <v>9526000</v>
      </c>
      <c r="AZ48" s="364">
        <f>IF(OR(ISBLANK('2. Collected Data'!BD48),ISBLANK('2. Collected Data'!BD148)),"",-1*('2. Collected Data'!BD148-'2. Collected Data'!BD48))</f>
        <v>17250000</v>
      </c>
      <c r="BA48" s="364">
        <f>IF(OR(ISBLANK('2. Collected Data'!BE48),ISBLANK('2. Collected Data'!BE148)),"",-1*('2. Collected Data'!BE148-'2. Collected Data'!BE48))</f>
        <v>12174000</v>
      </c>
      <c r="BB48" s="364">
        <f>IF(OR(ISBLANK('2. Collected Data'!BF48),ISBLANK('2. Collected Data'!BF148)),"",-1*('2. Collected Data'!BF148-'2. Collected Data'!BF48))</f>
        <v>39050467</v>
      </c>
      <c r="BC48" s="361"/>
      <c r="BD48" s="363">
        <f>IF(OR(ISBLANK('2. Collected Data'!BH48),ISBLANK('2. Collected Data'!BH148)),"",-1*('2. Collected Data'!BH148-'2. Collected Data'!BH48))</f>
        <v>26.47</v>
      </c>
      <c r="BE48" s="130"/>
      <c r="BF48" s="211"/>
    </row>
    <row r="49" spans="1:58" s="177" customFormat="1" ht="11.25" customHeight="1" x14ac:dyDescent="0.15">
      <c r="A49" s="89" t="s">
        <v>357</v>
      </c>
      <c r="B49" s="172"/>
      <c r="C49" s="366" t="str">
        <f>IF(OR(ISBLANK('2. Collected Data'!G49),ISBLANK('2. Collected Data'!G149)),"",-1*('2. Collected Data'!G149-'2. Collected Data'!G49))</f>
        <v/>
      </c>
      <c r="D49" s="355" t="str">
        <f>IF(OR(ISBLANK('2. Collected Data'!H49),ISBLANK('2. Collected Data'!H149)),"",-1*('2. Collected Data'!H149-'2. Collected Data'!H49))</f>
        <v/>
      </c>
      <c r="E49" s="355" t="str">
        <f>IF(OR(ISBLANK('2. Collected Data'!I49),ISBLANK('2. Collected Data'!I149)),"",-1*('2. Collected Data'!I149-'2. Collected Data'!I49))</f>
        <v/>
      </c>
      <c r="F49" s="355" t="str">
        <f>IF(OR(ISBLANK('2. Collected Data'!J49),ISBLANK('2. Collected Data'!J149)),"",-1*('2. Collected Data'!J149-'2. Collected Data'!J49))</f>
        <v/>
      </c>
      <c r="G49" s="355" t="str">
        <f>IF(OR(ISBLANK('2. Collected Data'!K49),ISBLANK('2. Collected Data'!K149)),"",-1*('2. Collected Data'!K149-'2. Collected Data'!K49))</f>
        <v/>
      </c>
      <c r="H49" s="355" t="str">
        <f>IF(OR(ISBLANK('2. Collected Data'!L49),ISBLANK('2. Collected Data'!L149)),"",-1*('2. Collected Data'!L149-'2. Collected Data'!L49))</f>
        <v/>
      </c>
      <c r="I49" s="355" t="str">
        <f>IF(OR(ISBLANK('2. Collected Data'!M49),ISBLANK('2. Collected Data'!M149)),"",-1*('2. Collected Data'!M149-'2. Collected Data'!M49))</f>
        <v/>
      </c>
      <c r="J49" s="355" t="str">
        <f>IF(OR(ISBLANK('2. Collected Data'!N49),ISBLANK('2. Collected Data'!N149)),"",-1*('2. Collected Data'!N149-'2. Collected Data'!N49))</f>
        <v/>
      </c>
      <c r="K49" s="355" t="str">
        <f>IF(OR(ISBLANK('2. Collected Data'!O49),ISBLANK('2. Collected Data'!O149)),"",-1*('2. Collected Data'!O149-'2. Collected Data'!O49))</f>
        <v/>
      </c>
      <c r="L49" s="355" t="str">
        <f>IF(OR(ISBLANK('2. Collected Data'!P49),ISBLANK('2. Collected Data'!P149)),"",-1*('2. Collected Data'!P149-'2. Collected Data'!P49))</f>
        <v/>
      </c>
      <c r="M49" s="355" t="str">
        <f>IF(OR(ISBLANK('2. Collected Data'!Q49),ISBLANK('2. Collected Data'!Q149)),"",-1*('2. Collected Data'!Q149-'2. Collected Data'!Q49))</f>
        <v/>
      </c>
      <c r="N49" s="355" t="str">
        <f>IF(OR(ISBLANK('2. Collected Data'!R49),ISBLANK('2. Collected Data'!R149)),"",-1*('2. Collected Data'!R149-'2. Collected Data'!R49))</f>
        <v/>
      </c>
      <c r="O49" s="355" t="str">
        <f>IF(OR(ISBLANK('2. Collected Data'!S49),ISBLANK('2. Collected Data'!S149)),"",-1*('2. Collected Data'!S149-'2. Collected Data'!S49))</f>
        <v/>
      </c>
      <c r="P49" s="355" t="str">
        <f>IF(OR(ISBLANK('2. Collected Data'!T49),ISBLANK('2. Collected Data'!T149)),"",-1*('2. Collected Data'!T149-'2. Collected Data'!T49))</f>
        <v/>
      </c>
      <c r="Q49" s="355" t="str">
        <f>IF(OR(ISBLANK('2. Collected Data'!U49),ISBLANK('2. Collected Data'!U149)),"",-1*('2. Collected Data'!U149-'2. Collected Data'!U49))</f>
        <v/>
      </c>
      <c r="R49" s="355" t="str">
        <f>IF(OR(ISBLANK('2. Collected Data'!V49),ISBLANK('2. Collected Data'!V149)),"",-1*('2. Collected Data'!V149-'2. Collected Data'!V49))</f>
        <v/>
      </c>
      <c r="S49" s="355" t="str">
        <f>IF(OR(ISBLANK('2. Collected Data'!W49),ISBLANK('2. Collected Data'!W149)),"",-1*('2. Collected Data'!W149-'2. Collected Data'!W49))</f>
        <v/>
      </c>
      <c r="T49" s="355" t="str">
        <f>IF(OR(ISBLANK('2. Collected Data'!X49),ISBLANK('2. Collected Data'!X149)),"",-1*('2. Collected Data'!X149-'2. Collected Data'!X49))</f>
        <v/>
      </c>
      <c r="U49" s="355" t="str">
        <f>IF(OR(ISBLANK('2. Collected Data'!Y49),ISBLANK('2. Collected Data'!Y149)),"",-1*('2. Collected Data'!Y149-'2. Collected Data'!Y49))</f>
        <v/>
      </c>
      <c r="V49" s="355" t="str">
        <f>IF(OR(ISBLANK('2. Collected Data'!Z49),ISBLANK('2. Collected Data'!Z149)),"",-1*('2. Collected Data'!Z149-'2. Collected Data'!Z49))</f>
        <v/>
      </c>
      <c r="W49" s="356" t="str">
        <f>IF(OR(ISBLANK('2. Collected Data'!AA49),ISBLANK('2. Collected Data'!AA149)),"",-1*('2. Collected Data'!AA149-'2. Collected Data'!AA49))</f>
        <v/>
      </c>
      <c r="X49" s="356" t="str">
        <f>IF(OR(ISBLANK('2. Collected Data'!AB49),ISBLANK('2. Collected Data'!AB149)),"",-1*('2. Collected Data'!AB149-'2. Collected Data'!AB49))</f>
        <v/>
      </c>
      <c r="Y49" s="356" t="str">
        <f>IF(OR(ISBLANK('2. Collected Data'!AC49),ISBLANK('2. Collected Data'!AC149)),"",-1*('2. Collected Data'!AC149-'2. Collected Data'!AC49))</f>
        <v/>
      </c>
      <c r="Z49" s="355" t="str">
        <f>IF(OR(ISBLANK('2. Collected Data'!AD49),ISBLANK('2. Collected Data'!AD149)),"",-1*('2. Collected Data'!AD149-'2. Collected Data'!AD49))</f>
        <v/>
      </c>
      <c r="AA49" s="355" t="str">
        <f>IF(OR(ISBLANK('2. Collected Data'!AE49),ISBLANK('2. Collected Data'!AE149)),"",-1*('2. Collected Data'!AE149-'2. Collected Data'!AE49))</f>
        <v/>
      </c>
      <c r="AB49" s="355" t="str">
        <f>IF(OR(ISBLANK('2. Collected Data'!AF49),ISBLANK('2. Collected Data'!AF149)),"",-1*('2. Collected Data'!AF149-'2. Collected Data'!AF49))</f>
        <v/>
      </c>
      <c r="AC49" s="357" t="str">
        <f>IF(OR(ISBLANK('2. Collected Data'!AG49),ISBLANK('2. Collected Data'!AG149)),"",-1*('2. Collected Data'!AG149-'2. Collected Data'!AG49))</f>
        <v/>
      </c>
      <c r="AD49" s="358"/>
      <c r="AE49" s="359" t="str">
        <f>IF(OR(ISBLANK('2. Collected Data'!AI49),ISBLANK('2. Collected Data'!AI149)),"",-1*('2. Collected Data'!AI149-'2. Collected Data'!AI49))</f>
        <v/>
      </c>
      <c r="AF49" s="355" t="str">
        <f>IF(OR(ISBLANK('2. Collected Data'!AJ49),ISBLANK('2. Collected Data'!AJ149)),"",-1*('2. Collected Data'!AJ149-'2. Collected Data'!AJ49))</f>
        <v/>
      </c>
      <c r="AG49" s="355" t="str">
        <f>IF(OR(ISBLANK('2. Collected Data'!AK49),ISBLANK('2. Collected Data'!AK149)),"",-1*('2. Collected Data'!AK149-'2. Collected Data'!AK49))</f>
        <v/>
      </c>
      <c r="AH49" s="355" t="str">
        <f>IF(OR(ISBLANK('2. Collected Data'!AL49),ISBLANK('2. Collected Data'!AL149)),"",-1*('2. Collected Data'!AL149-'2. Collected Data'!AL49))</f>
        <v/>
      </c>
      <c r="AI49" s="355" t="str">
        <f>IF(OR(ISBLANK('2. Collected Data'!AM49),ISBLANK('2. Collected Data'!AM149)),"",-1*('2. Collected Data'!AM149-'2. Collected Data'!AM49))</f>
        <v/>
      </c>
      <c r="AJ49" s="360"/>
      <c r="AK49" s="355" t="str">
        <f>IF(OR(ISBLANK('2. Collected Data'!AO49),ISBLANK('2. Collected Data'!AO149)),"",-1*('2. Collected Data'!AO149-'2. Collected Data'!AO49))</f>
        <v/>
      </c>
      <c r="AL49" s="355" t="str">
        <f>IF(OR(ISBLANK('2. Collected Data'!AP49),ISBLANK('2. Collected Data'!AP149)),"",-1*('2. Collected Data'!AP149-'2. Collected Data'!AP49))</f>
        <v/>
      </c>
      <c r="AM49" s="355" t="str">
        <f>IF(OR(ISBLANK('2. Collected Data'!AQ49),ISBLANK('2. Collected Data'!AQ149)),"",-1*('2. Collected Data'!AQ149-'2. Collected Data'!AQ49))</f>
        <v/>
      </c>
      <c r="AN49" s="355" t="str">
        <f>IF(OR(ISBLANK('2. Collected Data'!AR49),ISBLANK('2. Collected Data'!AR149)),"",-1*('2. Collected Data'!AR149-'2. Collected Data'!AR49))</f>
        <v/>
      </c>
      <c r="AO49" s="355" t="str">
        <f>IF(OR(ISBLANK('2. Collected Data'!AS49),ISBLANK('2. Collected Data'!AS149)),"",-1*('2. Collected Data'!AS149-'2. Collected Data'!AS49))</f>
        <v/>
      </c>
      <c r="AP49" s="355" t="str">
        <f>IF(OR(ISBLANK('2. Collected Data'!AT49),ISBLANK('2. Collected Data'!AT149)),"",-1*('2. Collected Data'!AT149-'2. Collected Data'!AT49))</f>
        <v/>
      </c>
      <c r="AQ49" s="357" t="str">
        <f>IF(OR(ISBLANK('2. Collected Data'!AU49),ISBLANK('2. Collected Data'!AU149)),"",-1*('2. Collected Data'!AU149-'2. Collected Data'!AU49))</f>
        <v/>
      </c>
      <c r="AR49" s="358"/>
      <c r="AS49" s="356" t="str">
        <f>IF(OR(ISBLANK('2. Collected Data'!AW49),ISBLANK('2. Collected Data'!AW149)),"",-1*('2. Collected Data'!AW149-'2. Collected Data'!AW49))</f>
        <v/>
      </c>
      <c r="AT49" s="356" t="str">
        <f>IF(OR(ISBLANK('2. Collected Data'!AX49),ISBLANK('2. Collected Data'!AX149)),"",-1*('2. Collected Data'!AX149-'2. Collected Data'!AX49))</f>
        <v/>
      </c>
      <c r="AU49" s="361"/>
      <c r="AV49" s="362"/>
      <c r="AW49" s="358"/>
      <c r="AX49" s="363" t="str">
        <f>IF(OR(ISBLANK('2. Collected Data'!BB49),ISBLANK('2. Collected Data'!BB149)),"",-1*('2. Collected Data'!BB149-'2. Collected Data'!BB49))</f>
        <v/>
      </c>
      <c r="AY49" s="364" t="str">
        <f>IF(OR(ISBLANK('2. Collected Data'!BC49),ISBLANK('2. Collected Data'!BC149)),"",-1*('2. Collected Data'!BC149-'2. Collected Data'!BC49))</f>
        <v/>
      </c>
      <c r="AZ49" s="364" t="str">
        <f>IF(OR(ISBLANK('2. Collected Data'!BD49),ISBLANK('2. Collected Data'!BD149)),"",-1*('2. Collected Data'!BD149-'2. Collected Data'!BD49))</f>
        <v/>
      </c>
      <c r="BA49" s="364" t="str">
        <f>IF(OR(ISBLANK('2. Collected Data'!BE49),ISBLANK('2. Collected Data'!BE149)),"",-1*('2. Collected Data'!BE149-'2. Collected Data'!BE49))</f>
        <v/>
      </c>
      <c r="BB49" s="364" t="str">
        <f>IF(OR(ISBLANK('2. Collected Data'!BF49),ISBLANK('2. Collected Data'!BF149)),"",-1*('2. Collected Data'!BF149-'2. Collected Data'!BF49))</f>
        <v/>
      </c>
      <c r="BC49" s="361"/>
      <c r="BD49" s="363" t="str">
        <f>IF(OR(ISBLANK('2. Collected Data'!BH49),ISBLANK('2. Collected Data'!BH149)),"",-1*('2. Collected Data'!BH149-'2. Collected Data'!BH49))</f>
        <v/>
      </c>
      <c r="BE49" s="130"/>
      <c r="BF49" s="211"/>
    </row>
    <row r="50" spans="1:58" s="51" customFormat="1" ht="11.25" customHeight="1" x14ac:dyDescent="0.15">
      <c r="A50" s="89" t="s">
        <v>144</v>
      </c>
      <c r="B50" s="172"/>
      <c r="C50" s="366">
        <f>IF(OR(ISBLANK('2. Collected Data'!G50),ISBLANK('2. Collected Data'!G150)),"",-1*('2. Collected Data'!G150-'2. Collected Data'!G50))</f>
        <v>0</v>
      </c>
      <c r="D50" s="355">
        <f>IF(OR(ISBLANK('2. Collected Data'!H50),ISBLANK('2. Collected Data'!H150)),"",-1*('2. Collected Data'!H150-'2. Collected Data'!H50))</f>
        <v>0</v>
      </c>
      <c r="E50" s="355">
        <f>IF(OR(ISBLANK('2. Collected Data'!I50),ISBLANK('2. Collected Data'!I150)),"",-1*('2. Collected Data'!I150-'2. Collected Data'!I50))</f>
        <v>-9</v>
      </c>
      <c r="F50" s="355">
        <f>IF(OR(ISBLANK('2. Collected Data'!J50),ISBLANK('2. Collected Data'!J150)),"",-1*('2. Collected Data'!J150-'2. Collected Data'!J50))</f>
        <v>-9</v>
      </c>
      <c r="G50" s="355">
        <f>IF(OR(ISBLANK('2. Collected Data'!K50),ISBLANK('2. Collected Data'!K150)),"",-1*('2. Collected Data'!K150-'2. Collected Data'!K50))</f>
        <v>0</v>
      </c>
      <c r="H50" s="355">
        <f>IF(OR(ISBLANK('2. Collected Data'!L50),ISBLANK('2. Collected Data'!L150)),"",-1*('2. Collected Data'!L150-'2. Collected Data'!L50))</f>
        <v>0</v>
      </c>
      <c r="I50" s="355">
        <f>IF(OR(ISBLANK('2. Collected Data'!M50),ISBLANK('2. Collected Data'!M150)),"",-1*('2. Collected Data'!M150-'2. Collected Data'!M50))</f>
        <v>11</v>
      </c>
      <c r="J50" s="355">
        <f>IF(OR(ISBLANK('2. Collected Data'!N50),ISBLANK('2. Collected Data'!N150)),"",-1*('2. Collected Data'!N150-'2. Collected Data'!N50))</f>
        <v>20</v>
      </c>
      <c r="K50" s="355">
        <f>IF(OR(ISBLANK('2. Collected Data'!O50),ISBLANK('2. Collected Data'!O150)),"",-1*('2. Collected Data'!O150-'2. Collected Data'!O50))</f>
        <v>10</v>
      </c>
      <c r="L50" s="355">
        <f>IF(OR(ISBLANK('2. Collected Data'!P50),ISBLANK('2. Collected Data'!P150)),"",-1*('2. Collected Data'!P150-'2. Collected Data'!P50))</f>
        <v>0</v>
      </c>
      <c r="M50" s="355">
        <f>IF(OR(ISBLANK('2. Collected Data'!Q50),ISBLANK('2. Collected Data'!Q150)),"",-1*('2. Collected Data'!Q150-'2. Collected Data'!Q50))</f>
        <v>0</v>
      </c>
      <c r="N50" s="355">
        <f>IF(OR(ISBLANK('2. Collected Data'!R50),ISBLANK('2. Collected Data'!R150)),"",-1*('2. Collected Data'!R150-'2. Collected Data'!R50))</f>
        <v>0</v>
      </c>
      <c r="O50" s="355">
        <f>IF(OR(ISBLANK('2. Collected Data'!S50),ISBLANK('2. Collected Data'!S150)),"",-1*('2. Collected Data'!S150-'2. Collected Data'!S50))</f>
        <v>0</v>
      </c>
      <c r="P50" s="355">
        <f>IF(OR(ISBLANK('2. Collected Data'!T50),ISBLANK('2. Collected Data'!T150)),"",-1*('2. Collected Data'!T150-'2. Collected Data'!T50))</f>
        <v>0</v>
      </c>
      <c r="Q50" s="355">
        <f>IF(OR(ISBLANK('2. Collected Data'!U50),ISBLANK('2. Collected Data'!U150)),"",-1*('2. Collected Data'!U150-'2. Collected Data'!U50))</f>
        <v>0</v>
      </c>
      <c r="R50" s="355">
        <f>IF(OR(ISBLANK('2. Collected Data'!V50),ISBLANK('2. Collected Data'!V150)),"",-1*('2. Collected Data'!V150-'2. Collected Data'!V50))</f>
        <v>0</v>
      </c>
      <c r="S50" s="355">
        <f>IF(OR(ISBLANK('2. Collected Data'!W50),ISBLANK('2. Collected Data'!W150)),"",-1*('2. Collected Data'!W150-'2. Collected Data'!W50))</f>
        <v>0</v>
      </c>
      <c r="T50" s="355">
        <f>IF(OR(ISBLANK('2. Collected Data'!X50),ISBLANK('2. Collected Data'!X150)),"",-1*('2. Collected Data'!X150-'2. Collected Data'!X50))</f>
        <v>0</v>
      </c>
      <c r="U50" s="355">
        <f>IF(OR(ISBLANK('2. Collected Data'!Y50),ISBLANK('2. Collected Data'!Y150)),"",-1*('2. Collected Data'!Y150-'2. Collected Data'!Y50))</f>
        <v>0</v>
      </c>
      <c r="V50" s="355">
        <f>IF(OR(ISBLANK('2. Collected Data'!Z50),ISBLANK('2. Collected Data'!Z150)),"",-1*('2. Collected Data'!Z150-'2. Collected Data'!Z50))</f>
        <v>0</v>
      </c>
      <c r="W50" s="356">
        <f>IF(OR(ISBLANK('2. Collected Data'!AA50),ISBLANK('2. Collected Data'!AA150)),"",-1*('2. Collected Data'!AA150-'2. Collected Data'!AA50))</f>
        <v>0</v>
      </c>
      <c r="X50" s="356">
        <f>IF(OR(ISBLANK('2. Collected Data'!AB50),ISBLANK('2. Collected Data'!AB150)),"",-1*('2. Collected Data'!AB150-'2. Collected Data'!AB50))</f>
        <v>0</v>
      </c>
      <c r="Y50" s="356">
        <f>IF(OR(ISBLANK('2. Collected Data'!AC50),ISBLANK('2. Collected Data'!AC150)),"",-1*('2. Collected Data'!AC150-'2. Collected Data'!AC50))</f>
        <v>0</v>
      </c>
      <c r="Z50" s="355">
        <f>IF(OR(ISBLANK('2. Collected Data'!AD50),ISBLANK('2. Collected Data'!AD150)),"",-1*('2. Collected Data'!AD150-'2. Collected Data'!AD50))</f>
        <v>6</v>
      </c>
      <c r="AA50" s="355">
        <f>IF(OR(ISBLANK('2. Collected Data'!AE50),ISBLANK('2. Collected Data'!AE150)),"",-1*('2. Collected Data'!AE150-'2. Collected Data'!AE50))</f>
        <v>12600</v>
      </c>
      <c r="AB50" s="355">
        <f>IF(OR(ISBLANK('2. Collected Data'!AF50),ISBLANK('2. Collected Data'!AF150)),"",-1*('2. Collected Data'!AF150-'2. Collected Data'!AF50))</f>
        <v>1</v>
      </c>
      <c r="AC50" s="357">
        <f>IF(OR(ISBLANK('2. Collected Data'!AG50),ISBLANK('2. Collected Data'!AG150)),"",-1*('2. Collected Data'!AG150-'2. Collected Data'!AG50))</f>
        <v>11100</v>
      </c>
      <c r="AD50" s="358"/>
      <c r="AE50" s="359">
        <f>IF(OR(ISBLANK('2. Collected Data'!AI50),ISBLANK('2. Collected Data'!AI150)),"",-1*('2. Collected Data'!AI150-'2. Collected Data'!AI50))</f>
        <v>3340</v>
      </c>
      <c r="AF50" s="355">
        <f>IF(OR(ISBLANK('2. Collected Data'!AJ50),ISBLANK('2. Collected Data'!AJ150)),"",-1*('2. Collected Data'!AJ150-'2. Collected Data'!AJ50))</f>
        <v>0</v>
      </c>
      <c r="AG50" s="355">
        <f>IF(OR(ISBLANK('2. Collected Data'!AK50),ISBLANK('2. Collected Data'!AK150)),"",-1*('2. Collected Data'!AK150-'2. Collected Data'!AK50))</f>
        <v>0</v>
      </c>
      <c r="AH50" s="355">
        <f>IF(OR(ISBLANK('2. Collected Data'!AL50),ISBLANK('2. Collected Data'!AL150)),"",-1*('2. Collected Data'!AL150-'2. Collected Data'!AL50))</f>
        <v>-434243</v>
      </c>
      <c r="AI50" s="355" t="str">
        <f>IF(OR(ISBLANK('2. Collected Data'!AM50),ISBLANK('2. Collected Data'!AM150)),"",-1*('2. Collected Data'!AM150-'2. Collected Data'!AM50))</f>
        <v/>
      </c>
      <c r="AJ50" s="360"/>
      <c r="AK50" s="355">
        <f>IF(OR(ISBLANK('2. Collected Data'!AO50),ISBLANK('2. Collected Data'!AO150)),"",-1*('2. Collected Data'!AO150-'2. Collected Data'!AO50))</f>
        <v>0</v>
      </c>
      <c r="AL50" s="355">
        <f>IF(OR(ISBLANK('2. Collected Data'!AP50),ISBLANK('2. Collected Data'!AP150)),"",-1*('2. Collected Data'!AP150-'2. Collected Data'!AP50))</f>
        <v>0</v>
      </c>
      <c r="AM50" s="355">
        <f>IF(OR(ISBLANK('2. Collected Data'!AQ50),ISBLANK('2. Collected Data'!AQ150)),"",-1*('2. Collected Data'!AQ150-'2. Collected Data'!AQ50))</f>
        <v>2200000</v>
      </c>
      <c r="AN50" s="355">
        <f>IF(OR(ISBLANK('2. Collected Data'!AR50),ISBLANK('2. Collected Data'!AR150)),"",-1*('2. Collected Data'!AR150-'2. Collected Data'!AR50))</f>
        <v>0</v>
      </c>
      <c r="AO50" s="355">
        <f>IF(OR(ISBLANK('2. Collected Data'!AS50),ISBLANK('2. Collected Data'!AS150)),"",-1*('2. Collected Data'!AS150-'2. Collected Data'!AS50))</f>
        <v>0</v>
      </c>
      <c r="AP50" s="355">
        <f>IF(OR(ISBLANK('2. Collected Data'!AT50),ISBLANK('2. Collected Data'!AT150)),"",-1*('2. Collected Data'!AT150-'2. Collected Data'!AT50))</f>
        <v>0</v>
      </c>
      <c r="AQ50" s="357">
        <f>IF(OR(ISBLANK('2. Collected Data'!AU50),ISBLANK('2. Collected Data'!AU150)),"",-1*('2. Collected Data'!AU150-'2. Collected Data'!AU50))</f>
        <v>0</v>
      </c>
      <c r="AR50" s="358"/>
      <c r="AS50" s="356">
        <f>IF(OR(ISBLANK('2. Collected Data'!AW50),ISBLANK('2. Collected Data'!AW150)),"",-1*('2. Collected Data'!AW150-'2. Collected Data'!AW50))</f>
        <v>0</v>
      </c>
      <c r="AT50" s="356">
        <f>IF(OR(ISBLANK('2. Collected Data'!AX50),ISBLANK('2. Collected Data'!AX150)),"",-1*('2. Collected Data'!AX150-'2. Collected Data'!AX50))</f>
        <v>0</v>
      </c>
      <c r="AU50" s="361"/>
      <c r="AV50" s="362"/>
      <c r="AW50" s="358"/>
      <c r="AX50" s="363">
        <f>IF(OR(ISBLANK('2. Collected Data'!BB50),ISBLANK('2. Collected Data'!BB150)),"",-1*('2. Collected Data'!BB150-'2. Collected Data'!BB50))</f>
        <v>-6</v>
      </c>
      <c r="AY50" s="364">
        <f>IF(OR(ISBLANK('2. Collected Data'!BC50),ISBLANK('2. Collected Data'!BC150)),"",-1*('2. Collected Data'!BC150-'2. Collected Data'!BC50))</f>
        <v>-5993700</v>
      </c>
      <c r="AZ50" s="364">
        <f>IF(OR(ISBLANK('2. Collected Data'!BD50),ISBLANK('2. Collected Data'!BD150)),"",-1*('2. Collected Data'!BD150-'2. Collected Data'!BD50))</f>
        <v>-13436160</v>
      </c>
      <c r="BA50" s="364">
        <f>IF(OR(ISBLANK('2. Collected Data'!BE50),ISBLANK('2. Collected Data'!BE150)),"",-1*('2. Collected Data'!BE150-'2. Collected Data'!BE50))</f>
        <v>-2696049</v>
      </c>
      <c r="BB50" s="364">
        <f>IF(OR(ISBLANK('2. Collected Data'!BF50),ISBLANK('2. Collected Data'!BF150)),"",-1*('2. Collected Data'!BF150-'2. Collected Data'!BF50))</f>
        <v>-22125909</v>
      </c>
      <c r="BC50" s="361"/>
      <c r="BD50" s="363">
        <f>IF(OR(ISBLANK('2. Collected Data'!BH50),ISBLANK('2. Collected Data'!BH150)),"",-1*('2. Collected Data'!BH150-'2. Collected Data'!BH50))</f>
        <v>0</v>
      </c>
      <c r="BE50" s="130"/>
      <c r="BF50" s="211"/>
    </row>
    <row r="51" spans="1:58" s="177" customFormat="1" ht="11.25" customHeight="1" x14ac:dyDescent="0.15">
      <c r="A51" s="89" t="s">
        <v>145</v>
      </c>
      <c r="B51" s="172"/>
      <c r="C51" s="366" t="str">
        <f>IF(OR(ISBLANK('2. Collected Data'!G51),ISBLANK('2. Collected Data'!G151)),"",-1*('2. Collected Data'!G151-'2. Collected Data'!G51))</f>
        <v/>
      </c>
      <c r="D51" s="355">
        <f>IF(OR(ISBLANK('2. Collected Data'!H51),ISBLANK('2. Collected Data'!H151)),"",-1*('2. Collected Data'!H151-'2. Collected Data'!H51))</f>
        <v>-3261</v>
      </c>
      <c r="E51" s="355">
        <f>IF(OR(ISBLANK('2. Collected Data'!I51),ISBLANK('2. Collected Data'!I151)),"",-1*('2. Collected Data'!I151-'2. Collected Data'!I51))</f>
        <v>118</v>
      </c>
      <c r="F51" s="355">
        <f>IF(OR(ISBLANK('2. Collected Data'!J51),ISBLANK('2. Collected Data'!J151)),"",-1*('2. Collected Data'!J151-'2. Collected Data'!J51))</f>
        <v>-14</v>
      </c>
      <c r="G51" s="355">
        <f>IF(OR(ISBLANK('2. Collected Data'!K51),ISBLANK('2. Collected Data'!K151)),"",-1*('2. Collected Data'!K151-'2. Collected Data'!K51))</f>
        <v>9</v>
      </c>
      <c r="H51" s="355">
        <f>IF(OR(ISBLANK('2. Collected Data'!L51),ISBLANK('2. Collected Data'!L151)),"",-1*('2. Collected Data'!L151-'2. Collected Data'!L51))</f>
        <v>0</v>
      </c>
      <c r="I51" s="355">
        <f>IF(OR(ISBLANK('2. Collected Data'!M51),ISBLANK('2. Collected Data'!M151)),"",-1*('2. Collected Data'!M151-'2. Collected Data'!M51))</f>
        <v>118</v>
      </c>
      <c r="J51" s="355">
        <f>IF(OR(ISBLANK('2. Collected Data'!N51),ISBLANK('2. Collected Data'!N151)),"",-1*('2. Collected Data'!N151-'2. Collected Data'!N51))</f>
        <v>0</v>
      </c>
      <c r="K51" s="355">
        <f>IF(OR(ISBLANK('2. Collected Data'!O51),ISBLANK('2. Collected Data'!O151)),"",-1*('2. Collected Data'!O151-'2. Collected Data'!O51))</f>
        <v>118</v>
      </c>
      <c r="L51" s="355">
        <f>IF(OR(ISBLANK('2. Collected Data'!P51),ISBLANK('2. Collected Data'!P151)),"",-1*('2. Collected Data'!P151-'2. Collected Data'!P51))</f>
        <v>0</v>
      </c>
      <c r="M51" s="355">
        <f>IF(OR(ISBLANK('2. Collected Data'!Q51),ISBLANK('2. Collected Data'!Q151)),"",-1*('2. Collected Data'!Q151-'2. Collected Data'!Q51))</f>
        <v>400</v>
      </c>
      <c r="N51" s="355">
        <f>IF(OR(ISBLANK('2. Collected Data'!R51),ISBLANK('2. Collected Data'!R151)),"",-1*('2. Collected Data'!R151-'2. Collected Data'!R51))</f>
        <v>9</v>
      </c>
      <c r="O51" s="355">
        <f>IF(OR(ISBLANK('2. Collected Data'!S51),ISBLANK('2. Collected Data'!S151)),"",-1*('2. Collected Data'!S151-'2. Collected Data'!S51))</f>
        <v>0</v>
      </c>
      <c r="P51" s="355">
        <f>IF(OR(ISBLANK('2. Collected Data'!T51),ISBLANK('2. Collected Data'!T151)),"",-1*('2. Collected Data'!T151-'2. Collected Data'!T51))</f>
        <v>0</v>
      </c>
      <c r="Q51" s="355">
        <f>IF(OR(ISBLANK('2. Collected Data'!U51),ISBLANK('2. Collected Data'!U151)),"",-1*('2. Collected Data'!U151-'2. Collected Data'!U51))</f>
        <v>9</v>
      </c>
      <c r="R51" s="355">
        <f>IF(OR(ISBLANK('2. Collected Data'!V51),ISBLANK('2. Collected Data'!V151)),"",-1*('2. Collected Data'!V151-'2. Collected Data'!V51))</f>
        <v>0</v>
      </c>
      <c r="S51" s="355">
        <f>IF(OR(ISBLANK('2. Collected Data'!W51),ISBLANK('2. Collected Data'!W151)),"",-1*('2. Collected Data'!W151-'2. Collected Data'!W51))</f>
        <v>0</v>
      </c>
      <c r="T51" s="355">
        <f>IF(OR(ISBLANK('2. Collected Data'!X51),ISBLANK('2. Collected Data'!X151)),"",-1*('2. Collected Data'!X151-'2. Collected Data'!X51))</f>
        <v>0</v>
      </c>
      <c r="U51" s="355">
        <f>IF(OR(ISBLANK('2. Collected Data'!Y51),ISBLANK('2. Collected Data'!Y151)),"",-1*('2. Collected Data'!Y151-'2. Collected Data'!Y51))</f>
        <v>-938</v>
      </c>
      <c r="V51" s="355">
        <f>IF(OR(ISBLANK('2. Collected Data'!Z51),ISBLANK('2. Collected Data'!Z151)),"",-1*('2. Collected Data'!Z151-'2. Collected Data'!Z51))</f>
        <v>-62</v>
      </c>
      <c r="W51" s="356">
        <f>IF(OR(ISBLANK('2. Collected Data'!AA51),ISBLANK('2. Collected Data'!AA151)),"",-1*('2. Collected Data'!AA151-'2. Collected Data'!AA51))</f>
        <v>-4.0000000000000036E-2</v>
      </c>
      <c r="X51" s="356">
        <f>IF(OR(ISBLANK('2. Collected Data'!AB51),ISBLANK('2. Collected Data'!AB151)),"",-1*('2. Collected Data'!AB151-'2. Collected Data'!AB51))</f>
        <v>0</v>
      </c>
      <c r="Y51" s="356">
        <f>IF(OR(ISBLANK('2. Collected Data'!AC51),ISBLANK('2. Collected Data'!AC151)),"",-1*('2. Collected Data'!AC151-'2. Collected Data'!AC51))</f>
        <v>0.04</v>
      </c>
      <c r="Z51" s="355">
        <f>IF(OR(ISBLANK('2. Collected Data'!AD51),ISBLANK('2. Collected Data'!AD151)),"",-1*('2. Collected Data'!AD151-'2. Collected Data'!AD51))</f>
        <v>-10</v>
      </c>
      <c r="AA51" s="355">
        <f>IF(OR(ISBLANK('2. Collected Data'!AE51),ISBLANK('2. Collected Data'!AE151)),"",-1*('2. Collected Data'!AE151-'2. Collected Data'!AE51))</f>
        <v>-5770</v>
      </c>
      <c r="AB51" s="355">
        <f>IF(OR(ISBLANK('2. Collected Data'!AF51),ISBLANK('2. Collected Data'!AF151)),"",-1*('2. Collected Data'!AF151-'2. Collected Data'!AF51))</f>
        <v>1</v>
      </c>
      <c r="AC51" s="357">
        <f>IF(OR(ISBLANK('2. Collected Data'!AG51),ISBLANK('2. Collected Data'!AG151)),"",-1*('2. Collected Data'!AG151-'2. Collected Data'!AG51))</f>
        <v>-22000</v>
      </c>
      <c r="AD51" s="358"/>
      <c r="AE51" s="359">
        <f>IF(OR(ISBLANK('2. Collected Data'!AI51),ISBLANK('2. Collected Data'!AI151)),"",-1*('2. Collected Data'!AI151-'2. Collected Data'!AI51))</f>
        <v>268000</v>
      </c>
      <c r="AF51" s="355">
        <f>IF(OR(ISBLANK('2. Collected Data'!AJ51),ISBLANK('2. Collected Data'!AJ151)),"",-1*('2. Collected Data'!AJ151-'2. Collected Data'!AJ51))</f>
        <v>0</v>
      </c>
      <c r="AG51" s="355">
        <f>IF(OR(ISBLANK('2. Collected Data'!AK51),ISBLANK('2. Collected Data'!AK151)),"",-1*('2. Collected Data'!AK151-'2. Collected Data'!AK51))</f>
        <v>0</v>
      </c>
      <c r="AH51" s="355">
        <f>IF(OR(ISBLANK('2. Collected Data'!AL51),ISBLANK('2. Collected Data'!AL151)),"",-1*('2. Collected Data'!AL151-'2. Collected Data'!AL51))</f>
        <v>98000</v>
      </c>
      <c r="AI51" s="355">
        <f>IF(OR(ISBLANK('2. Collected Data'!AM51),ISBLANK('2. Collected Data'!AM151)),"",-1*('2. Collected Data'!AM151-'2. Collected Data'!AM51))</f>
        <v>0</v>
      </c>
      <c r="AJ51" s="360"/>
      <c r="AK51" s="355">
        <f>IF(OR(ISBLANK('2. Collected Data'!AO51),ISBLANK('2. Collected Data'!AO151)),"",-1*('2. Collected Data'!AO151-'2. Collected Data'!AO51))</f>
        <v>-5200000</v>
      </c>
      <c r="AL51" s="355">
        <f>IF(OR(ISBLANK('2. Collected Data'!AP51),ISBLANK('2. Collected Data'!AP151)),"",-1*('2. Collected Data'!AP151-'2. Collected Data'!AP51))</f>
        <v>0</v>
      </c>
      <c r="AM51" s="355">
        <f>IF(OR(ISBLANK('2. Collected Data'!AQ51),ISBLANK('2. Collected Data'!AQ151)),"",-1*('2. Collected Data'!AQ151-'2. Collected Data'!AQ51))</f>
        <v>0</v>
      </c>
      <c r="AN51" s="355">
        <f>IF(OR(ISBLANK('2. Collected Data'!AR51),ISBLANK('2. Collected Data'!AR151)),"",-1*('2. Collected Data'!AR151-'2. Collected Data'!AR51))</f>
        <v>0</v>
      </c>
      <c r="AO51" s="355">
        <f>IF(OR(ISBLANK('2. Collected Data'!AS51),ISBLANK('2. Collected Data'!AS151)),"",-1*('2. Collected Data'!AS151-'2. Collected Data'!AS51))</f>
        <v>0</v>
      </c>
      <c r="AP51" s="355">
        <f>IF(OR(ISBLANK('2. Collected Data'!AT51),ISBLANK('2. Collected Data'!AT151)),"",-1*('2. Collected Data'!AT151-'2. Collected Data'!AT51))</f>
        <v>0</v>
      </c>
      <c r="AQ51" s="357">
        <f>IF(OR(ISBLANK('2. Collected Data'!AU51),ISBLANK('2. Collected Data'!AU151)),"",-1*('2. Collected Data'!AU151-'2. Collected Data'!AU51))</f>
        <v>0</v>
      </c>
      <c r="AR51" s="358"/>
      <c r="AS51" s="356">
        <f>IF(OR(ISBLANK('2. Collected Data'!AW51),ISBLANK('2. Collected Data'!AW151)),"",-1*('2. Collected Data'!AW151-'2. Collected Data'!AW51))</f>
        <v>0</v>
      </c>
      <c r="AT51" s="356">
        <f>IF(OR(ISBLANK('2. Collected Data'!AX51),ISBLANK('2. Collected Data'!AX151)),"",-1*('2. Collected Data'!AX151-'2. Collected Data'!AX51))</f>
        <v>0</v>
      </c>
      <c r="AU51" s="361"/>
      <c r="AV51" s="362"/>
      <c r="AW51" s="358"/>
      <c r="AX51" s="363">
        <f>IF(OR(ISBLANK('2. Collected Data'!BB51),ISBLANK('2. Collected Data'!BB151)),"",-1*('2. Collected Data'!BB151-'2. Collected Data'!BB51))</f>
        <v>9.9999999999980105E-3</v>
      </c>
      <c r="AY51" s="364">
        <f>IF(OR(ISBLANK('2. Collected Data'!BC51),ISBLANK('2. Collected Data'!BC151)),"",-1*('2. Collected Data'!BC151-'2. Collected Data'!BC51))</f>
        <v>16000000</v>
      </c>
      <c r="AZ51" s="364">
        <f>IF(OR(ISBLANK('2. Collected Data'!BD51),ISBLANK('2. Collected Data'!BD151)),"",-1*('2. Collected Data'!BD151-'2. Collected Data'!BD51))</f>
        <v>8000000</v>
      </c>
      <c r="BA51" s="364">
        <f>IF(OR(ISBLANK('2. Collected Data'!BE51),ISBLANK('2. Collected Data'!BE151)),"",-1*('2. Collected Data'!BE151-'2. Collected Data'!BE51))</f>
        <v>64500000</v>
      </c>
      <c r="BB51" s="364">
        <f>IF(OR(ISBLANK('2. Collected Data'!BF51),ISBLANK('2. Collected Data'!BF151)),"",-1*('2. Collected Data'!BF151-'2. Collected Data'!BF51))</f>
        <v>49000000</v>
      </c>
      <c r="BC51" s="361"/>
      <c r="BD51" s="363">
        <f>IF(OR(ISBLANK('2. Collected Data'!BH51),ISBLANK('2. Collected Data'!BH151)),"",-1*('2. Collected Data'!BH151-'2. Collected Data'!BH51))</f>
        <v>4.9400000000000048</v>
      </c>
      <c r="BE51" s="130"/>
      <c r="BF51" s="211"/>
    </row>
    <row r="52" spans="1:58" s="177" customFormat="1" ht="11.25" customHeight="1" x14ac:dyDescent="0.15">
      <c r="A52" s="89" t="s">
        <v>322</v>
      </c>
      <c r="B52" s="172"/>
      <c r="C52" s="366" t="str">
        <f>IF(OR(ISBLANK('2. Collected Data'!G52),ISBLANK('2. Collected Data'!G152)),"",-1*('2. Collected Data'!G152-'2. Collected Data'!G52))</f>
        <v/>
      </c>
      <c r="D52" s="355" t="str">
        <f>IF(OR(ISBLANK('2. Collected Data'!H52),ISBLANK('2. Collected Data'!H152)),"",-1*('2. Collected Data'!H152-'2. Collected Data'!H52))</f>
        <v/>
      </c>
      <c r="E52" s="355" t="str">
        <f>IF(OR(ISBLANK('2. Collected Data'!I52),ISBLANK('2. Collected Data'!I152)),"",-1*('2. Collected Data'!I152-'2. Collected Data'!I52))</f>
        <v/>
      </c>
      <c r="F52" s="355" t="str">
        <f>IF(OR(ISBLANK('2. Collected Data'!J52),ISBLANK('2. Collected Data'!J152)),"",-1*('2. Collected Data'!J152-'2. Collected Data'!J52))</f>
        <v/>
      </c>
      <c r="G52" s="355" t="str">
        <f>IF(OR(ISBLANK('2. Collected Data'!K52),ISBLANK('2. Collected Data'!K152)),"",-1*('2. Collected Data'!K152-'2. Collected Data'!K52))</f>
        <v/>
      </c>
      <c r="H52" s="355" t="str">
        <f>IF(OR(ISBLANK('2. Collected Data'!L52),ISBLANK('2. Collected Data'!L152)),"",-1*('2. Collected Data'!L152-'2. Collected Data'!L52))</f>
        <v/>
      </c>
      <c r="I52" s="355" t="str">
        <f>IF(OR(ISBLANK('2. Collected Data'!M52),ISBLANK('2. Collected Data'!M152)),"",-1*('2. Collected Data'!M152-'2. Collected Data'!M52))</f>
        <v/>
      </c>
      <c r="J52" s="355" t="str">
        <f>IF(OR(ISBLANK('2. Collected Data'!N52),ISBLANK('2. Collected Data'!N152)),"",-1*('2. Collected Data'!N152-'2. Collected Data'!N52))</f>
        <v/>
      </c>
      <c r="K52" s="355" t="str">
        <f>IF(OR(ISBLANK('2. Collected Data'!O52),ISBLANK('2. Collected Data'!O152)),"",-1*('2. Collected Data'!O152-'2. Collected Data'!O52))</f>
        <v/>
      </c>
      <c r="L52" s="355" t="str">
        <f>IF(OR(ISBLANK('2. Collected Data'!P52),ISBLANK('2. Collected Data'!P152)),"",-1*('2. Collected Data'!P152-'2. Collected Data'!P52))</f>
        <v/>
      </c>
      <c r="M52" s="355" t="str">
        <f>IF(OR(ISBLANK('2. Collected Data'!Q52),ISBLANK('2. Collected Data'!Q152)),"",-1*('2. Collected Data'!Q152-'2. Collected Data'!Q52))</f>
        <v/>
      </c>
      <c r="N52" s="355" t="str">
        <f>IF(OR(ISBLANK('2. Collected Data'!R52),ISBLANK('2. Collected Data'!R152)),"",-1*('2. Collected Data'!R152-'2. Collected Data'!R52))</f>
        <v/>
      </c>
      <c r="O52" s="355" t="str">
        <f>IF(OR(ISBLANK('2. Collected Data'!S52),ISBLANK('2. Collected Data'!S152)),"",-1*('2. Collected Data'!S152-'2. Collected Data'!S52))</f>
        <v/>
      </c>
      <c r="P52" s="355" t="str">
        <f>IF(OR(ISBLANK('2. Collected Data'!T52),ISBLANK('2. Collected Data'!T152)),"",-1*('2. Collected Data'!T152-'2. Collected Data'!T52))</f>
        <v/>
      </c>
      <c r="Q52" s="355" t="str">
        <f>IF(OR(ISBLANK('2. Collected Data'!U52),ISBLANK('2. Collected Data'!U152)),"",-1*('2. Collected Data'!U152-'2. Collected Data'!U52))</f>
        <v/>
      </c>
      <c r="R52" s="355" t="str">
        <f>IF(OR(ISBLANK('2. Collected Data'!V52),ISBLANK('2. Collected Data'!V152)),"",-1*('2. Collected Data'!V152-'2. Collected Data'!V52))</f>
        <v/>
      </c>
      <c r="S52" s="355" t="str">
        <f>IF(OR(ISBLANK('2. Collected Data'!W52),ISBLANK('2. Collected Data'!W152)),"",-1*('2. Collected Data'!W152-'2. Collected Data'!W52))</f>
        <v/>
      </c>
      <c r="T52" s="355" t="str">
        <f>IF(OR(ISBLANK('2. Collected Data'!X52),ISBLANK('2. Collected Data'!X152)),"",-1*('2. Collected Data'!X152-'2. Collected Data'!X52))</f>
        <v/>
      </c>
      <c r="U52" s="355" t="str">
        <f>IF(OR(ISBLANK('2. Collected Data'!Y52),ISBLANK('2. Collected Data'!Y152)),"",-1*('2. Collected Data'!Y152-'2. Collected Data'!Y52))</f>
        <v/>
      </c>
      <c r="V52" s="355" t="str">
        <f>IF(OR(ISBLANK('2. Collected Data'!Z52),ISBLANK('2. Collected Data'!Z152)),"",-1*('2. Collected Data'!Z152-'2. Collected Data'!Z52))</f>
        <v/>
      </c>
      <c r="W52" s="356" t="str">
        <f>IF(OR(ISBLANK('2. Collected Data'!AA52),ISBLANK('2. Collected Data'!AA152)),"",-1*('2. Collected Data'!AA152-'2. Collected Data'!AA52))</f>
        <v/>
      </c>
      <c r="X52" s="356" t="str">
        <f>IF(OR(ISBLANK('2. Collected Data'!AB52),ISBLANK('2. Collected Data'!AB152)),"",-1*('2. Collected Data'!AB152-'2. Collected Data'!AB52))</f>
        <v/>
      </c>
      <c r="Y52" s="356" t="str">
        <f>IF(OR(ISBLANK('2. Collected Data'!AC52),ISBLANK('2. Collected Data'!AC152)),"",-1*('2. Collected Data'!AC152-'2. Collected Data'!AC52))</f>
        <v/>
      </c>
      <c r="Z52" s="355" t="str">
        <f>IF(OR(ISBLANK('2. Collected Data'!AD52),ISBLANK('2. Collected Data'!AD152)),"",-1*('2. Collected Data'!AD152-'2. Collected Data'!AD52))</f>
        <v/>
      </c>
      <c r="AA52" s="355" t="str">
        <f>IF(OR(ISBLANK('2. Collected Data'!AE52),ISBLANK('2. Collected Data'!AE152)),"",-1*('2. Collected Data'!AE152-'2. Collected Data'!AE52))</f>
        <v/>
      </c>
      <c r="AB52" s="355" t="str">
        <f>IF(OR(ISBLANK('2. Collected Data'!AF52),ISBLANK('2. Collected Data'!AF152)),"",-1*('2. Collected Data'!AF152-'2. Collected Data'!AF52))</f>
        <v/>
      </c>
      <c r="AC52" s="357" t="str">
        <f>IF(OR(ISBLANK('2. Collected Data'!AG52),ISBLANK('2. Collected Data'!AG152)),"",-1*('2. Collected Data'!AG152-'2. Collected Data'!AG52))</f>
        <v/>
      </c>
      <c r="AD52" s="358"/>
      <c r="AE52" s="359" t="str">
        <f>IF(OR(ISBLANK('2. Collected Data'!AI52),ISBLANK('2. Collected Data'!AI152)),"",-1*('2. Collected Data'!AI152-'2. Collected Data'!AI52))</f>
        <v/>
      </c>
      <c r="AF52" s="355" t="str">
        <f>IF(OR(ISBLANK('2. Collected Data'!AJ52),ISBLANK('2. Collected Data'!AJ152)),"",-1*('2. Collected Data'!AJ152-'2. Collected Data'!AJ52))</f>
        <v/>
      </c>
      <c r="AG52" s="355" t="str">
        <f>IF(OR(ISBLANK('2. Collected Data'!AK52),ISBLANK('2. Collected Data'!AK152)),"",-1*('2. Collected Data'!AK152-'2. Collected Data'!AK52))</f>
        <v/>
      </c>
      <c r="AH52" s="355" t="str">
        <f>IF(OR(ISBLANK('2. Collected Data'!AL52),ISBLANK('2. Collected Data'!AL152)),"",-1*('2. Collected Data'!AL152-'2. Collected Data'!AL52))</f>
        <v/>
      </c>
      <c r="AI52" s="355" t="str">
        <f>IF(OR(ISBLANK('2. Collected Data'!AM52),ISBLANK('2. Collected Data'!AM152)),"",-1*('2. Collected Data'!AM152-'2. Collected Data'!AM52))</f>
        <v/>
      </c>
      <c r="AJ52" s="360"/>
      <c r="AK52" s="355" t="str">
        <f>IF(OR(ISBLANK('2. Collected Data'!AO52),ISBLANK('2. Collected Data'!AO152)),"",-1*('2. Collected Data'!AO152-'2. Collected Data'!AO52))</f>
        <v/>
      </c>
      <c r="AL52" s="355" t="str">
        <f>IF(OR(ISBLANK('2. Collected Data'!AP52),ISBLANK('2. Collected Data'!AP152)),"",-1*('2. Collected Data'!AP152-'2. Collected Data'!AP52))</f>
        <v/>
      </c>
      <c r="AM52" s="355" t="str">
        <f>IF(OR(ISBLANK('2. Collected Data'!AQ52),ISBLANK('2. Collected Data'!AQ152)),"",-1*('2. Collected Data'!AQ152-'2. Collected Data'!AQ52))</f>
        <v/>
      </c>
      <c r="AN52" s="355" t="str">
        <f>IF(OR(ISBLANK('2. Collected Data'!AR52),ISBLANK('2. Collected Data'!AR152)),"",-1*('2. Collected Data'!AR152-'2. Collected Data'!AR52))</f>
        <v/>
      </c>
      <c r="AO52" s="355" t="str">
        <f>IF(OR(ISBLANK('2. Collected Data'!AS52),ISBLANK('2. Collected Data'!AS152)),"",-1*('2. Collected Data'!AS152-'2. Collected Data'!AS52))</f>
        <v/>
      </c>
      <c r="AP52" s="355" t="str">
        <f>IF(OR(ISBLANK('2. Collected Data'!AT52),ISBLANK('2. Collected Data'!AT152)),"",-1*('2. Collected Data'!AT152-'2. Collected Data'!AT52))</f>
        <v/>
      </c>
      <c r="AQ52" s="357" t="str">
        <f>IF(OR(ISBLANK('2. Collected Data'!AU52),ISBLANK('2. Collected Data'!AU152)),"",-1*('2. Collected Data'!AU152-'2. Collected Data'!AU52))</f>
        <v/>
      </c>
      <c r="AR52" s="358"/>
      <c r="AS52" s="356" t="str">
        <f>IF(OR(ISBLANK('2. Collected Data'!AW52),ISBLANK('2. Collected Data'!AW152)),"",-1*('2. Collected Data'!AW152-'2. Collected Data'!AW52))</f>
        <v/>
      </c>
      <c r="AT52" s="356" t="str">
        <f>IF(OR(ISBLANK('2. Collected Data'!AX52),ISBLANK('2. Collected Data'!AX152)),"",-1*('2. Collected Data'!AX152-'2. Collected Data'!AX52))</f>
        <v/>
      </c>
      <c r="AU52" s="361"/>
      <c r="AV52" s="362"/>
      <c r="AW52" s="358"/>
      <c r="AX52" s="363" t="str">
        <f>IF(OR(ISBLANK('2. Collected Data'!BB52),ISBLANK('2. Collected Data'!BB152)),"",-1*('2. Collected Data'!BB152-'2. Collected Data'!BB52))</f>
        <v/>
      </c>
      <c r="AY52" s="364" t="str">
        <f>IF(OR(ISBLANK('2. Collected Data'!BC52),ISBLANK('2. Collected Data'!BC152)),"",-1*('2. Collected Data'!BC152-'2. Collected Data'!BC52))</f>
        <v/>
      </c>
      <c r="AZ52" s="364" t="str">
        <f>IF(OR(ISBLANK('2. Collected Data'!BD52),ISBLANK('2. Collected Data'!BD152)),"",-1*('2. Collected Data'!BD152-'2. Collected Data'!BD52))</f>
        <v/>
      </c>
      <c r="BA52" s="364" t="str">
        <f>IF(OR(ISBLANK('2. Collected Data'!BE52),ISBLANK('2. Collected Data'!BE152)),"",-1*('2. Collected Data'!BE152-'2. Collected Data'!BE52))</f>
        <v/>
      </c>
      <c r="BB52" s="364" t="str">
        <f>IF(OR(ISBLANK('2. Collected Data'!BF52),ISBLANK('2. Collected Data'!BF152)),"",-1*('2. Collected Data'!BF152-'2. Collected Data'!BF52))</f>
        <v/>
      </c>
      <c r="BC52" s="361"/>
      <c r="BD52" s="363" t="str">
        <f>IF(OR(ISBLANK('2. Collected Data'!BH52),ISBLANK('2. Collected Data'!BH152)),"",-1*('2. Collected Data'!BH152-'2. Collected Data'!BH52))</f>
        <v/>
      </c>
      <c r="BE52" s="130"/>
      <c r="BF52" s="211"/>
    </row>
    <row r="53" spans="1:58" s="51" customFormat="1" ht="11.25" customHeight="1" x14ac:dyDescent="0.15">
      <c r="A53" s="89" t="s">
        <v>70</v>
      </c>
      <c r="B53" s="172"/>
      <c r="C53" s="366" t="str">
        <f>IF(OR(ISBLANK('2. Collected Data'!G53),ISBLANK('2. Collected Data'!G153)),"",-1*('2. Collected Data'!G153-'2. Collected Data'!G53))</f>
        <v/>
      </c>
      <c r="D53" s="355" t="str">
        <f>IF(OR(ISBLANK('2. Collected Data'!H53),ISBLANK('2. Collected Data'!H153)),"",-1*('2. Collected Data'!H153-'2. Collected Data'!H53))</f>
        <v/>
      </c>
      <c r="E53" s="355" t="str">
        <f>IF(OR(ISBLANK('2. Collected Data'!I53),ISBLANK('2. Collected Data'!I153)),"",-1*('2. Collected Data'!I153-'2. Collected Data'!I53))</f>
        <v/>
      </c>
      <c r="F53" s="355" t="str">
        <f>IF(OR(ISBLANK('2. Collected Data'!J53),ISBLANK('2. Collected Data'!J153)),"",-1*('2. Collected Data'!J153-'2. Collected Data'!J53))</f>
        <v/>
      </c>
      <c r="G53" s="355" t="str">
        <f>IF(OR(ISBLANK('2. Collected Data'!K53),ISBLANK('2. Collected Data'!K153)),"",-1*('2. Collected Data'!K153-'2. Collected Data'!K53))</f>
        <v/>
      </c>
      <c r="H53" s="355" t="str">
        <f>IF(OR(ISBLANK('2. Collected Data'!L53),ISBLANK('2. Collected Data'!L153)),"",-1*('2. Collected Data'!L153-'2. Collected Data'!L53))</f>
        <v/>
      </c>
      <c r="I53" s="355" t="str">
        <f>IF(OR(ISBLANK('2. Collected Data'!M53),ISBLANK('2. Collected Data'!M153)),"",-1*('2. Collected Data'!M153-'2. Collected Data'!M53))</f>
        <v/>
      </c>
      <c r="J53" s="355" t="str">
        <f>IF(OR(ISBLANK('2. Collected Data'!N53),ISBLANK('2. Collected Data'!N153)),"",-1*('2. Collected Data'!N153-'2. Collected Data'!N53))</f>
        <v/>
      </c>
      <c r="K53" s="355" t="str">
        <f>IF(OR(ISBLANK('2. Collected Data'!O53),ISBLANK('2. Collected Data'!O153)),"",-1*('2. Collected Data'!O153-'2. Collected Data'!O53))</f>
        <v/>
      </c>
      <c r="L53" s="355" t="str">
        <f>IF(OR(ISBLANK('2. Collected Data'!P53),ISBLANK('2. Collected Data'!P153)),"",-1*('2. Collected Data'!P153-'2. Collected Data'!P53))</f>
        <v/>
      </c>
      <c r="M53" s="355" t="str">
        <f>IF(OR(ISBLANK('2. Collected Data'!Q53),ISBLANK('2. Collected Data'!Q153)),"",-1*('2. Collected Data'!Q153-'2. Collected Data'!Q53))</f>
        <v/>
      </c>
      <c r="N53" s="355" t="str">
        <f>IF(OR(ISBLANK('2. Collected Data'!R53),ISBLANK('2. Collected Data'!R153)),"",-1*('2. Collected Data'!R153-'2. Collected Data'!R53))</f>
        <v/>
      </c>
      <c r="O53" s="355" t="str">
        <f>IF(OR(ISBLANK('2. Collected Data'!S53),ISBLANK('2. Collected Data'!S153)),"",-1*('2. Collected Data'!S153-'2. Collected Data'!S53))</f>
        <v/>
      </c>
      <c r="P53" s="355" t="str">
        <f>IF(OR(ISBLANK('2. Collected Data'!T53),ISBLANK('2. Collected Data'!T153)),"",-1*('2. Collected Data'!T153-'2. Collected Data'!T53))</f>
        <v/>
      </c>
      <c r="Q53" s="355" t="str">
        <f>IF(OR(ISBLANK('2. Collected Data'!U53),ISBLANK('2. Collected Data'!U153)),"",-1*('2. Collected Data'!U153-'2. Collected Data'!U53))</f>
        <v/>
      </c>
      <c r="R53" s="355" t="str">
        <f>IF(OR(ISBLANK('2. Collected Data'!V53),ISBLANK('2. Collected Data'!V153)),"",-1*('2. Collected Data'!V153-'2. Collected Data'!V53))</f>
        <v/>
      </c>
      <c r="S53" s="355" t="str">
        <f>IF(OR(ISBLANK('2. Collected Data'!W53),ISBLANK('2. Collected Data'!W153)),"",-1*('2. Collected Data'!W153-'2. Collected Data'!W53))</f>
        <v/>
      </c>
      <c r="T53" s="355" t="str">
        <f>IF(OR(ISBLANK('2. Collected Data'!X53),ISBLANK('2. Collected Data'!X153)),"",-1*('2. Collected Data'!X153-'2. Collected Data'!X53))</f>
        <v/>
      </c>
      <c r="U53" s="355" t="str">
        <f>IF(OR(ISBLANK('2. Collected Data'!Y53),ISBLANK('2. Collected Data'!Y153)),"",-1*('2. Collected Data'!Y153-'2. Collected Data'!Y53))</f>
        <v/>
      </c>
      <c r="V53" s="355" t="str">
        <f>IF(OR(ISBLANK('2. Collected Data'!Z53),ISBLANK('2. Collected Data'!Z153)),"",-1*('2. Collected Data'!Z153-'2. Collected Data'!Z53))</f>
        <v/>
      </c>
      <c r="W53" s="356" t="str">
        <f>IF(OR(ISBLANK('2. Collected Data'!AA53),ISBLANK('2. Collected Data'!AA153)),"",-1*('2. Collected Data'!AA153-'2. Collected Data'!AA53))</f>
        <v/>
      </c>
      <c r="X53" s="356" t="str">
        <f>IF(OR(ISBLANK('2. Collected Data'!AB53),ISBLANK('2. Collected Data'!AB153)),"",-1*('2. Collected Data'!AB153-'2. Collected Data'!AB53))</f>
        <v/>
      </c>
      <c r="Y53" s="356" t="str">
        <f>IF(OR(ISBLANK('2. Collected Data'!AC53),ISBLANK('2. Collected Data'!AC153)),"",-1*('2. Collected Data'!AC153-'2. Collected Data'!AC53))</f>
        <v/>
      </c>
      <c r="Z53" s="355" t="str">
        <f>IF(OR(ISBLANK('2. Collected Data'!AD53),ISBLANK('2. Collected Data'!AD153)),"",-1*('2. Collected Data'!AD153-'2. Collected Data'!AD53))</f>
        <v/>
      </c>
      <c r="AA53" s="355" t="str">
        <f>IF(OR(ISBLANK('2. Collected Data'!AE53),ISBLANK('2. Collected Data'!AE153)),"",-1*('2. Collected Data'!AE153-'2. Collected Data'!AE53))</f>
        <v/>
      </c>
      <c r="AB53" s="355" t="str">
        <f>IF(OR(ISBLANK('2. Collected Data'!AF53),ISBLANK('2. Collected Data'!AF153)),"",-1*('2. Collected Data'!AF153-'2. Collected Data'!AF53))</f>
        <v/>
      </c>
      <c r="AC53" s="357" t="str">
        <f>IF(OR(ISBLANK('2. Collected Data'!AG53),ISBLANK('2. Collected Data'!AG153)),"",-1*('2. Collected Data'!AG153-'2. Collected Data'!AG53))</f>
        <v/>
      </c>
      <c r="AD53" s="358"/>
      <c r="AE53" s="359" t="str">
        <f>IF(OR(ISBLANK('2. Collected Data'!AI53),ISBLANK('2. Collected Data'!AI153)),"",-1*('2. Collected Data'!AI153-'2. Collected Data'!AI53))</f>
        <v/>
      </c>
      <c r="AF53" s="355" t="str">
        <f>IF(OR(ISBLANK('2. Collected Data'!AJ53),ISBLANK('2. Collected Data'!AJ153)),"",-1*('2. Collected Data'!AJ153-'2. Collected Data'!AJ53))</f>
        <v/>
      </c>
      <c r="AG53" s="355" t="str">
        <f>IF(OR(ISBLANK('2. Collected Data'!AK53),ISBLANK('2. Collected Data'!AK153)),"",-1*('2. Collected Data'!AK153-'2. Collected Data'!AK53))</f>
        <v/>
      </c>
      <c r="AH53" s="355" t="str">
        <f>IF(OR(ISBLANK('2. Collected Data'!AL53),ISBLANK('2. Collected Data'!AL153)),"",-1*('2. Collected Data'!AL153-'2. Collected Data'!AL53))</f>
        <v/>
      </c>
      <c r="AI53" s="355" t="str">
        <f>IF(OR(ISBLANK('2. Collected Data'!AM53),ISBLANK('2. Collected Data'!AM153)),"",-1*('2. Collected Data'!AM153-'2. Collected Data'!AM53))</f>
        <v/>
      </c>
      <c r="AJ53" s="360"/>
      <c r="AK53" s="355" t="str">
        <f>IF(OR(ISBLANK('2. Collected Data'!AO53),ISBLANK('2. Collected Data'!AO153)),"",-1*('2. Collected Data'!AO153-'2. Collected Data'!AO53))</f>
        <v/>
      </c>
      <c r="AL53" s="355" t="str">
        <f>IF(OR(ISBLANK('2. Collected Data'!AP53),ISBLANK('2. Collected Data'!AP153)),"",-1*('2. Collected Data'!AP153-'2. Collected Data'!AP53))</f>
        <v/>
      </c>
      <c r="AM53" s="355" t="str">
        <f>IF(OR(ISBLANK('2. Collected Data'!AQ53),ISBLANK('2. Collected Data'!AQ153)),"",-1*('2. Collected Data'!AQ153-'2. Collected Data'!AQ53))</f>
        <v/>
      </c>
      <c r="AN53" s="355" t="str">
        <f>IF(OR(ISBLANK('2. Collected Data'!AR53),ISBLANK('2. Collected Data'!AR153)),"",-1*('2. Collected Data'!AR153-'2. Collected Data'!AR53))</f>
        <v/>
      </c>
      <c r="AO53" s="355" t="str">
        <f>IF(OR(ISBLANK('2. Collected Data'!AS53),ISBLANK('2. Collected Data'!AS153)),"",-1*('2. Collected Data'!AS153-'2. Collected Data'!AS53))</f>
        <v/>
      </c>
      <c r="AP53" s="355" t="str">
        <f>IF(OR(ISBLANK('2. Collected Data'!AT53),ISBLANK('2. Collected Data'!AT153)),"",-1*('2. Collected Data'!AT153-'2. Collected Data'!AT53))</f>
        <v/>
      </c>
      <c r="AQ53" s="357" t="str">
        <f>IF(OR(ISBLANK('2. Collected Data'!AU53),ISBLANK('2. Collected Data'!AU153)),"",-1*('2. Collected Data'!AU153-'2. Collected Data'!AU53))</f>
        <v/>
      </c>
      <c r="AR53" s="358"/>
      <c r="AS53" s="356" t="str">
        <f>IF(OR(ISBLANK('2. Collected Data'!AW53),ISBLANK('2. Collected Data'!AW153)),"",-1*('2. Collected Data'!AW153-'2. Collected Data'!AW53))</f>
        <v/>
      </c>
      <c r="AT53" s="356" t="str">
        <f>IF(OR(ISBLANK('2. Collected Data'!AX53),ISBLANK('2. Collected Data'!AX153)),"",-1*('2. Collected Data'!AX153-'2. Collected Data'!AX53))</f>
        <v/>
      </c>
      <c r="AU53" s="361"/>
      <c r="AV53" s="362"/>
      <c r="AW53" s="358"/>
      <c r="AX53" s="363" t="str">
        <f>IF(OR(ISBLANK('2. Collected Data'!BB53),ISBLANK('2. Collected Data'!BB153)),"",-1*('2. Collected Data'!BB153-'2. Collected Data'!BB53))</f>
        <v/>
      </c>
      <c r="AY53" s="364" t="str">
        <f>IF(OR(ISBLANK('2. Collected Data'!BC53),ISBLANK('2. Collected Data'!BC153)),"",-1*('2. Collected Data'!BC153-'2. Collected Data'!BC53))</f>
        <v/>
      </c>
      <c r="AZ53" s="364" t="str">
        <f>IF(OR(ISBLANK('2. Collected Data'!BD53),ISBLANK('2. Collected Data'!BD153)),"",-1*('2. Collected Data'!BD153-'2. Collected Data'!BD53))</f>
        <v/>
      </c>
      <c r="BA53" s="364" t="str">
        <f>IF(OR(ISBLANK('2. Collected Data'!BE53),ISBLANK('2. Collected Data'!BE153)),"",-1*('2. Collected Data'!BE153-'2. Collected Data'!BE53))</f>
        <v/>
      </c>
      <c r="BB53" s="364" t="str">
        <f>IF(OR(ISBLANK('2. Collected Data'!BF53),ISBLANK('2. Collected Data'!BF153)),"",-1*('2. Collected Data'!BF153-'2. Collected Data'!BF53))</f>
        <v/>
      </c>
      <c r="BC53" s="361"/>
      <c r="BD53" s="363" t="str">
        <f>IF(OR(ISBLANK('2. Collected Data'!BH53),ISBLANK('2. Collected Data'!BH153)),"",-1*('2. Collected Data'!BH153-'2. Collected Data'!BH53))</f>
        <v/>
      </c>
      <c r="BE53" s="130"/>
      <c r="BF53" s="211"/>
    </row>
    <row r="54" spans="1:58" s="177" customFormat="1" ht="11.25" customHeight="1" x14ac:dyDescent="0.15">
      <c r="A54" s="89" t="s">
        <v>146</v>
      </c>
      <c r="B54" s="172"/>
      <c r="C54" s="366">
        <f>IF(OR(ISBLANK('2. Collected Data'!G54),ISBLANK('2. Collected Data'!G154)),"",-1*('2. Collected Data'!G154-'2. Collected Data'!G54))</f>
        <v>334</v>
      </c>
      <c r="D54" s="355">
        <f>IF(OR(ISBLANK('2. Collected Data'!H54),ISBLANK('2. Collected Data'!H154)),"",-1*('2. Collected Data'!H154-'2. Collected Data'!H54))</f>
        <v>542</v>
      </c>
      <c r="E54" s="355">
        <f>IF(OR(ISBLANK('2. Collected Data'!I54),ISBLANK('2. Collected Data'!I154)),"",-1*('2. Collected Data'!I154-'2. Collected Data'!I54))</f>
        <v>31</v>
      </c>
      <c r="F54" s="355">
        <f>IF(OR(ISBLANK('2. Collected Data'!J54),ISBLANK('2. Collected Data'!J154)),"",-1*('2. Collected Data'!J154-'2. Collected Data'!J54))</f>
        <v>-3</v>
      </c>
      <c r="G54" s="355">
        <f>IF(OR(ISBLANK('2. Collected Data'!K54),ISBLANK('2. Collected Data'!K154)),"",-1*('2. Collected Data'!K154-'2. Collected Data'!K54))</f>
        <v>-51</v>
      </c>
      <c r="H54" s="355">
        <f>IF(OR(ISBLANK('2. Collected Data'!L54),ISBLANK('2. Collected Data'!L154)),"",-1*('2. Collected Data'!L154-'2. Collected Data'!L54))</f>
        <v>0</v>
      </c>
      <c r="I54" s="355">
        <f>IF(OR(ISBLANK('2. Collected Data'!M54),ISBLANK('2. Collected Data'!M154)),"",-1*('2. Collected Data'!M154-'2. Collected Data'!M54))</f>
        <v>6</v>
      </c>
      <c r="J54" s="355">
        <f>IF(OR(ISBLANK('2. Collected Data'!N54),ISBLANK('2. Collected Data'!N154)),"",-1*('2. Collected Data'!N154-'2. Collected Data'!N54))</f>
        <v>8</v>
      </c>
      <c r="K54" s="355">
        <f>IF(OR(ISBLANK('2. Collected Data'!O54),ISBLANK('2. Collected Data'!O154)),"",-1*('2. Collected Data'!O154-'2. Collected Data'!O54))</f>
        <v>-12</v>
      </c>
      <c r="L54" s="355">
        <f>IF(OR(ISBLANK('2. Collected Data'!P54),ISBLANK('2. Collected Data'!P154)),"",-1*('2. Collected Data'!P154-'2. Collected Data'!P54))</f>
        <v>0</v>
      </c>
      <c r="M54" s="355" t="str">
        <f>IF(OR(ISBLANK('2. Collected Data'!Q54),ISBLANK('2. Collected Data'!Q154)),"",-1*('2. Collected Data'!Q154-'2. Collected Data'!Q54))</f>
        <v/>
      </c>
      <c r="N54" s="355" t="str">
        <f>IF(OR(ISBLANK('2. Collected Data'!R54),ISBLANK('2. Collected Data'!R154)),"",-1*('2. Collected Data'!R154-'2. Collected Data'!R54))</f>
        <v/>
      </c>
      <c r="O54" s="355" t="str">
        <f>IF(OR(ISBLANK('2. Collected Data'!S54),ISBLANK('2. Collected Data'!S154)),"",-1*('2. Collected Data'!S154-'2. Collected Data'!S54))</f>
        <v/>
      </c>
      <c r="P54" s="355" t="str">
        <f>IF(OR(ISBLANK('2. Collected Data'!T54),ISBLANK('2. Collected Data'!T154)),"",-1*('2. Collected Data'!T154-'2. Collected Data'!T54))</f>
        <v/>
      </c>
      <c r="Q54" s="355" t="str">
        <f>IF(OR(ISBLANK('2. Collected Data'!U54),ISBLANK('2. Collected Data'!U154)),"",-1*('2. Collected Data'!U154-'2. Collected Data'!U54))</f>
        <v/>
      </c>
      <c r="R54" s="355" t="str">
        <f>IF(OR(ISBLANK('2. Collected Data'!V54),ISBLANK('2. Collected Data'!V154)),"",-1*('2. Collected Data'!V154-'2. Collected Data'!V54))</f>
        <v/>
      </c>
      <c r="S54" s="355" t="str">
        <f>IF(OR(ISBLANK('2. Collected Data'!W54),ISBLANK('2. Collected Data'!W154)),"",-1*('2. Collected Data'!W154-'2. Collected Data'!W54))</f>
        <v/>
      </c>
      <c r="T54" s="355" t="str">
        <f>IF(OR(ISBLANK('2. Collected Data'!X54),ISBLANK('2. Collected Data'!X154)),"",-1*('2. Collected Data'!X154-'2. Collected Data'!X54))</f>
        <v/>
      </c>
      <c r="U54" s="355">
        <f>IF(OR(ISBLANK('2. Collected Data'!Y54),ISBLANK('2. Collected Data'!Y154)),"",-1*('2. Collected Data'!Y154-'2. Collected Data'!Y54))</f>
        <v>0</v>
      </c>
      <c r="V54" s="355">
        <f>IF(OR(ISBLANK('2. Collected Data'!Z54),ISBLANK('2. Collected Data'!Z154)),"",-1*('2. Collected Data'!Z154-'2. Collected Data'!Z54))</f>
        <v>0</v>
      </c>
      <c r="W54" s="356">
        <f>IF(OR(ISBLANK('2. Collected Data'!AA54),ISBLANK('2. Collected Data'!AA154)),"",-1*('2. Collected Data'!AA154-'2. Collected Data'!AA54))</f>
        <v>1.0000000000000009E-2</v>
      </c>
      <c r="X54" s="356">
        <f>IF(OR(ISBLANK('2. Collected Data'!AB54),ISBLANK('2. Collected Data'!AB154)),"",-1*('2. Collected Data'!AB154-'2. Collected Data'!AB54))</f>
        <v>0.01</v>
      </c>
      <c r="Y54" s="356">
        <f>IF(OR(ISBLANK('2. Collected Data'!AC54),ISBLANK('2. Collected Data'!AC154)),"",-1*('2. Collected Data'!AC154-'2. Collected Data'!AC54))</f>
        <v>-1.9999999999999997E-2</v>
      </c>
      <c r="Z54" s="355">
        <f>IF(OR(ISBLANK('2. Collected Data'!AD54),ISBLANK('2. Collected Data'!AD154)),"",-1*('2. Collected Data'!AD154-'2. Collected Data'!AD54))</f>
        <v>0</v>
      </c>
      <c r="AA54" s="355">
        <f>IF(OR(ISBLANK('2. Collected Data'!AE54),ISBLANK('2. Collected Data'!AE154)),"",-1*('2. Collected Data'!AE154-'2. Collected Data'!AE54))</f>
        <v>0</v>
      </c>
      <c r="AB54" s="355">
        <f>IF(OR(ISBLANK('2. Collected Data'!AF54),ISBLANK('2. Collected Data'!AF154)),"",-1*('2. Collected Data'!AF154-'2. Collected Data'!AF54))</f>
        <v>0</v>
      </c>
      <c r="AC54" s="357">
        <f>IF(OR(ISBLANK('2. Collected Data'!AG54),ISBLANK('2. Collected Data'!AG154)),"",-1*('2. Collected Data'!AG154-'2. Collected Data'!AG54))</f>
        <v>0</v>
      </c>
      <c r="AD54" s="358"/>
      <c r="AE54" s="359">
        <f>IF(OR(ISBLANK('2. Collected Data'!AI54),ISBLANK('2. Collected Data'!AI154)),"",-1*('2. Collected Data'!AI154-'2. Collected Data'!AI54))</f>
        <v>14119</v>
      </c>
      <c r="AF54" s="355" t="str">
        <f>IF(OR(ISBLANK('2. Collected Data'!AJ54),ISBLANK('2. Collected Data'!AJ154)),"",-1*('2. Collected Data'!AJ154-'2. Collected Data'!AJ54))</f>
        <v/>
      </c>
      <c r="AG54" s="355" t="str">
        <f>IF(OR(ISBLANK('2. Collected Data'!AK54),ISBLANK('2. Collected Data'!AK154)),"",-1*('2. Collected Data'!AK154-'2. Collected Data'!AK54))</f>
        <v/>
      </c>
      <c r="AH54" s="355">
        <f>IF(OR(ISBLANK('2. Collected Data'!AL54),ISBLANK('2. Collected Data'!AL154)),"",-1*('2. Collected Data'!AL154-'2. Collected Data'!AL54))</f>
        <v>1482</v>
      </c>
      <c r="AI54" s="355" t="str">
        <f>IF(OR(ISBLANK('2. Collected Data'!AM54),ISBLANK('2. Collected Data'!AM154)),"",-1*('2. Collected Data'!AM154-'2. Collected Data'!AM54))</f>
        <v/>
      </c>
      <c r="AJ54" s="360"/>
      <c r="AK54" s="355">
        <f>IF(OR(ISBLANK('2. Collected Data'!AO54),ISBLANK('2. Collected Data'!AO154)),"",-1*('2. Collected Data'!AO154-'2. Collected Data'!AO54))</f>
        <v>254263</v>
      </c>
      <c r="AL54" s="355" t="str">
        <f>IF(OR(ISBLANK('2. Collected Data'!AP54),ISBLANK('2. Collected Data'!AP154)),"",-1*('2. Collected Data'!AP154-'2. Collected Data'!AP54))</f>
        <v/>
      </c>
      <c r="AM54" s="355">
        <f>IF(OR(ISBLANK('2. Collected Data'!AQ54),ISBLANK('2. Collected Data'!AQ154)),"",-1*('2. Collected Data'!AQ154-'2. Collected Data'!AQ54))</f>
        <v>76731</v>
      </c>
      <c r="AN54" s="355" t="str">
        <f>IF(OR(ISBLANK('2. Collected Data'!AR54),ISBLANK('2. Collected Data'!AR154)),"",-1*('2. Collected Data'!AR154-'2. Collected Data'!AR54))</f>
        <v/>
      </c>
      <c r="AO54" s="355" t="str">
        <f>IF(OR(ISBLANK('2. Collected Data'!AS54),ISBLANK('2. Collected Data'!AS154)),"",-1*('2. Collected Data'!AS154-'2. Collected Data'!AS54))</f>
        <v/>
      </c>
      <c r="AP54" s="355" t="str">
        <f>IF(OR(ISBLANK('2. Collected Data'!AT54),ISBLANK('2. Collected Data'!AT154)),"",-1*('2. Collected Data'!AT154-'2. Collected Data'!AT54))</f>
        <v/>
      </c>
      <c r="AQ54" s="357" t="str">
        <f>IF(OR(ISBLANK('2. Collected Data'!AU54),ISBLANK('2. Collected Data'!AU154)),"",-1*('2. Collected Data'!AU154-'2. Collected Data'!AU54))</f>
        <v/>
      </c>
      <c r="AR54" s="358"/>
      <c r="AS54" s="356">
        <f>IF(OR(ISBLANK('2. Collected Data'!AW54),ISBLANK('2. Collected Data'!AW154)),"",-1*('2. Collected Data'!AW154-'2. Collected Data'!AW54))</f>
        <v>0.25</v>
      </c>
      <c r="AT54" s="356">
        <f>IF(OR(ISBLANK('2. Collected Data'!AX54),ISBLANK('2. Collected Data'!AX154)),"",-1*('2. Collected Data'!AX154-'2. Collected Data'!AX54))</f>
        <v>-0.25</v>
      </c>
      <c r="AU54" s="361"/>
      <c r="AV54" s="362"/>
      <c r="AW54" s="358"/>
      <c r="AX54" s="363">
        <f>IF(OR(ISBLANK('2. Collected Data'!BB54),ISBLANK('2. Collected Data'!BB154)),"",-1*('2. Collected Data'!BB154-'2. Collected Data'!BB54))</f>
        <v>-2.7800000000000011</v>
      </c>
      <c r="AY54" s="364">
        <f>IF(OR(ISBLANK('2. Collected Data'!BC54),ISBLANK('2. Collected Data'!BC154)),"",-1*('2. Collected Data'!BC154-'2. Collected Data'!BC54))</f>
        <v>1771023.8200000003</v>
      </c>
      <c r="AZ54" s="364">
        <f>IF(OR(ISBLANK('2. Collected Data'!BD54),ISBLANK('2. Collected Data'!BD154)),"",-1*('2. Collected Data'!BD154-'2. Collected Data'!BD54))</f>
        <v>2297032.7300000004</v>
      </c>
      <c r="BA54" s="364">
        <f>IF(OR(ISBLANK('2. Collected Data'!BE54),ISBLANK('2. Collected Data'!BE154)),"",-1*('2. Collected Data'!BE154-'2. Collected Data'!BE54))</f>
        <v>1679858.21</v>
      </c>
      <c r="BB54" s="364">
        <f>IF(OR(ISBLANK('2. Collected Data'!BF54),ISBLANK('2. Collected Data'!BF154)),"",-1*('2. Collected Data'!BF154-'2. Collected Data'!BF54))</f>
        <v>-599322.98000000045</v>
      </c>
      <c r="BC54" s="361"/>
      <c r="BD54" s="363">
        <f>IF(OR(ISBLANK('2. Collected Data'!BH54),ISBLANK('2. Collected Data'!BH154)),"",-1*('2. Collected Data'!BH154-'2. Collected Data'!BH54))</f>
        <v>4.8900000000000006</v>
      </c>
      <c r="BE54" s="130"/>
      <c r="BF54" s="211"/>
    </row>
    <row r="55" spans="1:58" s="177" customFormat="1" ht="11.25" customHeight="1" x14ac:dyDescent="0.15">
      <c r="A55" s="89" t="s">
        <v>158</v>
      </c>
      <c r="B55" s="172"/>
      <c r="C55" s="366" t="str">
        <f>IF(OR(ISBLANK('2. Collected Data'!G55),ISBLANK('2. Collected Data'!G155)),"",-1*('2. Collected Data'!G155-'2. Collected Data'!G55))</f>
        <v/>
      </c>
      <c r="D55" s="355" t="str">
        <f>IF(OR(ISBLANK('2. Collected Data'!H55),ISBLANK('2. Collected Data'!H155)),"",-1*('2. Collected Data'!H155-'2. Collected Data'!H55))</f>
        <v/>
      </c>
      <c r="E55" s="355" t="str">
        <f>IF(OR(ISBLANK('2. Collected Data'!I55),ISBLANK('2. Collected Data'!I155)),"",-1*('2. Collected Data'!I155-'2. Collected Data'!I55))</f>
        <v/>
      </c>
      <c r="F55" s="355" t="str">
        <f>IF(OR(ISBLANK('2. Collected Data'!J55),ISBLANK('2. Collected Data'!J155)),"",-1*('2. Collected Data'!J155-'2. Collected Data'!J55))</f>
        <v/>
      </c>
      <c r="G55" s="355" t="str">
        <f>IF(OR(ISBLANK('2. Collected Data'!K55),ISBLANK('2. Collected Data'!K155)),"",-1*('2. Collected Data'!K155-'2. Collected Data'!K55))</f>
        <v/>
      </c>
      <c r="H55" s="355" t="str">
        <f>IF(OR(ISBLANK('2. Collected Data'!L55),ISBLANK('2. Collected Data'!L155)),"",-1*('2. Collected Data'!L155-'2. Collected Data'!L55))</f>
        <v/>
      </c>
      <c r="I55" s="355" t="str">
        <f>IF(OR(ISBLANK('2. Collected Data'!M55),ISBLANK('2. Collected Data'!M155)),"",-1*('2. Collected Data'!M155-'2. Collected Data'!M55))</f>
        <v/>
      </c>
      <c r="J55" s="355" t="str">
        <f>IF(OR(ISBLANK('2. Collected Data'!N55),ISBLANK('2. Collected Data'!N155)),"",-1*('2. Collected Data'!N155-'2. Collected Data'!N55))</f>
        <v/>
      </c>
      <c r="K55" s="355" t="str">
        <f>IF(OR(ISBLANK('2. Collected Data'!O55),ISBLANK('2. Collected Data'!O155)),"",-1*('2. Collected Data'!O155-'2. Collected Data'!O55))</f>
        <v/>
      </c>
      <c r="L55" s="355" t="str">
        <f>IF(OR(ISBLANK('2. Collected Data'!P55),ISBLANK('2. Collected Data'!P155)),"",-1*('2. Collected Data'!P155-'2. Collected Data'!P55))</f>
        <v/>
      </c>
      <c r="M55" s="355" t="str">
        <f>IF(OR(ISBLANK('2. Collected Data'!Q55),ISBLANK('2. Collected Data'!Q155)),"",-1*('2. Collected Data'!Q155-'2. Collected Data'!Q55))</f>
        <v/>
      </c>
      <c r="N55" s="355" t="str">
        <f>IF(OR(ISBLANK('2. Collected Data'!R55),ISBLANK('2. Collected Data'!R155)),"",-1*('2. Collected Data'!R155-'2. Collected Data'!R55))</f>
        <v/>
      </c>
      <c r="O55" s="355" t="str">
        <f>IF(OR(ISBLANK('2. Collected Data'!S55),ISBLANK('2. Collected Data'!S155)),"",-1*('2. Collected Data'!S155-'2. Collected Data'!S55))</f>
        <v/>
      </c>
      <c r="P55" s="355" t="str">
        <f>IF(OR(ISBLANK('2. Collected Data'!T55),ISBLANK('2. Collected Data'!T155)),"",-1*('2. Collected Data'!T155-'2. Collected Data'!T55))</f>
        <v/>
      </c>
      <c r="Q55" s="355" t="str">
        <f>IF(OR(ISBLANK('2. Collected Data'!U55),ISBLANK('2. Collected Data'!U155)),"",-1*('2. Collected Data'!U155-'2. Collected Data'!U55))</f>
        <v/>
      </c>
      <c r="R55" s="355" t="str">
        <f>IF(OR(ISBLANK('2. Collected Data'!V55),ISBLANK('2. Collected Data'!V155)),"",-1*('2. Collected Data'!V155-'2. Collected Data'!V55))</f>
        <v/>
      </c>
      <c r="S55" s="355" t="str">
        <f>IF(OR(ISBLANK('2. Collected Data'!W55),ISBLANK('2. Collected Data'!W155)),"",-1*('2. Collected Data'!W155-'2. Collected Data'!W55))</f>
        <v/>
      </c>
      <c r="T55" s="355" t="str">
        <f>IF(OR(ISBLANK('2. Collected Data'!X55),ISBLANK('2. Collected Data'!X155)),"",-1*('2. Collected Data'!X155-'2. Collected Data'!X55))</f>
        <v/>
      </c>
      <c r="U55" s="355" t="str">
        <f>IF(OR(ISBLANK('2. Collected Data'!Y55),ISBLANK('2. Collected Data'!Y155)),"",-1*('2. Collected Data'!Y155-'2. Collected Data'!Y55))</f>
        <v/>
      </c>
      <c r="V55" s="355" t="str">
        <f>IF(OR(ISBLANK('2. Collected Data'!Z55),ISBLANK('2. Collected Data'!Z155)),"",-1*('2. Collected Data'!Z155-'2. Collected Data'!Z55))</f>
        <v/>
      </c>
      <c r="W55" s="356" t="str">
        <f>IF(OR(ISBLANK('2. Collected Data'!AA55),ISBLANK('2. Collected Data'!AA155)),"",-1*('2. Collected Data'!AA155-'2. Collected Data'!AA55))</f>
        <v/>
      </c>
      <c r="X55" s="356" t="str">
        <f>IF(OR(ISBLANK('2. Collected Data'!AB55),ISBLANK('2. Collected Data'!AB155)),"",-1*('2. Collected Data'!AB155-'2. Collected Data'!AB55))</f>
        <v/>
      </c>
      <c r="Y55" s="356" t="str">
        <f>IF(OR(ISBLANK('2. Collected Data'!AC55),ISBLANK('2. Collected Data'!AC155)),"",-1*('2. Collected Data'!AC155-'2. Collected Data'!AC55))</f>
        <v/>
      </c>
      <c r="Z55" s="355" t="str">
        <f>IF(OR(ISBLANK('2. Collected Data'!AD55),ISBLANK('2. Collected Data'!AD155)),"",-1*('2. Collected Data'!AD155-'2. Collected Data'!AD55))</f>
        <v/>
      </c>
      <c r="AA55" s="355" t="str">
        <f>IF(OR(ISBLANK('2. Collected Data'!AE55),ISBLANK('2. Collected Data'!AE155)),"",-1*('2. Collected Data'!AE155-'2. Collected Data'!AE55))</f>
        <v/>
      </c>
      <c r="AB55" s="355" t="str">
        <f>IF(OR(ISBLANK('2. Collected Data'!AF55),ISBLANK('2. Collected Data'!AF155)),"",-1*('2. Collected Data'!AF155-'2. Collected Data'!AF55))</f>
        <v/>
      </c>
      <c r="AC55" s="357" t="str">
        <f>IF(OR(ISBLANK('2. Collected Data'!AG55),ISBLANK('2. Collected Data'!AG155)),"",-1*('2. Collected Data'!AG155-'2. Collected Data'!AG55))</f>
        <v/>
      </c>
      <c r="AD55" s="358"/>
      <c r="AE55" s="359" t="str">
        <f>IF(OR(ISBLANK('2. Collected Data'!AI55),ISBLANK('2. Collected Data'!AI155)),"",-1*('2. Collected Data'!AI155-'2. Collected Data'!AI55))</f>
        <v/>
      </c>
      <c r="AF55" s="355" t="str">
        <f>IF(OR(ISBLANK('2. Collected Data'!AJ55),ISBLANK('2. Collected Data'!AJ155)),"",-1*('2. Collected Data'!AJ155-'2. Collected Data'!AJ55))</f>
        <v/>
      </c>
      <c r="AG55" s="355" t="str">
        <f>IF(OR(ISBLANK('2. Collected Data'!AK55),ISBLANK('2. Collected Data'!AK155)),"",-1*('2. Collected Data'!AK155-'2. Collected Data'!AK55))</f>
        <v/>
      </c>
      <c r="AH55" s="355" t="str">
        <f>IF(OR(ISBLANK('2. Collected Data'!AL55),ISBLANK('2. Collected Data'!AL155)),"",-1*('2. Collected Data'!AL155-'2. Collected Data'!AL55))</f>
        <v/>
      </c>
      <c r="AI55" s="355" t="str">
        <f>IF(OR(ISBLANK('2. Collected Data'!AM55),ISBLANK('2. Collected Data'!AM155)),"",-1*('2. Collected Data'!AM155-'2. Collected Data'!AM55))</f>
        <v/>
      </c>
      <c r="AJ55" s="360"/>
      <c r="AK55" s="355" t="str">
        <f>IF(OR(ISBLANK('2. Collected Data'!AO55),ISBLANK('2. Collected Data'!AO155)),"",-1*('2. Collected Data'!AO155-'2. Collected Data'!AO55))</f>
        <v/>
      </c>
      <c r="AL55" s="355" t="str">
        <f>IF(OR(ISBLANK('2. Collected Data'!AP55),ISBLANK('2. Collected Data'!AP155)),"",-1*('2. Collected Data'!AP155-'2. Collected Data'!AP55))</f>
        <v/>
      </c>
      <c r="AM55" s="355" t="str">
        <f>IF(OR(ISBLANK('2. Collected Data'!AQ55),ISBLANK('2. Collected Data'!AQ155)),"",-1*('2. Collected Data'!AQ155-'2. Collected Data'!AQ55))</f>
        <v/>
      </c>
      <c r="AN55" s="355" t="str">
        <f>IF(OR(ISBLANK('2. Collected Data'!AR55),ISBLANK('2. Collected Data'!AR155)),"",-1*('2. Collected Data'!AR155-'2. Collected Data'!AR55))</f>
        <v/>
      </c>
      <c r="AO55" s="355" t="str">
        <f>IF(OR(ISBLANK('2. Collected Data'!AS55),ISBLANK('2. Collected Data'!AS155)),"",-1*('2. Collected Data'!AS155-'2. Collected Data'!AS55))</f>
        <v/>
      </c>
      <c r="AP55" s="355" t="str">
        <f>IF(OR(ISBLANK('2. Collected Data'!AT55),ISBLANK('2. Collected Data'!AT155)),"",-1*('2. Collected Data'!AT155-'2. Collected Data'!AT55))</f>
        <v/>
      </c>
      <c r="AQ55" s="357" t="str">
        <f>IF(OR(ISBLANK('2. Collected Data'!AU55),ISBLANK('2. Collected Data'!AU155)),"",-1*('2. Collected Data'!AU155-'2. Collected Data'!AU55))</f>
        <v/>
      </c>
      <c r="AR55" s="358"/>
      <c r="AS55" s="356" t="str">
        <f>IF(OR(ISBLANK('2. Collected Data'!AW55),ISBLANK('2. Collected Data'!AW155)),"",-1*('2. Collected Data'!AW155-'2. Collected Data'!AW55))</f>
        <v/>
      </c>
      <c r="AT55" s="356" t="str">
        <f>IF(OR(ISBLANK('2. Collected Data'!AX55),ISBLANK('2. Collected Data'!AX155)),"",-1*('2. Collected Data'!AX155-'2. Collected Data'!AX55))</f>
        <v/>
      </c>
      <c r="AU55" s="361"/>
      <c r="AV55" s="362"/>
      <c r="AW55" s="358"/>
      <c r="AX55" s="363" t="str">
        <f>IF(OR(ISBLANK('2. Collected Data'!BB55),ISBLANK('2. Collected Data'!BB155)),"",-1*('2. Collected Data'!BB155-'2. Collected Data'!BB55))</f>
        <v/>
      </c>
      <c r="AY55" s="364" t="str">
        <f>IF(OR(ISBLANK('2. Collected Data'!BC55),ISBLANK('2. Collected Data'!BC155)),"",-1*('2. Collected Data'!BC155-'2. Collected Data'!BC55))</f>
        <v/>
      </c>
      <c r="AZ55" s="364" t="str">
        <f>IF(OR(ISBLANK('2. Collected Data'!BD55),ISBLANK('2. Collected Data'!BD155)),"",-1*('2. Collected Data'!BD155-'2. Collected Data'!BD55))</f>
        <v/>
      </c>
      <c r="BA55" s="364" t="str">
        <f>IF(OR(ISBLANK('2. Collected Data'!BE55),ISBLANK('2. Collected Data'!BE155)),"",-1*('2. Collected Data'!BE155-'2. Collected Data'!BE55))</f>
        <v/>
      </c>
      <c r="BB55" s="364" t="str">
        <f>IF(OR(ISBLANK('2. Collected Data'!BF55),ISBLANK('2. Collected Data'!BF155)),"",-1*('2. Collected Data'!BF155-'2. Collected Data'!BF55))</f>
        <v/>
      </c>
      <c r="BC55" s="361"/>
      <c r="BD55" s="363" t="str">
        <f>IF(OR(ISBLANK('2. Collected Data'!BH55),ISBLANK('2. Collected Data'!BH155)),"",-1*('2. Collected Data'!BH155-'2. Collected Data'!BH55))</f>
        <v/>
      </c>
      <c r="BE55" s="130"/>
      <c r="BF55" s="211"/>
    </row>
    <row r="56" spans="1:58" s="51" customFormat="1" ht="11.25" customHeight="1" x14ac:dyDescent="0.15">
      <c r="A56" s="89" t="s">
        <v>358</v>
      </c>
      <c r="B56" s="172"/>
      <c r="C56" s="366" t="str">
        <f>IF(OR(ISBLANK('2. Collected Data'!G56),ISBLANK('2. Collected Data'!G156)),"",-1*('2. Collected Data'!G156-'2. Collected Data'!G56))</f>
        <v/>
      </c>
      <c r="D56" s="355">
        <f>IF(OR(ISBLANK('2. Collected Data'!H56),ISBLANK('2. Collected Data'!H156)),"",-1*('2. Collected Data'!H156-'2. Collected Data'!H56))</f>
        <v>-517</v>
      </c>
      <c r="E56" s="355">
        <f>IF(OR(ISBLANK('2. Collected Data'!I56),ISBLANK('2. Collected Data'!I156)),"",-1*('2. Collected Data'!I156-'2. Collected Data'!I56))</f>
        <v>-3</v>
      </c>
      <c r="F56" s="355">
        <f>IF(OR(ISBLANK('2. Collected Data'!J56),ISBLANK('2. Collected Data'!J156)),"",-1*('2. Collected Data'!J156-'2. Collected Data'!J56))</f>
        <v>-39</v>
      </c>
      <c r="G56" s="355">
        <f>IF(OR(ISBLANK('2. Collected Data'!K56),ISBLANK('2. Collected Data'!K156)),"",-1*('2. Collected Data'!K156-'2. Collected Data'!K56))</f>
        <v>0</v>
      </c>
      <c r="H56" s="355" t="str">
        <f>IF(OR(ISBLANK('2. Collected Data'!L56),ISBLANK('2. Collected Data'!L156)),"",-1*('2. Collected Data'!L156-'2. Collected Data'!L56))</f>
        <v/>
      </c>
      <c r="I56" s="355">
        <f>IF(OR(ISBLANK('2. Collected Data'!M56),ISBLANK('2. Collected Data'!M156)),"",-1*('2. Collected Data'!M156-'2. Collected Data'!M56))</f>
        <v>0</v>
      </c>
      <c r="J56" s="355">
        <f>IF(OR(ISBLANK('2. Collected Data'!N56),ISBLANK('2. Collected Data'!N156)),"",-1*('2. Collected Data'!N156-'2. Collected Data'!N56))</f>
        <v>0</v>
      </c>
      <c r="K56" s="355">
        <f>IF(OR(ISBLANK('2. Collected Data'!O56),ISBLANK('2. Collected Data'!O156)),"",-1*('2. Collected Data'!O156-'2. Collected Data'!O56))</f>
        <v>0</v>
      </c>
      <c r="L56" s="355">
        <f>IF(OR(ISBLANK('2. Collected Data'!P56),ISBLANK('2. Collected Data'!P156)),"",-1*('2. Collected Data'!P156-'2. Collected Data'!P56))</f>
        <v>0</v>
      </c>
      <c r="M56" s="355" t="str">
        <f>IF(OR(ISBLANK('2. Collected Data'!Q56),ISBLANK('2. Collected Data'!Q156)),"",-1*('2. Collected Data'!Q156-'2. Collected Data'!Q56))</f>
        <v/>
      </c>
      <c r="N56" s="355" t="str">
        <f>IF(OR(ISBLANK('2. Collected Data'!R56),ISBLANK('2. Collected Data'!R156)),"",-1*('2. Collected Data'!R156-'2. Collected Data'!R56))</f>
        <v/>
      </c>
      <c r="O56" s="355" t="str">
        <f>IF(OR(ISBLANK('2. Collected Data'!S56),ISBLANK('2. Collected Data'!S156)),"",-1*('2. Collected Data'!S156-'2. Collected Data'!S56))</f>
        <v/>
      </c>
      <c r="P56" s="355" t="str">
        <f>IF(OR(ISBLANK('2. Collected Data'!T56),ISBLANK('2. Collected Data'!T156)),"",-1*('2. Collected Data'!T156-'2. Collected Data'!T56))</f>
        <v/>
      </c>
      <c r="Q56" s="355" t="str">
        <f>IF(OR(ISBLANK('2. Collected Data'!U56),ISBLANK('2. Collected Data'!U156)),"",-1*('2. Collected Data'!U156-'2. Collected Data'!U56))</f>
        <v/>
      </c>
      <c r="R56" s="355" t="str">
        <f>IF(OR(ISBLANK('2. Collected Data'!V56),ISBLANK('2. Collected Data'!V156)),"",-1*('2. Collected Data'!V156-'2. Collected Data'!V56))</f>
        <v/>
      </c>
      <c r="S56" s="355" t="str">
        <f>IF(OR(ISBLANK('2. Collected Data'!W56),ISBLANK('2. Collected Data'!W156)),"",-1*('2. Collected Data'!W156-'2. Collected Data'!W56))</f>
        <v/>
      </c>
      <c r="T56" s="355" t="str">
        <f>IF(OR(ISBLANK('2. Collected Data'!X56),ISBLANK('2. Collected Data'!X156)),"",-1*('2. Collected Data'!X156-'2. Collected Data'!X56))</f>
        <v/>
      </c>
      <c r="U56" s="355" t="str">
        <f>IF(OR(ISBLANK('2. Collected Data'!Y56),ISBLANK('2. Collected Data'!Y156)),"",-1*('2. Collected Data'!Y156-'2. Collected Data'!Y56))</f>
        <v/>
      </c>
      <c r="V56" s="355" t="str">
        <f>IF(OR(ISBLANK('2. Collected Data'!Z56),ISBLANK('2. Collected Data'!Z156)),"",-1*('2. Collected Data'!Z156-'2. Collected Data'!Z56))</f>
        <v/>
      </c>
      <c r="W56" s="356">
        <f>IF(OR(ISBLANK('2. Collected Data'!AA56),ISBLANK('2. Collected Data'!AA156)),"",-1*('2. Collected Data'!AA156-'2. Collected Data'!AA56))</f>
        <v>1.0000000000000009E-2</v>
      </c>
      <c r="X56" s="356">
        <f>IF(OR(ISBLANK('2. Collected Data'!AB56),ISBLANK('2. Collected Data'!AB156)),"",-1*('2. Collected Data'!AB156-'2. Collected Data'!AB56))</f>
        <v>-1.0000000000000002E-2</v>
      </c>
      <c r="Y56" s="356">
        <f>IF(OR(ISBLANK('2. Collected Data'!AC56),ISBLANK('2. Collected Data'!AC156)),"",-1*('2. Collected Data'!AC156-'2. Collected Data'!AC56))</f>
        <v>0</v>
      </c>
      <c r="Z56" s="355">
        <f>IF(OR(ISBLANK('2. Collected Data'!AD56),ISBLANK('2. Collected Data'!AD156)),"",-1*('2. Collected Data'!AD156-'2. Collected Data'!AD56))</f>
        <v>5</v>
      </c>
      <c r="AA56" s="355" t="str">
        <f>IF(OR(ISBLANK('2. Collected Data'!AE56),ISBLANK('2. Collected Data'!AE156)),"",-1*('2. Collected Data'!AE156-'2. Collected Data'!AE56))</f>
        <v/>
      </c>
      <c r="AB56" s="355">
        <f>IF(OR(ISBLANK('2. Collected Data'!AF56),ISBLANK('2. Collected Data'!AF156)),"",-1*('2. Collected Data'!AF156-'2. Collected Data'!AF56))</f>
        <v>6</v>
      </c>
      <c r="AC56" s="357">
        <f>IF(OR(ISBLANK('2. Collected Data'!AG56),ISBLANK('2. Collected Data'!AG156)),"",-1*('2. Collected Data'!AG156-'2. Collected Data'!AG56))</f>
        <v>28000</v>
      </c>
      <c r="AD56" s="358"/>
      <c r="AE56" s="359">
        <f>IF(OR(ISBLANK('2. Collected Data'!AI56),ISBLANK('2. Collected Data'!AI156)),"",-1*('2. Collected Data'!AI156-'2. Collected Data'!AI56))</f>
        <v>8849</v>
      </c>
      <c r="AF56" s="355" t="str">
        <f>IF(OR(ISBLANK('2. Collected Data'!AJ56),ISBLANK('2. Collected Data'!AJ156)),"",-1*('2. Collected Data'!AJ156-'2. Collected Data'!AJ56))</f>
        <v/>
      </c>
      <c r="AG56" s="355" t="str">
        <f>IF(OR(ISBLANK('2. Collected Data'!AK56),ISBLANK('2. Collected Data'!AK156)),"",-1*('2. Collected Data'!AK156-'2. Collected Data'!AK56))</f>
        <v/>
      </c>
      <c r="AH56" s="355" t="str">
        <f>IF(OR(ISBLANK('2. Collected Data'!AL56),ISBLANK('2. Collected Data'!AL156)),"",-1*('2. Collected Data'!AL156-'2. Collected Data'!AL56))</f>
        <v/>
      </c>
      <c r="AI56" s="355" t="str">
        <f>IF(OR(ISBLANK('2. Collected Data'!AM56),ISBLANK('2. Collected Data'!AM156)),"",-1*('2. Collected Data'!AM156-'2. Collected Data'!AM56))</f>
        <v/>
      </c>
      <c r="AJ56" s="360"/>
      <c r="AK56" s="355" t="str">
        <f>IF(OR(ISBLANK('2. Collected Data'!AO56),ISBLANK('2. Collected Data'!AO156)),"",-1*('2. Collected Data'!AO156-'2. Collected Data'!AO56))</f>
        <v/>
      </c>
      <c r="AL56" s="355" t="str">
        <f>IF(OR(ISBLANK('2. Collected Data'!AP56),ISBLANK('2. Collected Data'!AP156)),"",-1*('2. Collected Data'!AP156-'2. Collected Data'!AP56))</f>
        <v/>
      </c>
      <c r="AM56" s="355" t="str">
        <f>IF(OR(ISBLANK('2. Collected Data'!AQ56),ISBLANK('2. Collected Data'!AQ156)),"",-1*('2. Collected Data'!AQ156-'2. Collected Data'!AQ56))</f>
        <v/>
      </c>
      <c r="AN56" s="355" t="str">
        <f>IF(OR(ISBLANK('2. Collected Data'!AR56),ISBLANK('2. Collected Data'!AR156)),"",-1*('2. Collected Data'!AR156-'2. Collected Data'!AR56))</f>
        <v/>
      </c>
      <c r="AO56" s="355" t="str">
        <f>IF(OR(ISBLANK('2. Collected Data'!AS56),ISBLANK('2. Collected Data'!AS156)),"",-1*('2. Collected Data'!AS156-'2. Collected Data'!AS56))</f>
        <v/>
      </c>
      <c r="AP56" s="355" t="str">
        <f>IF(OR(ISBLANK('2. Collected Data'!AT56),ISBLANK('2. Collected Data'!AT156)),"",-1*('2. Collected Data'!AT156-'2. Collected Data'!AT56))</f>
        <v/>
      </c>
      <c r="AQ56" s="357" t="str">
        <f>IF(OR(ISBLANK('2. Collected Data'!AU56),ISBLANK('2. Collected Data'!AU156)),"",-1*('2. Collected Data'!AU156-'2. Collected Data'!AU56))</f>
        <v/>
      </c>
      <c r="AR56" s="358"/>
      <c r="AS56" s="356">
        <f>IF(OR(ISBLANK('2. Collected Data'!AW56),ISBLANK('2. Collected Data'!AW156)),"",-1*('2. Collected Data'!AW156-'2. Collected Data'!AW56))</f>
        <v>-0.15000000000000002</v>
      </c>
      <c r="AT56" s="356">
        <f>IF(OR(ISBLANK('2. Collected Data'!AX56),ISBLANK('2. Collected Data'!AX156)),"",-1*('2. Collected Data'!AX156-'2. Collected Data'!AX56))</f>
        <v>0.15</v>
      </c>
      <c r="AU56" s="361"/>
      <c r="AV56" s="362"/>
      <c r="AW56" s="358"/>
      <c r="AX56" s="363" t="str">
        <f>IF(OR(ISBLANK('2. Collected Data'!BB56),ISBLANK('2. Collected Data'!BB156)),"",-1*('2. Collected Data'!BB156-'2. Collected Data'!BB56))</f>
        <v/>
      </c>
      <c r="AY56" s="364" t="str">
        <f>IF(OR(ISBLANK('2. Collected Data'!BC56),ISBLANK('2. Collected Data'!BC156)),"",-1*('2. Collected Data'!BC156-'2. Collected Data'!BC56))</f>
        <v/>
      </c>
      <c r="AZ56" s="364" t="str">
        <f>IF(OR(ISBLANK('2. Collected Data'!BD56),ISBLANK('2. Collected Data'!BD156)),"",-1*('2. Collected Data'!BD156-'2. Collected Data'!BD56))</f>
        <v/>
      </c>
      <c r="BA56" s="364" t="str">
        <f>IF(OR(ISBLANK('2. Collected Data'!BE56),ISBLANK('2. Collected Data'!BE156)),"",-1*('2. Collected Data'!BE156-'2. Collected Data'!BE56))</f>
        <v/>
      </c>
      <c r="BB56" s="364" t="str">
        <f>IF(OR(ISBLANK('2. Collected Data'!BF56),ISBLANK('2. Collected Data'!BF156)),"",-1*('2. Collected Data'!BF156-'2. Collected Data'!BF56))</f>
        <v/>
      </c>
      <c r="BC56" s="361"/>
      <c r="BD56" s="363">
        <f>IF(OR(ISBLANK('2. Collected Data'!BH56),ISBLANK('2. Collected Data'!BH156)),"",-1*('2. Collected Data'!BH156-'2. Collected Data'!BH56))</f>
        <v>40</v>
      </c>
      <c r="BE56" s="130"/>
      <c r="BF56" s="211"/>
    </row>
    <row r="57" spans="1:58" s="51" customFormat="1" ht="11.25" customHeight="1" x14ac:dyDescent="0.15">
      <c r="A57" s="89" t="s">
        <v>359</v>
      </c>
      <c r="B57" s="172"/>
      <c r="C57" s="366">
        <f>IF(OR(ISBLANK('2. Collected Data'!G57),ISBLANK('2. Collected Data'!G157)),"",-1*('2. Collected Data'!G157-'2. Collected Data'!G57))</f>
        <v>8500</v>
      </c>
      <c r="D57" s="355">
        <f>IF(OR(ISBLANK('2. Collected Data'!H57),ISBLANK('2. Collected Data'!H157)),"",-1*('2. Collected Data'!H157-'2. Collected Data'!H57))</f>
        <v>0</v>
      </c>
      <c r="E57" s="355">
        <f>IF(OR(ISBLANK('2. Collected Data'!I57),ISBLANK('2. Collected Data'!I157)),"",-1*('2. Collected Data'!I157-'2. Collected Data'!I57))</f>
        <v>30</v>
      </c>
      <c r="F57" s="355">
        <f>IF(OR(ISBLANK('2. Collected Data'!J57),ISBLANK('2. Collected Data'!J157)),"",-1*('2. Collected Data'!J157-'2. Collected Data'!J57))</f>
        <v>-15</v>
      </c>
      <c r="G57" s="355">
        <f>IF(OR(ISBLANK('2. Collected Data'!K57),ISBLANK('2. Collected Data'!K157)),"",-1*('2. Collected Data'!K157-'2. Collected Data'!K57))</f>
        <v>-14</v>
      </c>
      <c r="H57" s="355">
        <f>IF(OR(ISBLANK('2. Collected Data'!L57),ISBLANK('2. Collected Data'!L157)),"",-1*('2. Collected Data'!L157-'2. Collected Data'!L57))</f>
        <v>2</v>
      </c>
      <c r="I57" s="355">
        <f>IF(OR(ISBLANK('2. Collected Data'!M57),ISBLANK('2. Collected Data'!M157)),"",-1*('2. Collected Data'!M157-'2. Collected Data'!M57))</f>
        <v>244</v>
      </c>
      <c r="J57" s="355">
        <f>IF(OR(ISBLANK('2. Collected Data'!N57),ISBLANK('2. Collected Data'!N157)),"",-1*('2. Collected Data'!N157-'2. Collected Data'!N57))</f>
        <v>0</v>
      </c>
      <c r="K57" s="355">
        <f>IF(OR(ISBLANK('2. Collected Data'!O57),ISBLANK('2. Collected Data'!O157)),"",-1*('2. Collected Data'!O157-'2. Collected Data'!O57))</f>
        <v>2160</v>
      </c>
      <c r="L57" s="355">
        <f>IF(OR(ISBLANK('2. Collected Data'!P57),ISBLANK('2. Collected Data'!P157)),"",-1*('2. Collected Data'!P157-'2. Collected Data'!P57))</f>
        <v>-23</v>
      </c>
      <c r="M57" s="355">
        <f>IF(OR(ISBLANK('2. Collected Data'!Q57),ISBLANK('2. Collected Data'!Q157)),"",-1*('2. Collected Data'!Q157-'2. Collected Data'!Q57))</f>
        <v>0</v>
      </c>
      <c r="N57" s="355">
        <f>IF(OR(ISBLANK('2. Collected Data'!R57),ISBLANK('2. Collected Data'!R157)),"",-1*('2. Collected Data'!R157-'2. Collected Data'!R57))</f>
        <v>0</v>
      </c>
      <c r="O57" s="355">
        <f>IF(OR(ISBLANK('2. Collected Data'!S57),ISBLANK('2. Collected Data'!S157)),"",-1*('2. Collected Data'!S157-'2. Collected Data'!S57))</f>
        <v>0</v>
      </c>
      <c r="P57" s="355">
        <f>IF(OR(ISBLANK('2. Collected Data'!T57),ISBLANK('2. Collected Data'!T157)),"",-1*('2. Collected Data'!T157-'2. Collected Data'!T57))</f>
        <v>0</v>
      </c>
      <c r="Q57" s="355">
        <f>IF(OR(ISBLANK('2. Collected Data'!U57),ISBLANK('2. Collected Data'!U157)),"",-1*('2. Collected Data'!U157-'2. Collected Data'!U57))</f>
        <v>0</v>
      </c>
      <c r="R57" s="355">
        <f>IF(OR(ISBLANK('2. Collected Data'!V57),ISBLANK('2. Collected Data'!V157)),"",-1*('2. Collected Data'!V157-'2. Collected Data'!V57))</f>
        <v>0</v>
      </c>
      <c r="S57" s="355">
        <f>IF(OR(ISBLANK('2. Collected Data'!W57),ISBLANK('2. Collected Data'!W157)),"",-1*('2. Collected Data'!W157-'2. Collected Data'!W57))</f>
        <v>0</v>
      </c>
      <c r="T57" s="355">
        <f>IF(OR(ISBLANK('2. Collected Data'!X57),ISBLANK('2. Collected Data'!X157)),"",-1*('2. Collected Data'!X157-'2. Collected Data'!X57))</f>
        <v>0</v>
      </c>
      <c r="U57" s="355">
        <f>IF(OR(ISBLANK('2. Collected Data'!Y57),ISBLANK('2. Collected Data'!Y157)),"",-1*('2. Collected Data'!Y157-'2. Collected Data'!Y57))</f>
        <v>0</v>
      </c>
      <c r="V57" s="355">
        <f>IF(OR(ISBLANK('2. Collected Data'!Z57),ISBLANK('2. Collected Data'!Z157)),"",-1*('2. Collected Data'!Z157-'2. Collected Data'!Z57))</f>
        <v>0</v>
      </c>
      <c r="W57" s="356">
        <f>IF(OR(ISBLANK('2. Collected Data'!AA57),ISBLANK('2. Collected Data'!AA157)),"",-1*('2. Collected Data'!AA157-'2. Collected Data'!AA57))</f>
        <v>0</v>
      </c>
      <c r="X57" s="356">
        <f>IF(OR(ISBLANK('2. Collected Data'!AB57),ISBLANK('2. Collected Data'!AB157)),"",-1*('2. Collected Data'!AB157-'2. Collected Data'!AB57))</f>
        <v>0</v>
      </c>
      <c r="Y57" s="356">
        <f>IF(OR(ISBLANK('2. Collected Data'!AC57),ISBLANK('2. Collected Data'!AC157)),"",-1*('2. Collected Data'!AC157-'2. Collected Data'!AC57))</f>
        <v>0</v>
      </c>
      <c r="Z57" s="355">
        <f>IF(OR(ISBLANK('2. Collected Data'!AD57),ISBLANK('2. Collected Data'!AD157)),"",-1*('2. Collected Data'!AD157-'2. Collected Data'!AD57))</f>
        <v>0</v>
      </c>
      <c r="AA57" s="355">
        <f>IF(OR(ISBLANK('2. Collected Data'!AE57),ISBLANK('2. Collected Data'!AE157)),"",-1*('2. Collected Data'!AE157-'2. Collected Data'!AE57))</f>
        <v>0</v>
      </c>
      <c r="AB57" s="355">
        <f>IF(OR(ISBLANK('2. Collected Data'!AF57),ISBLANK('2. Collected Data'!AF157)),"",-1*('2. Collected Data'!AF157-'2. Collected Data'!AF57))</f>
        <v>0</v>
      </c>
      <c r="AC57" s="357">
        <f>IF(OR(ISBLANK('2. Collected Data'!AG57),ISBLANK('2. Collected Data'!AG157)),"",-1*('2. Collected Data'!AG157-'2. Collected Data'!AG57))</f>
        <v>0</v>
      </c>
      <c r="AD57" s="358"/>
      <c r="AE57" s="359">
        <f>IF(OR(ISBLANK('2. Collected Data'!AI57),ISBLANK('2. Collected Data'!AI157)),"",-1*('2. Collected Data'!AI157-'2. Collected Data'!AI57))</f>
        <v>-21186</v>
      </c>
      <c r="AF57" s="355">
        <f>IF(OR(ISBLANK('2. Collected Data'!AJ57),ISBLANK('2. Collected Data'!AJ157)),"",-1*('2. Collected Data'!AJ157-'2. Collected Data'!AJ57))</f>
        <v>0</v>
      </c>
      <c r="AG57" s="355">
        <f>IF(OR(ISBLANK('2. Collected Data'!AK57),ISBLANK('2. Collected Data'!AK157)),"",-1*('2. Collected Data'!AK157-'2. Collected Data'!AK57))</f>
        <v>0</v>
      </c>
      <c r="AH57" s="355">
        <f>IF(OR(ISBLANK('2. Collected Data'!AL57),ISBLANK('2. Collected Data'!AL157)),"",-1*('2. Collected Data'!AL157-'2. Collected Data'!AL57))</f>
        <v>-2303</v>
      </c>
      <c r="AI57" s="355">
        <f>IF(OR(ISBLANK('2. Collected Data'!AM57),ISBLANK('2. Collected Data'!AM157)),"",-1*('2. Collected Data'!AM157-'2. Collected Data'!AM57))</f>
        <v>0</v>
      </c>
      <c r="AJ57" s="360"/>
      <c r="AK57" s="355">
        <f>IF(OR(ISBLANK('2. Collected Data'!AO57),ISBLANK('2. Collected Data'!AO157)),"",-1*('2. Collected Data'!AO157-'2. Collected Data'!AO57))</f>
        <v>0</v>
      </c>
      <c r="AL57" s="355">
        <f>IF(OR(ISBLANK('2. Collected Data'!AP57),ISBLANK('2. Collected Data'!AP157)),"",-1*('2. Collected Data'!AP157-'2. Collected Data'!AP57))</f>
        <v>-379</v>
      </c>
      <c r="AM57" s="355">
        <f>IF(OR(ISBLANK('2. Collected Data'!AQ57),ISBLANK('2. Collected Data'!AQ157)),"",-1*('2. Collected Data'!AQ157-'2. Collected Data'!AQ57))</f>
        <v>-7403</v>
      </c>
      <c r="AN57" s="355" t="str">
        <f>IF(OR(ISBLANK('2. Collected Data'!AR57),ISBLANK('2. Collected Data'!AR157)),"",-1*('2. Collected Data'!AR157-'2. Collected Data'!AR57))</f>
        <v/>
      </c>
      <c r="AO57" s="355">
        <f>IF(OR(ISBLANK('2. Collected Data'!AS57),ISBLANK('2. Collected Data'!AS157)),"",-1*('2. Collected Data'!AS157-'2. Collected Data'!AS57))</f>
        <v>0</v>
      </c>
      <c r="AP57" s="355">
        <f>IF(OR(ISBLANK('2. Collected Data'!AT57),ISBLANK('2. Collected Data'!AT157)),"",-1*('2. Collected Data'!AT157-'2. Collected Data'!AT57))</f>
        <v>0</v>
      </c>
      <c r="AQ57" s="357">
        <f>IF(OR(ISBLANK('2. Collected Data'!AU57),ISBLANK('2. Collected Data'!AU157)),"",-1*('2. Collected Data'!AU157-'2. Collected Data'!AU57))</f>
        <v>0</v>
      </c>
      <c r="AR57" s="358"/>
      <c r="AS57" s="356">
        <f>IF(OR(ISBLANK('2. Collected Data'!AW57),ISBLANK('2. Collected Data'!AW157)),"",-1*('2. Collected Data'!AW157-'2. Collected Data'!AW57))</f>
        <v>0</v>
      </c>
      <c r="AT57" s="356">
        <f>IF(OR(ISBLANK('2. Collected Data'!AX57),ISBLANK('2. Collected Data'!AX157)),"",-1*('2. Collected Data'!AX157-'2. Collected Data'!AX57))</f>
        <v>0</v>
      </c>
      <c r="AU57" s="361"/>
      <c r="AV57" s="362"/>
      <c r="AW57" s="358"/>
      <c r="AX57" s="363">
        <f>IF(OR(ISBLANK('2. Collected Data'!BB57),ISBLANK('2. Collected Data'!BB157)),"",-1*('2. Collected Data'!BB157-'2. Collected Data'!BB57))</f>
        <v>-0.42000000000000171</v>
      </c>
      <c r="AY57" s="364">
        <f>IF(OR(ISBLANK('2. Collected Data'!BC57),ISBLANK('2. Collected Data'!BC157)),"",-1*('2. Collected Data'!BC157-'2. Collected Data'!BC57))</f>
        <v>-245295</v>
      </c>
      <c r="AZ57" s="364">
        <f>IF(OR(ISBLANK('2. Collected Data'!BD57),ISBLANK('2. Collected Data'!BD157)),"",-1*('2. Collected Data'!BD157-'2. Collected Data'!BD57))</f>
        <v>-398852</v>
      </c>
      <c r="BA57" s="364">
        <f>IF(OR(ISBLANK('2. Collected Data'!BE57),ISBLANK('2. Collected Data'!BE157)),"",-1*('2. Collected Data'!BE157-'2. Collected Data'!BE57))</f>
        <v>-632016</v>
      </c>
      <c r="BB57" s="364">
        <f>IF(OR(ISBLANK('2. Collected Data'!BF57),ISBLANK('2. Collected Data'!BF157)),"",-1*('2. Collected Data'!BF157-'2. Collected Data'!BF57))</f>
        <v>-1274514</v>
      </c>
      <c r="BC57" s="361"/>
      <c r="BD57" s="363" t="str">
        <f>IF(OR(ISBLANK('2. Collected Data'!BH57),ISBLANK('2. Collected Data'!BH157)),"",-1*('2. Collected Data'!BH157-'2. Collected Data'!BH57))</f>
        <v/>
      </c>
      <c r="BE57" s="130"/>
      <c r="BF57" s="211"/>
    </row>
    <row r="58" spans="1:58" s="177" customFormat="1" ht="11.25" customHeight="1" x14ac:dyDescent="0.15">
      <c r="A58" s="89" t="s">
        <v>147</v>
      </c>
      <c r="B58" s="172"/>
      <c r="C58" s="366">
        <f>IF(OR(ISBLANK('2. Collected Data'!G58),ISBLANK('2. Collected Data'!G158)),"",-1*('2. Collected Data'!G158-'2. Collected Data'!G58))</f>
        <v>0</v>
      </c>
      <c r="D58" s="355">
        <f>IF(OR(ISBLANK('2. Collected Data'!H58),ISBLANK('2. Collected Data'!H158)),"",-1*('2. Collected Data'!H158-'2. Collected Data'!H58))</f>
        <v>0</v>
      </c>
      <c r="E58" s="355">
        <f>IF(OR(ISBLANK('2. Collected Data'!I58),ISBLANK('2. Collected Data'!I158)),"",-1*('2. Collected Data'!I158-'2. Collected Data'!I58))</f>
        <v>0</v>
      </c>
      <c r="F58" s="355">
        <f>IF(OR(ISBLANK('2. Collected Data'!J58),ISBLANK('2. Collected Data'!J158)),"",-1*('2. Collected Data'!J158-'2. Collected Data'!J58))</f>
        <v>0</v>
      </c>
      <c r="G58" s="355">
        <f>IF(OR(ISBLANK('2. Collected Data'!K58),ISBLANK('2. Collected Data'!K158)),"",-1*('2. Collected Data'!K158-'2. Collected Data'!K58))</f>
        <v>0</v>
      </c>
      <c r="H58" s="355">
        <f>IF(OR(ISBLANK('2. Collected Data'!L58),ISBLANK('2. Collected Data'!L158)),"",-1*('2. Collected Data'!L158-'2. Collected Data'!L58))</f>
        <v>-2</v>
      </c>
      <c r="I58" s="355">
        <f>IF(OR(ISBLANK('2. Collected Data'!M58),ISBLANK('2. Collected Data'!M158)),"",-1*('2. Collected Data'!M158-'2. Collected Data'!M58))</f>
        <v>0</v>
      </c>
      <c r="J58" s="355">
        <f>IF(OR(ISBLANK('2. Collected Data'!N58),ISBLANK('2. Collected Data'!N158)),"",-1*('2. Collected Data'!N158-'2. Collected Data'!N58))</f>
        <v>0</v>
      </c>
      <c r="K58" s="355">
        <f>IF(OR(ISBLANK('2. Collected Data'!O58),ISBLANK('2. Collected Data'!O158)),"",-1*('2. Collected Data'!O158-'2. Collected Data'!O58))</f>
        <v>0</v>
      </c>
      <c r="L58" s="355">
        <f>IF(OR(ISBLANK('2. Collected Data'!P58),ISBLANK('2. Collected Data'!P158)),"",-1*('2. Collected Data'!P158-'2. Collected Data'!P58))</f>
        <v>0</v>
      </c>
      <c r="M58" s="355">
        <f>IF(OR(ISBLANK('2. Collected Data'!Q58),ISBLANK('2. Collected Data'!Q158)),"",-1*('2. Collected Data'!Q158-'2. Collected Data'!Q58))</f>
        <v>0</v>
      </c>
      <c r="N58" s="355">
        <f>IF(OR(ISBLANK('2. Collected Data'!R58),ISBLANK('2. Collected Data'!R158)),"",-1*('2. Collected Data'!R158-'2. Collected Data'!R58))</f>
        <v>0</v>
      </c>
      <c r="O58" s="355">
        <f>IF(OR(ISBLANK('2. Collected Data'!S58),ISBLANK('2. Collected Data'!S158)),"",-1*('2. Collected Data'!S158-'2. Collected Data'!S58))</f>
        <v>0</v>
      </c>
      <c r="P58" s="355">
        <f>IF(OR(ISBLANK('2. Collected Data'!T58),ISBLANK('2. Collected Data'!T158)),"",-1*('2. Collected Data'!T158-'2. Collected Data'!T58))</f>
        <v>0</v>
      </c>
      <c r="Q58" s="355">
        <f>IF(OR(ISBLANK('2. Collected Data'!U58),ISBLANK('2. Collected Data'!U158)),"",-1*('2. Collected Data'!U158-'2. Collected Data'!U58))</f>
        <v>0</v>
      </c>
      <c r="R58" s="355">
        <f>IF(OR(ISBLANK('2. Collected Data'!V58),ISBLANK('2. Collected Data'!V158)),"",-1*('2. Collected Data'!V158-'2. Collected Data'!V58))</f>
        <v>0</v>
      </c>
      <c r="S58" s="355">
        <f>IF(OR(ISBLANK('2. Collected Data'!W58),ISBLANK('2. Collected Data'!W158)),"",-1*('2. Collected Data'!W158-'2. Collected Data'!W58))</f>
        <v>0</v>
      </c>
      <c r="T58" s="355">
        <f>IF(OR(ISBLANK('2. Collected Data'!X58),ISBLANK('2. Collected Data'!X158)),"",-1*('2. Collected Data'!X158-'2. Collected Data'!X58))</f>
        <v>0</v>
      </c>
      <c r="U58" s="355">
        <f>IF(OR(ISBLANK('2. Collected Data'!Y58),ISBLANK('2. Collected Data'!Y158)),"",-1*('2. Collected Data'!Y158-'2. Collected Data'!Y58))</f>
        <v>0</v>
      </c>
      <c r="V58" s="355">
        <f>IF(OR(ISBLANK('2. Collected Data'!Z58),ISBLANK('2. Collected Data'!Z158)),"",-1*('2. Collected Data'!Z158-'2. Collected Data'!Z58))</f>
        <v>25</v>
      </c>
      <c r="W58" s="356">
        <f>IF(OR(ISBLANK('2. Collected Data'!AA58),ISBLANK('2. Collected Data'!AA158)),"",-1*('2. Collected Data'!AA158-'2. Collected Data'!AA58))</f>
        <v>0</v>
      </c>
      <c r="X58" s="356">
        <f>IF(OR(ISBLANK('2. Collected Data'!AB58),ISBLANK('2. Collected Data'!AB158)),"",-1*('2. Collected Data'!AB158-'2. Collected Data'!AB58))</f>
        <v>0</v>
      </c>
      <c r="Y58" s="356">
        <f>IF(OR(ISBLANK('2. Collected Data'!AC58),ISBLANK('2. Collected Data'!AC158)),"",-1*('2. Collected Data'!AC158-'2. Collected Data'!AC58))</f>
        <v>0</v>
      </c>
      <c r="Z58" s="355">
        <f>IF(OR(ISBLANK('2. Collected Data'!AD58),ISBLANK('2. Collected Data'!AD158)),"",-1*('2. Collected Data'!AD158-'2. Collected Data'!AD58))</f>
        <v>1</v>
      </c>
      <c r="AA58" s="355">
        <f>IF(OR(ISBLANK('2. Collected Data'!AE58),ISBLANK('2. Collected Data'!AE158)),"",-1*('2. Collected Data'!AE158-'2. Collected Data'!AE58))</f>
        <v>2000</v>
      </c>
      <c r="AB58" s="355">
        <f>IF(OR(ISBLANK('2. Collected Data'!AF58),ISBLANK('2. Collected Data'!AF158)),"",-1*('2. Collected Data'!AF158-'2. Collected Data'!AF58))</f>
        <v>0</v>
      </c>
      <c r="AC58" s="357">
        <f>IF(OR(ISBLANK('2. Collected Data'!AG58),ISBLANK('2. Collected Data'!AG158)),"",-1*('2. Collected Data'!AG158-'2. Collected Data'!AG58))</f>
        <v>0</v>
      </c>
      <c r="AD58" s="358"/>
      <c r="AE58" s="359">
        <f>IF(OR(ISBLANK('2. Collected Data'!AI58),ISBLANK('2. Collected Data'!AI158)),"",-1*('2. Collected Data'!AI158-'2. Collected Data'!AI58))</f>
        <v>45983</v>
      </c>
      <c r="AF58" s="355">
        <f>IF(OR(ISBLANK('2. Collected Data'!AJ58),ISBLANK('2. Collected Data'!AJ158)),"",-1*('2. Collected Data'!AJ158-'2. Collected Data'!AJ58))</f>
        <v>0</v>
      </c>
      <c r="AG58" s="355">
        <f>IF(OR(ISBLANK('2. Collected Data'!AK58),ISBLANK('2. Collected Data'!AK158)),"",-1*('2. Collected Data'!AK158-'2. Collected Data'!AK58))</f>
        <v>0</v>
      </c>
      <c r="AH58" s="355">
        <f>IF(OR(ISBLANK('2. Collected Data'!AL58),ISBLANK('2. Collected Data'!AL158)),"",-1*('2. Collected Data'!AL158-'2. Collected Data'!AL58))</f>
        <v>2503</v>
      </c>
      <c r="AI58" s="355" t="str">
        <f>IF(OR(ISBLANK('2. Collected Data'!AM58),ISBLANK('2. Collected Data'!AM158)),"",-1*('2. Collected Data'!AM158-'2. Collected Data'!AM58))</f>
        <v/>
      </c>
      <c r="AJ58" s="360"/>
      <c r="AK58" s="355">
        <f>IF(OR(ISBLANK('2. Collected Data'!AO58),ISBLANK('2. Collected Data'!AO158)),"",-1*('2. Collected Data'!AO158-'2. Collected Data'!AO58))</f>
        <v>-74128</v>
      </c>
      <c r="AL58" s="355">
        <f>IF(OR(ISBLANK('2. Collected Data'!AP58),ISBLANK('2. Collected Data'!AP158)),"",-1*('2. Collected Data'!AP158-'2. Collected Data'!AP58))</f>
        <v>0</v>
      </c>
      <c r="AM58" s="355">
        <f>IF(OR(ISBLANK('2. Collected Data'!AQ58),ISBLANK('2. Collected Data'!AQ158)),"",-1*('2. Collected Data'!AQ158-'2. Collected Data'!AQ58))</f>
        <v>214034</v>
      </c>
      <c r="AN58" s="355">
        <f>IF(OR(ISBLANK('2. Collected Data'!AR58),ISBLANK('2. Collected Data'!AR158)),"",-1*('2. Collected Data'!AR158-'2. Collected Data'!AR58))</f>
        <v>0</v>
      </c>
      <c r="AO58" s="355">
        <f>IF(OR(ISBLANK('2. Collected Data'!AS58),ISBLANK('2. Collected Data'!AS158)),"",-1*('2. Collected Data'!AS158-'2. Collected Data'!AS58))</f>
        <v>0</v>
      </c>
      <c r="AP58" s="355">
        <f>IF(OR(ISBLANK('2. Collected Data'!AT58),ISBLANK('2. Collected Data'!AT158)),"",-1*('2. Collected Data'!AT158-'2. Collected Data'!AT58))</f>
        <v>0</v>
      </c>
      <c r="AQ58" s="357" t="str">
        <f>IF(OR(ISBLANK('2. Collected Data'!AU58),ISBLANK('2. Collected Data'!AU158)),"",-1*('2. Collected Data'!AU158-'2. Collected Data'!AU58))</f>
        <v/>
      </c>
      <c r="AR58" s="358"/>
      <c r="AS58" s="356">
        <f>IF(OR(ISBLANK('2. Collected Data'!AW58),ISBLANK('2. Collected Data'!AW158)),"",-1*('2. Collected Data'!AW158-'2. Collected Data'!AW58))</f>
        <v>-3.9999999999999925E-2</v>
      </c>
      <c r="AT58" s="356">
        <f>IF(OR(ISBLANK('2. Collected Data'!AX58),ISBLANK('2. Collected Data'!AX158)),"",-1*('2. Collected Data'!AX158-'2. Collected Data'!AX58))</f>
        <v>0.04</v>
      </c>
      <c r="AU58" s="361"/>
      <c r="AV58" s="362"/>
      <c r="AW58" s="358"/>
      <c r="AX58" s="363">
        <f>IF(OR(ISBLANK('2. Collected Data'!BB58),ISBLANK('2. Collected Data'!BB158)),"",-1*('2. Collected Data'!BB158-'2. Collected Data'!BB58))</f>
        <v>-9.3199999999999932</v>
      </c>
      <c r="AY58" s="364">
        <f>IF(OR(ISBLANK('2. Collected Data'!BC58),ISBLANK('2. Collected Data'!BC158)),"",-1*('2. Collected Data'!BC158-'2. Collected Data'!BC58))</f>
        <v>768601</v>
      </c>
      <c r="AZ58" s="364">
        <f>IF(OR(ISBLANK('2. Collected Data'!BD58),ISBLANK('2. Collected Data'!BD158)),"",-1*('2. Collected Data'!BD158-'2. Collected Data'!BD58))</f>
        <v>568801</v>
      </c>
      <c r="BA58" s="364">
        <f>IF(OR(ISBLANK('2. Collected Data'!BE58),ISBLANK('2. Collected Data'!BE158)),"",-1*('2. Collected Data'!BE158-'2. Collected Data'!BE58))</f>
        <v>2822367</v>
      </c>
      <c r="BB58" s="364">
        <f>IF(OR(ISBLANK('2. Collected Data'!BF58),ISBLANK('2. Collected Data'!BF158)),"",-1*('2. Collected Data'!BF158-'2. Collected Data'!BF58))</f>
        <v>4159759</v>
      </c>
      <c r="BC58" s="361"/>
      <c r="BD58" s="363">
        <f>IF(OR(ISBLANK('2. Collected Data'!BH58),ISBLANK('2. Collected Data'!BH158)),"",-1*('2. Collected Data'!BH158-'2. Collected Data'!BH58))</f>
        <v>9.6700000000000017</v>
      </c>
      <c r="BE58" s="130"/>
      <c r="BF58" s="211"/>
    </row>
    <row r="59" spans="1:58" s="177" customFormat="1" ht="11.25" customHeight="1" x14ac:dyDescent="0.15">
      <c r="A59" s="89" t="s">
        <v>360</v>
      </c>
      <c r="B59" s="172"/>
      <c r="C59" s="366" t="str">
        <f>IF(OR(ISBLANK('2. Collected Data'!G59),ISBLANK('2. Collected Data'!G159)),"",-1*('2. Collected Data'!G159-'2. Collected Data'!G59))</f>
        <v/>
      </c>
      <c r="D59" s="355" t="str">
        <f>IF(OR(ISBLANK('2. Collected Data'!H59),ISBLANK('2. Collected Data'!H159)),"",-1*('2. Collected Data'!H159-'2. Collected Data'!H59))</f>
        <v/>
      </c>
      <c r="E59" s="355" t="str">
        <f>IF(OR(ISBLANK('2. Collected Data'!I59),ISBLANK('2. Collected Data'!I159)),"",-1*('2. Collected Data'!I159-'2. Collected Data'!I59))</f>
        <v/>
      </c>
      <c r="F59" s="355" t="str">
        <f>IF(OR(ISBLANK('2. Collected Data'!J59),ISBLANK('2. Collected Data'!J159)),"",-1*('2. Collected Data'!J159-'2. Collected Data'!J59))</f>
        <v/>
      </c>
      <c r="G59" s="355" t="str">
        <f>IF(OR(ISBLANK('2. Collected Data'!K59),ISBLANK('2. Collected Data'!K159)),"",-1*('2. Collected Data'!K159-'2. Collected Data'!K59))</f>
        <v/>
      </c>
      <c r="H59" s="355" t="str">
        <f>IF(OR(ISBLANK('2. Collected Data'!L59),ISBLANK('2. Collected Data'!L159)),"",-1*('2. Collected Data'!L159-'2. Collected Data'!L59))</f>
        <v/>
      </c>
      <c r="I59" s="355" t="str">
        <f>IF(OR(ISBLANK('2. Collected Data'!M59),ISBLANK('2. Collected Data'!M159)),"",-1*('2. Collected Data'!M159-'2. Collected Data'!M59))</f>
        <v/>
      </c>
      <c r="J59" s="355" t="str">
        <f>IF(OR(ISBLANK('2. Collected Data'!N59),ISBLANK('2. Collected Data'!N159)),"",-1*('2. Collected Data'!N159-'2. Collected Data'!N59))</f>
        <v/>
      </c>
      <c r="K59" s="355" t="str">
        <f>IF(OR(ISBLANK('2. Collected Data'!O59),ISBLANK('2. Collected Data'!O159)),"",-1*('2. Collected Data'!O159-'2. Collected Data'!O59))</f>
        <v/>
      </c>
      <c r="L59" s="355" t="str">
        <f>IF(OR(ISBLANK('2. Collected Data'!P59),ISBLANK('2. Collected Data'!P159)),"",-1*('2. Collected Data'!P159-'2. Collected Data'!P59))</f>
        <v/>
      </c>
      <c r="M59" s="355" t="str">
        <f>IF(OR(ISBLANK('2. Collected Data'!Q59),ISBLANK('2. Collected Data'!Q159)),"",-1*('2. Collected Data'!Q159-'2. Collected Data'!Q59))</f>
        <v/>
      </c>
      <c r="N59" s="355" t="str">
        <f>IF(OR(ISBLANK('2. Collected Data'!R59),ISBLANK('2. Collected Data'!R159)),"",-1*('2. Collected Data'!R159-'2. Collected Data'!R59))</f>
        <v/>
      </c>
      <c r="O59" s="355" t="str">
        <f>IF(OR(ISBLANK('2. Collected Data'!S59),ISBLANK('2. Collected Data'!S159)),"",-1*('2. Collected Data'!S159-'2. Collected Data'!S59))</f>
        <v/>
      </c>
      <c r="P59" s="355" t="str">
        <f>IF(OR(ISBLANK('2. Collected Data'!T59),ISBLANK('2. Collected Data'!T159)),"",-1*('2. Collected Data'!T159-'2. Collected Data'!T59))</f>
        <v/>
      </c>
      <c r="Q59" s="355" t="str">
        <f>IF(OR(ISBLANK('2. Collected Data'!U59),ISBLANK('2. Collected Data'!U159)),"",-1*('2. Collected Data'!U159-'2. Collected Data'!U59))</f>
        <v/>
      </c>
      <c r="R59" s="355" t="str">
        <f>IF(OR(ISBLANK('2. Collected Data'!V59),ISBLANK('2. Collected Data'!V159)),"",-1*('2. Collected Data'!V159-'2. Collected Data'!V59))</f>
        <v/>
      </c>
      <c r="S59" s="355" t="str">
        <f>IF(OR(ISBLANK('2. Collected Data'!W59),ISBLANK('2. Collected Data'!W159)),"",-1*('2. Collected Data'!W159-'2. Collected Data'!W59))</f>
        <v/>
      </c>
      <c r="T59" s="355" t="str">
        <f>IF(OR(ISBLANK('2. Collected Data'!X59),ISBLANK('2. Collected Data'!X159)),"",-1*('2. Collected Data'!X159-'2. Collected Data'!X59))</f>
        <v/>
      </c>
      <c r="U59" s="355" t="str">
        <f>IF(OR(ISBLANK('2. Collected Data'!Y59),ISBLANK('2. Collected Data'!Y159)),"",-1*('2. Collected Data'!Y159-'2. Collected Data'!Y59))</f>
        <v/>
      </c>
      <c r="V59" s="355" t="str">
        <f>IF(OR(ISBLANK('2. Collected Data'!Z59),ISBLANK('2. Collected Data'!Z159)),"",-1*('2. Collected Data'!Z159-'2. Collected Data'!Z59))</f>
        <v/>
      </c>
      <c r="W59" s="356" t="str">
        <f>IF(OR(ISBLANK('2. Collected Data'!AA59),ISBLANK('2. Collected Data'!AA159)),"",-1*('2. Collected Data'!AA159-'2. Collected Data'!AA59))</f>
        <v/>
      </c>
      <c r="X59" s="356" t="str">
        <f>IF(OR(ISBLANK('2. Collected Data'!AB59),ISBLANK('2. Collected Data'!AB159)),"",-1*('2. Collected Data'!AB159-'2. Collected Data'!AB59))</f>
        <v/>
      </c>
      <c r="Y59" s="356" t="str">
        <f>IF(OR(ISBLANK('2. Collected Data'!AC59),ISBLANK('2. Collected Data'!AC159)),"",-1*('2. Collected Data'!AC159-'2. Collected Data'!AC59))</f>
        <v/>
      </c>
      <c r="Z59" s="355" t="str">
        <f>IF(OR(ISBLANK('2. Collected Data'!AD59),ISBLANK('2. Collected Data'!AD159)),"",-1*('2. Collected Data'!AD159-'2. Collected Data'!AD59))</f>
        <v/>
      </c>
      <c r="AA59" s="355" t="str">
        <f>IF(OR(ISBLANK('2. Collected Data'!AE59),ISBLANK('2. Collected Data'!AE159)),"",-1*('2. Collected Data'!AE159-'2. Collected Data'!AE59))</f>
        <v/>
      </c>
      <c r="AB59" s="355" t="str">
        <f>IF(OR(ISBLANK('2. Collected Data'!AF59),ISBLANK('2. Collected Data'!AF159)),"",-1*('2. Collected Data'!AF159-'2. Collected Data'!AF59))</f>
        <v/>
      </c>
      <c r="AC59" s="357" t="str">
        <f>IF(OR(ISBLANK('2. Collected Data'!AG59),ISBLANK('2. Collected Data'!AG159)),"",-1*('2. Collected Data'!AG159-'2. Collected Data'!AG59))</f>
        <v/>
      </c>
      <c r="AD59" s="358"/>
      <c r="AE59" s="359" t="str">
        <f>IF(OR(ISBLANK('2. Collected Data'!AI59),ISBLANK('2. Collected Data'!AI159)),"",-1*('2. Collected Data'!AI159-'2. Collected Data'!AI59))</f>
        <v/>
      </c>
      <c r="AF59" s="355" t="str">
        <f>IF(OR(ISBLANK('2. Collected Data'!AJ59),ISBLANK('2. Collected Data'!AJ159)),"",-1*('2. Collected Data'!AJ159-'2. Collected Data'!AJ59))</f>
        <v/>
      </c>
      <c r="AG59" s="355" t="str">
        <f>IF(OR(ISBLANK('2. Collected Data'!AK59),ISBLANK('2. Collected Data'!AK159)),"",-1*('2. Collected Data'!AK159-'2. Collected Data'!AK59))</f>
        <v/>
      </c>
      <c r="AH59" s="355" t="str">
        <f>IF(OR(ISBLANK('2. Collected Data'!AL59),ISBLANK('2. Collected Data'!AL159)),"",-1*('2. Collected Data'!AL159-'2. Collected Data'!AL59))</f>
        <v/>
      </c>
      <c r="AI59" s="355" t="str">
        <f>IF(OR(ISBLANK('2. Collected Data'!AM59),ISBLANK('2. Collected Data'!AM159)),"",-1*('2. Collected Data'!AM159-'2. Collected Data'!AM59))</f>
        <v/>
      </c>
      <c r="AJ59" s="360"/>
      <c r="AK59" s="355" t="str">
        <f>IF(OR(ISBLANK('2. Collected Data'!AO59),ISBLANK('2. Collected Data'!AO159)),"",-1*('2. Collected Data'!AO159-'2. Collected Data'!AO59))</f>
        <v/>
      </c>
      <c r="AL59" s="355" t="str">
        <f>IF(OR(ISBLANK('2. Collected Data'!AP59),ISBLANK('2. Collected Data'!AP159)),"",-1*('2. Collected Data'!AP159-'2. Collected Data'!AP59))</f>
        <v/>
      </c>
      <c r="AM59" s="355" t="str">
        <f>IF(OR(ISBLANK('2. Collected Data'!AQ59),ISBLANK('2. Collected Data'!AQ159)),"",-1*('2. Collected Data'!AQ159-'2. Collected Data'!AQ59))</f>
        <v/>
      </c>
      <c r="AN59" s="355" t="str">
        <f>IF(OR(ISBLANK('2. Collected Data'!AR59),ISBLANK('2. Collected Data'!AR159)),"",-1*('2. Collected Data'!AR159-'2. Collected Data'!AR59))</f>
        <v/>
      </c>
      <c r="AO59" s="355" t="str">
        <f>IF(OR(ISBLANK('2. Collected Data'!AS59),ISBLANK('2. Collected Data'!AS159)),"",-1*('2. Collected Data'!AS159-'2. Collected Data'!AS59))</f>
        <v/>
      </c>
      <c r="AP59" s="355" t="str">
        <f>IF(OR(ISBLANK('2. Collected Data'!AT59),ISBLANK('2. Collected Data'!AT159)),"",-1*('2. Collected Data'!AT159-'2. Collected Data'!AT59))</f>
        <v/>
      </c>
      <c r="AQ59" s="357" t="str">
        <f>IF(OR(ISBLANK('2. Collected Data'!AU59),ISBLANK('2. Collected Data'!AU159)),"",-1*('2. Collected Data'!AU159-'2. Collected Data'!AU59))</f>
        <v/>
      </c>
      <c r="AR59" s="358"/>
      <c r="AS59" s="356" t="str">
        <f>IF(OR(ISBLANK('2. Collected Data'!AW59),ISBLANK('2. Collected Data'!AW159)),"",-1*('2. Collected Data'!AW159-'2. Collected Data'!AW59))</f>
        <v/>
      </c>
      <c r="AT59" s="356" t="str">
        <f>IF(OR(ISBLANK('2. Collected Data'!AX59),ISBLANK('2. Collected Data'!AX159)),"",-1*('2. Collected Data'!AX159-'2. Collected Data'!AX59))</f>
        <v/>
      </c>
      <c r="AU59" s="361"/>
      <c r="AV59" s="362"/>
      <c r="AW59" s="358"/>
      <c r="AX59" s="363" t="str">
        <f>IF(OR(ISBLANK('2. Collected Data'!BB59),ISBLANK('2. Collected Data'!BB159)),"",-1*('2. Collected Data'!BB159-'2. Collected Data'!BB59))</f>
        <v/>
      </c>
      <c r="AY59" s="364" t="str">
        <f>IF(OR(ISBLANK('2. Collected Data'!BC59),ISBLANK('2. Collected Data'!BC159)),"",-1*('2. Collected Data'!BC159-'2. Collected Data'!BC59))</f>
        <v/>
      </c>
      <c r="AZ59" s="364" t="str">
        <f>IF(OR(ISBLANK('2. Collected Data'!BD59),ISBLANK('2. Collected Data'!BD159)),"",-1*('2. Collected Data'!BD159-'2. Collected Data'!BD59))</f>
        <v/>
      </c>
      <c r="BA59" s="364" t="str">
        <f>IF(OR(ISBLANK('2. Collected Data'!BE59),ISBLANK('2. Collected Data'!BE159)),"",-1*('2. Collected Data'!BE159-'2. Collected Data'!BE59))</f>
        <v/>
      </c>
      <c r="BB59" s="364" t="str">
        <f>IF(OR(ISBLANK('2. Collected Data'!BF59),ISBLANK('2. Collected Data'!BF159)),"",-1*('2. Collected Data'!BF159-'2. Collected Data'!BF59))</f>
        <v/>
      </c>
      <c r="BC59" s="361"/>
      <c r="BD59" s="363" t="str">
        <f>IF(OR(ISBLANK('2. Collected Data'!BH59),ISBLANK('2. Collected Data'!BH159)),"",-1*('2. Collected Data'!BH159-'2. Collected Data'!BH59))</f>
        <v/>
      </c>
      <c r="BE59" s="130"/>
      <c r="BF59" s="211"/>
    </row>
    <row r="60" spans="1:58" s="51" customFormat="1" ht="11.25" customHeight="1" x14ac:dyDescent="0.15">
      <c r="A60" s="89" t="s">
        <v>148</v>
      </c>
      <c r="B60" s="172"/>
      <c r="C60" s="366">
        <f>IF(OR(ISBLANK('2. Collected Data'!G60),ISBLANK('2. Collected Data'!G160)),"",-1*('2. Collected Data'!G160-'2. Collected Data'!G60))</f>
        <v>0</v>
      </c>
      <c r="D60" s="355">
        <f>IF(OR(ISBLANK('2. Collected Data'!H60),ISBLANK('2. Collected Data'!H160)),"",-1*('2. Collected Data'!H160-'2. Collected Data'!H60))</f>
        <v>0</v>
      </c>
      <c r="E60" s="355">
        <f>IF(OR(ISBLANK('2. Collected Data'!I60),ISBLANK('2. Collected Data'!I160)),"",-1*('2. Collected Data'!I160-'2. Collected Data'!I60))</f>
        <v>0</v>
      </c>
      <c r="F60" s="355">
        <f>IF(OR(ISBLANK('2. Collected Data'!J60),ISBLANK('2. Collected Data'!J160)),"",-1*('2. Collected Data'!J160-'2. Collected Data'!J60))</f>
        <v>0</v>
      </c>
      <c r="G60" s="355">
        <f>IF(OR(ISBLANK('2. Collected Data'!K60),ISBLANK('2. Collected Data'!K160)),"",-1*('2. Collected Data'!K160-'2. Collected Data'!K60))</f>
        <v>0</v>
      </c>
      <c r="H60" s="355">
        <f>IF(OR(ISBLANK('2. Collected Data'!L60),ISBLANK('2. Collected Data'!L160)),"",-1*('2. Collected Data'!L160-'2. Collected Data'!L60))</f>
        <v>0</v>
      </c>
      <c r="I60" s="355">
        <f>IF(OR(ISBLANK('2. Collected Data'!M60),ISBLANK('2. Collected Data'!M160)),"",-1*('2. Collected Data'!M160-'2. Collected Data'!M60))</f>
        <v>0</v>
      </c>
      <c r="J60" s="355">
        <f>IF(OR(ISBLANK('2. Collected Data'!N60),ISBLANK('2. Collected Data'!N160)),"",-1*('2. Collected Data'!N160-'2. Collected Data'!N60))</f>
        <v>0</v>
      </c>
      <c r="K60" s="355">
        <f>IF(OR(ISBLANK('2. Collected Data'!O60),ISBLANK('2. Collected Data'!O160)),"",-1*('2. Collected Data'!O160-'2. Collected Data'!O60))</f>
        <v>5</v>
      </c>
      <c r="L60" s="355">
        <f>IF(OR(ISBLANK('2. Collected Data'!P60),ISBLANK('2. Collected Data'!P160)),"",-1*('2. Collected Data'!P160-'2. Collected Data'!P60))</f>
        <v>0</v>
      </c>
      <c r="M60" s="355" t="str">
        <f>IF(OR(ISBLANK('2. Collected Data'!Q60),ISBLANK('2. Collected Data'!Q160)),"",-1*('2. Collected Data'!Q160-'2. Collected Data'!Q60))</f>
        <v/>
      </c>
      <c r="N60" s="355" t="str">
        <f>IF(OR(ISBLANK('2. Collected Data'!R60),ISBLANK('2. Collected Data'!R160)),"",-1*('2. Collected Data'!R160-'2. Collected Data'!R60))</f>
        <v/>
      </c>
      <c r="O60" s="355" t="str">
        <f>IF(OR(ISBLANK('2. Collected Data'!S60),ISBLANK('2. Collected Data'!S160)),"",-1*('2. Collected Data'!S160-'2. Collected Data'!S60))</f>
        <v/>
      </c>
      <c r="P60" s="355" t="str">
        <f>IF(OR(ISBLANK('2. Collected Data'!T60),ISBLANK('2. Collected Data'!T160)),"",-1*('2. Collected Data'!T160-'2. Collected Data'!T60))</f>
        <v/>
      </c>
      <c r="Q60" s="355" t="str">
        <f>IF(OR(ISBLANK('2. Collected Data'!U60),ISBLANK('2. Collected Data'!U160)),"",-1*('2. Collected Data'!U160-'2. Collected Data'!U60))</f>
        <v/>
      </c>
      <c r="R60" s="355" t="str">
        <f>IF(OR(ISBLANK('2. Collected Data'!V60),ISBLANK('2. Collected Data'!V160)),"",-1*('2. Collected Data'!V160-'2. Collected Data'!V60))</f>
        <v/>
      </c>
      <c r="S60" s="355" t="str">
        <f>IF(OR(ISBLANK('2. Collected Data'!W60),ISBLANK('2. Collected Data'!W160)),"",-1*('2. Collected Data'!W160-'2. Collected Data'!W60))</f>
        <v/>
      </c>
      <c r="T60" s="355" t="str">
        <f>IF(OR(ISBLANK('2. Collected Data'!X60),ISBLANK('2. Collected Data'!X160)),"",-1*('2. Collected Data'!X160-'2. Collected Data'!X60))</f>
        <v/>
      </c>
      <c r="U60" s="355">
        <f>IF(OR(ISBLANK('2. Collected Data'!Y60),ISBLANK('2. Collected Data'!Y160)),"",-1*('2. Collected Data'!Y160-'2. Collected Data'!Y60))</f>
        <v>0</v>
      </c>
      <c r="V60" s="355">
        <f>IF(OR(ISBLANK('2. Collected Data'!Z60),ISBLANK('2. Collected Data'!Z160)),"",-1*('2. Collected Data'!Z160-'2. Collected Data'!Z60))</f>
        <v>0</v>
      </c>
      <c r="W60" s="356">
        <f>IF(OR(ISBLANK('2. Collected Data'!AA60),ISBLANK('2. Collected Data'!AA160)),"",-1*('2. Collected Data'!AA160-'2. Collected Data'!AA60))</f>
        <v>0</v>
      </c>
      <c r="X60" s="356">
        <f>IF(OR(ISBLANK('2. Collected Data'!AB60),ISBLANK('2. Collected Data'!AB160)),"",-1*('2. Collected Data'!AB160-'2. Collected Data'!AB60))</f>
        <v>0</v>
      </c>
      <c r="Y60" s="356">
        <f>IF(OR(ISBLANK('2. Collected Data'!AC60),ISBLANK('2. Collected Data'!AC160)),"",-1*('2. Collected Data'!AC160-'2. Collected Data'!AC60))</f>
        <v>0</v>
      </c>
      <c r="Z60" s="355">
        <f>IF(OR(ISBLANK('2. Collected Data'!AD60),ISBLANK('2. Collected Data'!AD160)),"",-1*('2. Collected Data'!AD160-'2. Collected Data'!AD60))</f>
        <v>0</v>
      </c>
      <c r="AA60" s="355">
        <f>IF(OR(ISBLANK('2. Collected Data'!AE60),ISBLANK('2. Collected Data'!AE160)),"",-1*('2. Collected Data'!AE160-'2. Collected Data'!AE60))</f>
        <v>36800</v>
      </c>
      <c r="AB60" s="355">
        <f>IF(OR(ISBLANK('2. Collected Data'!AF60),ISBLANK('2. Collected Data'!AF160)),"",-1*('2. Collected Data'!AF160-'2. Collected Data'!AF60))</f>
        <v>0</v>
      </c>
      <c r="AC60" s="357">
        <f>IF(OR(ISBLANK('2. Collected Data'!AG60),ISBLANK('2. Collected Data'!AG160)),"",-1*('2. Collected Data'!AG160-'2. Collected Data'!AG60))</f>
        <v>758000</v>
      </c>
      <c r="AD60" s="358"/>
      <c r="AE60" s="359">
        <f>IF(OR(ISBLANK('2. Collected Data'!AI60),ISBLANK('2. Collected Data'!AI160)),"",-1*('2. Collected Data'!AI160-'2. Collected Data'!AI60))</f>
        <v>-43170</v>
      </c>
      <c r="AF60" s="355" t="str">
        <f>IF(OR(ISBLANK('2. Collected Data'!AJ60),ISBLANK('2. Collected Data'!AJ160)),"",-1*('2. Collected Data'!AJ160-'2. Collected Data'!AJ60))</f>
        <v/>
      </c>
      <c r="AG60" s="355" t="str">
        <f>IF(OR(ISBLANK('2. Collected Data'!AK60),ISBLANK('2. Collected Data'!AK160)),"",-1*('2. Collected Data'!AK160-'2. Collected Data'!AK60))</f>
        <v/>
      </c>
      <c r="AH60" s="355" t="str">
        <f>IF(OR(ISBLANK('2. Collected Data'!AL60),ISBLANK('2. Collected Data'!AL160)),"",-1*('2. Collected Data'!AL160-'2. Collected Data'!AL60))</f>
        <v/>
      </c>
      <c r="AI60" s="355">
        <f>IF(OR(ISBLANK('2. Collected Data'!AM60),ISBLANK('2. Collected Data'!AM160)),"",-1*('2. Collected Data'!AM160-'2. Collected Data'!AM60))</f>
        <v>-81016</v>
      </c>
      <c r="AJ60" s="360"/>
      <c r="AK60" s="355" t="str">
        <f>IF(OR(ISBLANK('2. Collected Data'!AO60),ISBLANK('2. Collected Data'!AO160)),"",-1*('2. Collected Data'!AO160-'2. Collected Data'!AO60))</f>
        <v/>
      </c>
      <c r="AL60" s="355">
        <f>IF(OR(ISBLANK('2. Collected Data'!AP60),ISBLANK('2. Collected Data'!AP160)),"",-1*('2. Collected Data'!AP160-'2. Collected Data'!AP60))</f>
        <v>-1203</v>
      </c>
      <c r="AM60" s="355">
        <f>IF(OR(ISBLANK('2. Collected Data'!AQ60),ISBLANK('2. Collected Data'!AQ160)),"",-1*('2. Collected Data'!AQ160-'2. Collected Data'!AQ60))</f>
        <v>-223050</v>
      </c>
      <c r="AN60" s="355">
        <f>IF(OR(ISBLANK('2. Collected Data'!AR60),ISBLANK('2. Collected Data'!AR160)),"",-1*('2. Collected Data'!AR160-'2. Collected Data'!AR60))</f>
        <v>1150</v>
      </c>
      <c r="AO60" s="355" t="str">
        <f>IF(OR(ISBLANK('2. Collected Data'!AS60),ISBLANK('2. Collected Data'!AS160)),"",-1*('2. Collected Data'!AS160-'2. Collected Data'!AS60))</f>
        <v/>
      </c>
      <c r="AP60" s="355" t="str">
        <f>IF(OR(ISBLANK('2. Collected Data'!AT60),ISBLANK('2. Collected Data'!AT160)),"",-1*('2. Collected Data'!AT160-'2. Collected Data'!AT60))</f>
        <v/>
      </c>
      <c r="AQ60" s="357" t="str">
        <f>IF(OR(ISBLANK('2. Collected Data'!AU60),ISBLANK('2. Collected Data'!AU160)),"",-1*('2. Collected Data'!AU160-'2. Collected Data'!AU60))</f>
        <v/>
      </c>
      <c r="AR60" s="358"/>
      <c r="AS60" s="356">
        <f>IF(OR(ISBLANK('2. Collected Data'!AW60),ISBLANK('2. Collected Data'!AW160)),"",-1*('2. Collected Data'!AW160-'2. Collected Data'!AW60))</f>
        <v>-0.14000000000000001</v>
      </c>
      <c r="AT60" s="356">
        <f>IF(OR(ISBLANK('2. Collected Data'!AX60),ISBLANK('2. Collected Data'!AX160)),"",-1*('2. Collected Data'!AX160-'2. Collected Data'!AX60))</f>
        <v>0.14000000000000001</v>
      </c>
      <c r="AU60" s="361"/>
      <c r="AV60" s="362"/>
      <c r="AW60" s="358"/>
      <c r="AX60" s="363">
        <f>IF(OR(ISBLANK('2. Collected Data'!BB60),ISBLANK('2. Collected Data'!BB160)),"",-1*('2. Collected Data'!BB160-'2. Collected Data'!BB60))</f>
        <v>-5</v>
      </c>
      <c r="AY60" s="364">
        <f>IF(OR(ISBLANK('2. Collected Data'!BC60),ISBLANK('2. Collected Data'!BC160)),"",-1*('2. Collected Data'!BC160-'2. Collected Data'!BC60))</f>
        <v>-564593</v>
      </c>
      <c r="AZ60" s="364">
        <f>IF(OR(ISBLANK('2. Collected Data'!BD60),ISBLANK('2. Collected Data'!BD160)),"",-1*('2. Collected Data'!BD160-'2. Collected Data'!BD60))</f>
        <v>2385786</v>
      </c>
      <c r="BA60" s="364">
        <f>IF(OR(ISBLANK('2. Collected Data'!BE60),ISBLANK('2. Collected Data'!BE160)),"",-1*('2. Collected Data'!BE160-'2. Collected Data'!BE60))</f>
        <v>-4272971</v>
      </c>
      <c r="BB60" s="364">
        <f>IF(OR(ISBLANK('2. Collected Data'!BF60),ISBLANK('2. Collected Data'!BF160)),"",-1*('2. Collected Data'!BF160-'2. Collected Data'!BF60))</f>
        <v>-940708</v>
      </c>
      <c r="BC60" s="361"/>
      <c r="BD60" s="363">
        <f>IF(OR(ISBLANK('2. Collected Data'!BH60),ISBLANK('2. Collected Data'!BH160)),"",-1*('2. Collected Data'!BH160-'2. Collected Data'!BH60))</f>
        <v>-7</v>
      </c>
      <c r="BE60" s="130"/>
      <c r="BF60" s="211"/>
    </row>
    <row r="61" spans="1:58" s="177" customFormat="1" ht="11.25" customHeight="1" x14ac:dyDescent="0.15">
      <c r="A61" s="89" t="s">
        <v>149</v>
      </c>
      <c r="B61" s="172"/>
      <c r="C61" s="368">
        <f>IF(OR(ISBLANK('2. Collected Data'!G61),ISBLANK('2. Collected Data'!G161)),"",-1*('2. Collected Data'!G161-'2. Collected Data'!G61))</f>
        <v>0</v>
      </c>
      <c r="D61" s="390">
        <f>IF(OR(ISBLANK('2. Collected Data'!H61),ISBLANK('2. Collected Data'!H161)),"",-1*('2. Collected Data'!H161-'2. Collected Data'!H61))</f>
        <v>0</v>
      </c>
      <c r="E61" s="390">
        <f>IF(OR(ISBLANK('2. Collected Data'!I61),ISBLANK('2. Collected Data'!I161)),"",-1*('2. Collected Data'!I161-'2. Collected Data'!I61))</f>
        <v>93</v>
      </c>
      <c r="F61" s="390">
        <f>IF(OR(ISBLANK('2. Collected Data'!J61),ISBLANK('2. Collected Data'!J161)),"",-1*('2. Collected Data'!J161-'2. Collected Data'!J61))</f>
        <v>-28</v>
      </c>
      <c r="G61" s="390">
        <f>IF(OR(ISBLANK('2. Collected Data'!K61),ISBLANK('2. Collected Data'!K161)),"",-1*('2. Collected Data'!K161-'2. Collected Data'!K61))</f>
        <v>0</v>
      </c>
      <c r="H61" s="390">
        <f>IF(OR(ISBLANK('2. Collected Data'!L61),ISBLANK('2. Collected Data'!L161)),"",-1*('2. Collected Data'!L161-'2. Collected Data'!L61))</f>
        <v>0</v>
      </c>
      <c r="I61" s="390">
        <f>IF(OR(ISBLANK('2. Collected Data'!M61),ISBLANK('2. Collected Data'!M161)),"",-1*('2. Collected Data'!M161-'2. Collected Data'!M61))</f>
        <v>13</v>
      </c>
      <c r="J61" s="390">
        <f>IF(OR(ISBLANK('2. Collected Data'!N61),ISBLANK('2. Collected Data'!N161)),"",-1*('2. Collected Data'!N161-'2. Collected Data'!N61))</f>
        <v>0</v>
      </c>
      <c r="K61" s="390">
        <f>IF(OR(ISBLANK('2. Collected Data'!O61),ISBLANK('2. Collected Data'!O161)),"",-1*('2. Collected Data'!O161-'2. Collected Data'!O61))</f>
        <v>32</v>
      </c>
      <c r="L61" s="390">
        <f>IF(OR(ISBLANK('2. Collected Data'!P61),ISBLANK('2. Collected Data'!P161)),"",-1*('2. Collected Data'!P161-'2. Collected Data'!P61))</f>
        <v>32</v>
      </c>
      <c r="M61" s="390">
        <f>IF(OR(ISBLANK('2. Collected Data'!Q61),ISBLANK('2. Collected Data'!Q161)),"",-1*('2. Collected Data'!Q161-'2. Collected Data'!Q61))</f>
        <v>0</v>
      </c>
      <c r="N61" s="390">
        <f>IF(OR(ISBLANK('2. Collected Data'!R61),ISBLANK('2. Collected Data'!R161)),"",-1*('2. Collected Data'!R161-'2. Collected Data'!R61))</f>
        <v>0</v>
      </c>
      <c r="O61" s="390">
        <f>IF(OR(ISBLANK('2. Collected Data'!S61),ISBLANK('2. Collected Data'!S161)),"",-1*('2. Collected Data'!S161-'2. Collected Data'!S61))</f>
        <v>0</v>
      </c>
      <c r="P61" s="390">
        <f>IF(OR(ISBLANK('2. Collected Data'!T61),ISBLANK('2. Collected Data'!T161)),"",-1*('2. Collected Data'!T161-'2. Collected Data'!T61))</f>
        <v>0</v>
      </c>
      <c r="Q61" s="390">
        <f>IF(OR(ISBLANK('2. Collected Data'!U61),ISBLANK('2. Collected Data'!U161)),"",-1*('2. Collected Data'!U161-'2. Collected Data'!U61))</f>
        <v>0</v>
      </c>
      <c r="R61" s="390">
        <f>IF(OR(ISBLANK('2. Collected Data'!V61),ISBLANK('2. Collected Data'!V161)),"",-1*('2. Collected Data'!V161-'2. Collected Data'!V61))</f>
        <v>0</v>
      </c>
      <c r="S61" s="390">
        <f>IF(OR(ISBLANK('2. Collected Data'!W61),ISBLANK('2. Collected Data'!W161)),"",-1*('2. Collected Data'!W161-'2. Collected Data'!W61))</f>
        <v>0</v>
      </c>
      <c r="T61" s="390">
        <f>IF(OR(ISBLANK('2. Collected Data'!X61),ISBLANK('2. Collected Data'!X161)),"",-1*('2. Collected Data'!X161-'2. Collected Data'!X61))</f>
        <v>0</v>
      </c>
      <c r="U61" s="390">
        <f>IF(OR(ISBLANK('2. Collected Data'!Y61),ISBLANK('2. Collected Data'!Y161)),"",-1*('2. Collected Data'!Y161-'2. Collected Data'!Y61))</f>
        <v>0</v>
      </c>
      <c r="V61" s="390">
        <f>IF(OR(ISBLANK('2. Collected Data'!Z61),ISBLANK('2. Collected Data'!Z161)),"",-1*('2. Collected Data'!Z161-'2. Collected Data'!Z61))</f>
        <v>25</v>
      </c>
      <c r="W61" s="356">
        <f>IF(OR(ISBLANK('2. Collected Data'!AA61),ISBLANK('2. Collected Data'!AA161)),"",-1*('2. Collected Data'!AA161-'2. Collected Data'!AA61))</f>
        <v>0</v>
      </c>
      <c r="X61" s="356">
        <f>IF(OR(ISBLANK('2. Collected Data'!AB61),ISBLANK('2. Collected Data'!AB161)),"",-1*('2. Collected Data'!AB161-'2. Collected Data'!AB61))</f>
        <v>0</v>
      </c>
      <c r="Y61" s="356">
        <f>IF(OR(ISBLANK('2. Collected Data'!AC61),ISBLANK('2. Collected Data'!AC161)),"",-1*('2. Collected Data'!AC161-'2. Collected Data'!AC61))</f>
        <v>0</v>
      </c>
      <c r="Z61" s="390">
        <f>IF(OR(ISBLANK('2. Collected Data'!AD61),ISBLANK('2. Collected Data'!AD161)),"",-1*('2. Collected Data'!AD161-'2. Collected Data'!AD61))</f>
        <v>0</v>
      </c>
      <c r="AA61" s="390">
        <f>IF(OR(ISBLANK('2. Collected Data'!AE61),ISBLANK('2. Collected Data'!AE161)),"",-1*('2. Collected Data'!AE161-'2. Collected Data'!AE61))</f>
        <v>0</v>
      </c>
      <c r="AB61" s="390">
        <f>IF(OR(ISBLANK('2. Collected Data'!AF61),ISBLANK('2. Collected Data'!AF161)),"",-1*('2. Collected Data'!AF161-'2. Collected Data'!AF61))</f>
        <v>0</v>
      </c>
      <c r="AC61" s="392">
        <f>IF(OR(ISBLANK('2. Collected Data'!AG61),ISBLANK('2. Collected Data'!AG161)),"",-1*('2. Collected Data'!AG161-'2. Collected Data'!AG61))</f>
        <v>0</v>
      </c>
      <c r="AD61" s="277"/>
      <c r="AE61" s="393">
        <f>IF(OR(ISBLANK('2. Collected Data'!AI61),ISBLANK('2. Collected Data'!AI161)),"",-1*('2. Collected Data'!AI161-'2. Collected Data'!AI61))</f>
        <v>124763</v>
      </c>
      <c r="AF61" s="390">
        <f>IF(OR(ISBLANK('2. Collected Data'!AJ61),ISBLANK('2. Collected Data'!AJ161)),"",-1*('2. Collected Data'!AJ161-'2. Collected Data'!AJ61))</f>
        <v>98</v>
      </c>
      <c r="AG61" s="390">
        <f>IF(OR(ISBLANK('2. Collected Data'!AK61),ISBLANK('2. Collected Data'!AK161)),"",-1*('2. Collected Data'!AK161-'2. Collected Data'!AK61))</f>
        <v>55</v>
      </c>
      <c r="AH61" s="390">
        <f>IF(OR(ISBLANK('2. Collected Data'!AL61),ISBLANK('2. Collected Data'!AL161)),"",-1*('2. Collected Data'!AL161-'2. Collected Data'!AL61))</f>
        <v>-112881</v>
      </c>
      <c r="AI61" s="390" t="str">
        <f>IF(OR(ISBLANK('2. Collected Data'!AM61),ISBLANK('2. Collected Data'!AM161)),"",-1*('2. Collected Data'!AM161-'2. Collected Data'!AM61))</f>
        <v/>
      </c>
      <c r="AJ61" s="394"/>
      <c r="AK61" s="390">
        <f>IF(OR(ISBLANK('2. Collected Data'!AO61),ISBLANK('2. Collected Data'!AO161)),"",-1*('2. Collected Data'!AO161-'2. Collected Data'!AO61))</f>
        <v>387245</v>
      </c>
      <c r="AL61" s="390">
        <f>IF(OR(ISBLANK('2. Collected Data'!AP61),ISBLANK('2. Collected Data'!AP161)),"",-1*('2. Collected Data'!AP161-'2. Collected Data'!AP61))</f>
        <v>39212</v>
      </c>
      <c r="AM61" s="390">
        <f>IF(OR(ISBLANK('2. Collected Data'!AQ61),ISBLANK('2. Collected Data'!AQ161)),"",-1*('2. Collected Data'!AQ161-'2. Collected Data'!AQ61))</f>
        <v>0</v>
      </c>
      <c r="AN61" s="390">
        <f>IF(OR(ISBLANK('2. Collected Data'!AR61),ISBLANK('2. Collected Data'!AR161)),"",-1*('2. Collected Data'!AR161-'2. Collected Data'!AR61))</f>
        <v>0</v>
      </c>
      <c r="AO61" s="390">
        <f>IF(OR(ISBLANK('2. Collected Data'!AS61),ISBLANK('2. Collected Data'!AS161)),"",-1*('2. Collected Data'!AS161-'2. Collected Data'!AS61))</f>
        <v>0</v>
      </c>
      <c r="AP61" s="390">
        <f>IF(OR(ISBLANK('2. Collected Data'!AT61),ISBLANK('2. Collected Data'!AT161)),"",-1*('2. Collected Data'!AT161-'2. Collected Data'!AT61))</f>
        <v>0</v>
      </c>
      <c r="AQ61" s="392" t="str">
        <f>IF(OR(ISBLANK('2. Collected Data'!AU61),ISBLANK('2. Collected Data'!AU161)),"",-1*('2. Collected Data'!AU161-'2. Collected Data'!AU61))</f>
        <v/>
      </c>
      <c r="AR61" s="277"/>
      <c r="AS61" s="356">
        <f>IF(OR(ISBLANK('2. Collected Data'!AW61),ISBLANK('2. Collected Data'!AW161)),"",-1*('2. Collected Data'!AW161-'2. Collected Data'!AW61))</f>
        <v>6.0000000000000053E-2</v>
      </c>
      <c r="AT61" s="356">
        <f>IF(OR(ISBLANK('2. Collected Data'!AX61),ISBLANK('2. Collected Data'!AX161)),"",-1*('2. Collected Data'!AX161-'2. Collected Data'!AX61))</f>
        <v>-0.06</v>
      </c>
      <c r="AU61" s="395"/>
      <c r="AV61" s="396"/>
      <c r="AW61" s="277"/>
      <c r="AX61" s="397">
        <f>IF(OR(ISBLANK('2. Collected Data'!BB61),ISBLANK('2. Collected Data'!BB161)),"",-1*('2. Collected Data'!BB161-'2. Collected Data'!BB61))</f>
        <v>-9.4900000000000091</v>
      </c>
      <c r="AY61" s="398" t="str">
        <f>IF(OR(ISBLANK('2. Collected Data'!BC61),ISBLANK('2. Collected Data'!BC161)),"",-1*('2. Collected Data'!BC161-'2. Collected Data'!BC61))</f>
        <v/>
      </c>
      <c r="AZ61" s="398" t="str">
        <f>IF(OR(ISBLANK('2. Collected Data'!BD61),ISBLANK('2. Collected Data'!BD161)),"",-1*('2. Collected Data'!BD161-'2. Collected Data'!BD61))</f>
        <v/>
      </c>
      <c r="BA61" s="398" t="str">
        <f>IF(OR(ISBLANK('2. Collected Data'!BE61),ISBLANK('2. Collected Data'!BE161)),"",-1*('2. Collected Data'!BE161-'2. Collected Data'!BE61))</f>
        <v/>
      </c>
      <c r="BB61" s="398">
        <f>IF(OR(ISBLANK('2. Collected Data'!BF61),ISBLANK('2. Collected Data'!BF161)),"",-1*('2. Collected Data'!BF161-'2. Collected Data'!BF61))</f>
        <v>35125692</v>
      </c>
      <c r="BC61" s="395"/>
      <c r="BD61" s="363">
        <f>IF(OR(ISBLANK('2. Collected Data'!BH61),ISBLANK('2. Collected Data'!BH161)),"",-1*('2. Collected Data'!BH161-'2. Collected Data'!BH61))</f>
        <v>88.46</v>
      </c>
      <c r="BE61" s="141"/>
      <c r="BF61" s="213"/>
    </row>
    <row r="62" spans="1:58" s="177" customFormat="1" ht="11.25" customHeight="1" x14ac:dyDescent="0.15">
      <c r="A62" s="89" t="s">
        <v>75</v>
      </c>
      <c r="B62" s="173"/>
      <c r="C62" s="368">
        <f>IF(OR(ISBLANK('2. Collected Data'!G62),ISBLANK('2. Collected Data'!G162)),"",-1*('2. Collected Data'!G162-'2. Collected Data'!G62))</f>
        <v>57</v>
      </c>
      <c r="D62" s="390">
        <f>IF(OR(ISBLANK('2. Collected Data'!H62),ISBLANK('2. Collected Data'!H162)),"",-1*('2. Collected Data'!H162-'2. Collected Data'!H62))</f>
        <v>4</v>
      </c>
      <c r="E62" s="390">
        <f>IF(OR(ISBLANK('2. Collected Data'!I62),ISBLANK('2. Collected Data'!I162)),"",-1*('2. Collected Data'!I162-'2. Collected Data'!I62))</f>
        <v>0</v>
      </c>
      <c r="F62" s="390">
        <f>IF(OR(ISBLANK('2. Collected Data'!J62),ISBLANK('2. Collected Data'!J162)),"",-1*('2. Collected Data'!J162-'2. Collected Data'!J62))</f>
        <v>0</v>
      </c>
      <c r="G62" s="390">
        <f>IF(OR(ISBLANK('2. Collected Data'!K62),ISBLANK('2. Collected Data'!K162)),"",-1*('2. Collected Data'!K162-'2. Collected Data'!K62))</f>
        <v>0</v>
      </c>
      <c r="H62" s="390">
        <f>IF(OR(ISBLANK('2. Collected Data'!L62),ISBLANK('2. Collected Data'!L162)),"",-1*('2. Collected Data'!L162-'2. Collected Data'!L62))</f>
        <v>0</v>
      </c>
      <c r="I62" s="390">
        <f>IF(OR(ISBLANK('2. Collected Data'!M62),ISBLANK('2. Collected Data'!M162)),"",-1*('2. Collected Data'!M162-'2. Collected Data'!M62))</f>
        <v>0</v>
      </c>
      <c r="J62" s="390">
        <f>IF(OR(ISBLANK('2. Collected Data'!N62),ISBLANK('2. Collected Data'!N162)),"",-1*('2. Collected Data'!N162-'2. Collected Data'!N62))</f>
        <v>0</v>
      </c>
      <c r="K62" s="390">
        <f>IF(OR(ISBLANK('2. Collected Data'!O62),ISBLANK('2. Collected Data'!O162)),"",-1*('2. Collected Data'!O162-'2. Collected Data'!O62))</f>
        <v>0</v>
      </c>
      <c r="L62" s="390">
        <f>IF(OR(ISBLANK('2. Collected Data'!P62),ISBLANK('2. Collected Data'!P162)),"",-1*('2. Collected Data'!P162-'2. Collected Data'!P62))</f>
        <v>0</v>
      </c>
      <c r="M62" s="390">
        <f>IF(OR(ISBLANK('2. Collected Data'!Q62),ISBLANK('2. Collected Data'!Q162)),"",-1*('2. Collected Data'!Q162-'2. Collected Data'!Q62))</f>
        <v>-8</v>
      </c>
      <c r="N62" s="390">
        <f>IF(OR(ISBLANK('2. Collected Data'!R62),ISBLANK('2. Collected Data'!R162)),"",-1*('2. Collected Data'!R162-'2. Collected Data'!R62))</f>
        <v>0</v>
      </c>
      <c r="O62" s="390">
        <f>IF(OR(ISBLANK('2. Collected Data'!S62),ISBLANK('2. Collected Data'!S162)),"",-1*('2. Collected Data'!S162-'2. Collected Data'!S62))</f>
        <v>2</v>
      </c>
      <c r="P62" s="390">
        <f>IF(OR(ISBLANK('2. Collected Data'!T62),ISBLANK('2. Collected Data'!T162)),"",-1*('2. Collected Data'!T162-'2. Collected Data'!T62))</f>
        <v>0</v>
      </c>
      <c r="Q62" s="390">
        <f>IF(OR(ISBLANK('2. Collected Data'!U62),ISBLANK('2. Collected Data'!U162)),"",-1*('2. Collected Data'!U162-'2. Collected Data'!U62))</f>
        <v>24</v>
      </c>
      <c r="R62" s="390">
        <f>IF(OR(ISBLANK('2. Collected Data'!V62),ISBLANK('2. Collected Data'!V162)),"",-1*('2. Collected Data'!V162-'2. Collected Data'!V62))</f>
        <v>18</v>
      </c>
      <c r="S62" s="390">
        <f>IF(OR(ISBLANK('2. Collected Data'!W62),ISBLANK('2. Collected Data'!W162)),"",-1*('2. Collected Data'!W162-'2. Collected Data'!W62))</f>
        <v>9</v>
      </c>
      <c r="T62" s="390">
        <f>IF(OR(ISBLANK('2. Collected Data'!X62),ISBLANK('2. Collected Data'!X162)),"",-1*('2. Collected Data'!X162-'2. Collected Data'!X62))</f>
        <v>0</v>
      </c>
      <c r="U62" s="390">
        <f>IF(OR(ISBLANK('2. Collected Data'!Y62),ISBLANK('2. Collected Data'!Y162)),"",-1*('2. Collected Data'!Y162-'2. Collected Data'!Y62))</f>
        <v>0</v>
      </c>
      <c r="V62" s="390">
        <f>IF(OR(ISBLANK('2. Collected Data'!Z62),ISBLANK('2. Collected Data'!Z162)),"",-1*('2. Collected Data'!Z162-'2. Collected Data'!Z62))</f>
        <v>0</v>
      </c>
      <c r="W62" s="400">
        <f>IF(OR(ISBLANK('2. Collected Data'!AA62),ISBLANK('2. Collected Data'!AA162)),"",-1*('2. Collected Data'!AA162-'2. Collected Data'!AA62))</f>
        <v>0</v>
      </c>
      <c r="X62" s="400">
        <f>IF(OR(ISBLANK('2. Collected Data'!AB62),ISBLANK('2. Collected Data'!AB162)),"",-1*('2. Collected Data'!AB162-'2. Collected Data'!AB62))</f>
        <v>0</v>
      </c>
      <c r="Y62" s="400">
        <f>IF(OR(ISBLANK('2. Collected Data'!AC62),ISBLANK('2. Collected Data'!AC162)),"",-1*('2. Collected Data'!AC162-'2. Collected Data'!AC62))</f>
        <v>0</v>
      </c>
      <c r="Z62" s="390">
        <f>IF(OR(ISBLANK('2. Collected Data'!AD62),ISBLANK('2. Collected Data'!AD162)),"",-1*('2. Collected Data'!AD162-'2. Collected Data'!AD62))</f>
        <v>-13</v>
      </c>
      <c r="AA62" s="390">
        <f>IF(OR(ISBLANK('2. Collected Data'!AE62),ISBLANK('2. Collected Data'!AE162)),"",-1*('2. Collected Data'!AE162-'2. Collected Data'!AE62))</f>
        <v>-16975</v>
      </c>
      <c r="AB62" s="390">
        <f>IF(OR(ISBLANK('2. Collected Data'!AF62),ISBLANK('2. Collected Data'!AF162)),"",-1*('2. Collected Data'!AF162-'2. Collected Data'!AF62))</f>
        <v>33</v>
      </c>
      <c r="AC62" s="392">
        <f>IF(OR(ISBLANK('2. Collected Data'!AG62),ISBLANK('2. Collected Data'!AG162)),"",-1*('2. Collected Data'!AG162-'2. Collected Data'!AG62))</f>
        <v>-2168667</v>
      </c>
      <c r="AD62" s="277"/>
      <c r="AE62" s="393">
        <f>IF(OR(ISBLANK('2. Collected Data'!AI62),ISBLANK('2. Collected Data'!AI162)),"",-1*('2. Collected Data'!AI162-'2. Collected Data'!AI62))</f>
        <v>42324</v>
      </c>
      <c r="AF62" s="390">
        <f>IF(OR(ISBLANK('2. Collected Data'!AJ62),ISBLANK('2. Collected Data'!AJ162)),"",-1*('2. Collected Data'!AJ162-'2. Collected Data'!AJ62))</f>
        <v>66</v>
      </c>
      <c r="AG62" s="390">
        <f>IF(OR(ISBLANK('2. Collected Data'!AK62),ISBLANK('2. Collected Data'!AK162)),"",-1*('2. Collected Data'!AK162-'2. Collected Data'!AK62))</f>
        <v>0</v>
      </c>
      <c r="AH62" s="390">
        <f>IF(OR(ISBLANK('2. Collected Data'!AL62),ISBLANK('2. Collected Data'!AL162)),"",-1*('2. Collected Data'!AL162-'2. Collected Data'!AL62))</f>
        <v>5488</v>
      </c>
      <c r="AI62" s="390">
        <f>IF(OR(ISBLANK('2. Collected Data'!AM62),ISBLANK('2. Collected Data'!AM162)),"",-1*('2. Collected Data'!AM162-'2. Collected Data'!AM62))</f>
        <v>0</v>
      </c>
      <c r="AJ62" s="394"/>
      <c r="AK62" s="390">
        <f>IF(OR(ISBLANK('2. Collected Data'!AO62),ISBLANK('2. Collected Data'!AO162)),"",-1*('2. Collected Data'!AO162-'2. Collected Data'!AO62))</f>
        <v>1113091</v>
      </c>
      <c r="AL62" s="390">
        <f>IF(OR(ISBLANK('2. Collected Data'!AP62),ISBLANK('2. Collected Data'!AP162)),"",-1*('2. Collected Data'!AP162-'2. Collected Data'!AP62))</f>
        <v>88507</v>
      </c>
      <c r="AM62" s="390">
        <f>IF(OR(ISBLANK('2. Collected Data'!AQ62),ISBLANK('2. Collected Data'!AQ162)),"",-1*('2. Collected Data'!AQ162-'2. Collected Data'!AQ62))</f>
        <v>87225</v>
      </c>
      <c r="AN62" s="390">
        <f>IF(OR(ISBLANK('2. Collected Data'!AR62),ISBLANK('2. Collected Data'!AR162)),"",-1*('2. Collected Data'!AR162-'2. Collected Data'!AR62))</f>
        <v>0</v>
      </c>
      <c r="AO62" s="390" t="str">
        <f>IF(OR(ISBLANK('2. Collected Data'!AS62),ISBLANK('2. Collected Data'!AS162)),"",-1*('2. Collected Data'!AS162-'2. Collected Data'!AS62))</f>
        <v/>
      </c>
      <c r="AP62" s="390" t="str">
        <f>IF(OR(ISBLANK('2. Collected Data'!AT62),ISBLANK('2. Collected Data'!AT162)),"",-1*('2. Collected Data'!AT162-'2. Collected Data'!AT62))</f>
        <v/>
      </c>
      <c r="AQ62" s="392" t="str">
        <f>IF(OR(ISBLANK('2. Collected Data'!AU62),ISBLANK('2. Collected Data'!AU162)),"",-1*('2. Collected Data'!AU162-'2. Collected Data'!AU62))</f>
        <v/>
      </c>
      <c r="AR62" s="277"/>
      <c r="AS62" s="400">
        <f>IF(OR(ISBLANK('2. Collected Data'!AW62),ISBLANK('2. Collected Data'!AW162)),"",-1*('2. Collected Data'!AW162-'2. Collected Data'!AW62))</f>
        <v>-9.9999999999999978E-2</v>
      </c>
      <c r="AT62" s="400">
        <f>IF(OR(ISBLANK('2. Collected Data'!AX62),ISBLANK('2. Collected Data'!AX162)),"",-1*('2. Collected Data'!AX162-'2. Collected Data'!AX62))</f>
        <v>0.1</v>
      </c>
      <c r="AU62" s="395"/>
      <c r="AV62" s="396"/>
      <c r="AW62" s="277"/>
      <c r="AX62" s="397">
        <f>IF(OR(ISBLANK('2. Collected Data'!BB62),ISBLANK('2. Collected Data'!BB162)),"",-1*('2. Collected Data'!BB162-'2. Collected Data'!BB62))</f>
        <v>-1.1400000000000006</v>
      </c>
      <c r="AY62" s="398">
        <f>IF(OR(ISBLANK('2. Collected Data'!BC62),ISBLANK('2. Collected Data'!BC162)),"",-1*('2. Collected Data'!BC162-'2. Collected Data'!BC62))</f>
        <v>3641373</v>
      </c>
      <c r="AZ62" s="398">
        <f>IF(OR(ISBLANK('2. Collected Data'!BD62),ISBLANK('2. Collected Data'!BD162)),"",-1*('2. Collected Data'!BD162-'2. Collected Data'!BD62))</f>
        <v>4303178</v>
      </c>
      <c r="BA62" s="398">
        <f>IF(OR(ISBLANK('2. Collected Data'!BE62),ISBLANK('2. Collected Data'!BE162)),"",-1*('2. Collected Data'!BE162-'2. Collected Data'!BE62))</f>
        <v>2049843</v>
      </c>
      <c r="BB62" s="398">
        <f>IF(OR(ISBLANK('2. Collected Data'!BF62),ISBLANK('2. Collected Data'!BF162)),"",-1*('2. Collected Data'!BF162-'2. Collected Data'!BF62))</f>
        <v>9994394</v>
      </c>
      <c r="BC62" s="395"/>
      <c r="BD62" s="397">
        <f>IF(OR(ISBLANK('2. Collected Data'!BH62),ISBLANK('2. Collected Data'!BH162)),"",-1*('2. Collected Data'!BH162-'2. Collected Data'!BH62))</f>
        <v>5.9100000000000108</v>
      </c>
      <c r="BE62" s="141"/>
      <c r="BF62" s="213"/>
    </row>
    <row r="63" spans="1:58" s="177" customFormat="1" ht="11.25" customHeight="1" x14ac:dyDescent="0.15">
      <c r="A63" s="89" t="s">
        <v>361</v>
      </c>
      <c r="B63" s="173"/>
      <c r="C63" s="368" t="str">
        <f>IF(OR(ISBLANK('2. Collected Data'!G63),ISBLANK('2. Collected Data'!G163)),"",-1*('2. Collected Data'!G163-'2. Collected Data'!G63))</f>
        <v/>
      </c>
      <c r="D63" s="390" t="str">
        <f>IF(OR(ISBLANK('2. Collected Data'!H63),ISBLANK('2. Collected Data'!H163)),"",-1*('2. Collected Data'!H163-'2. Collected Data'!H63))</f>
        <v/>
      </c>
      <c r="E63" s="390" t="str">
        <f>IF(OR(ISBLANK('2. Collected Data'!I63),ISBLANK('2. Collected Data'!I163)),"",-1*('2. Collected Data'!I163-'2. Collected Data'!I63))</f>
        <v/>
      </c>
      <c r="F63" s="390" t="str">
        <f>IF(OR(ISBLANK('2. Collected Data'!J63),ISBLANK('2. Collected Data'!J163)),"",-1*('2. Collected Data'!J163-'2. Collected Data'!J63))</f>
        <v/>
      </c>
      <c r="G63" s="390" t="str">
        <f>IF(OR(ISBLANK('2. Collected Data'!K63),ISBLANK('2. Collected Data'!K163)),"",-1*('2. Collected Data'!K163-'2. Collected Data'!K63))</f>
        <v/>
      </c>
      <c r="H63" s="390" t="str">
        <f>IF(OR(ISBLANK('2. Collected Data'!L63),ISBLANK('2. Collected Data'!L163)),"",-1*('2. Collected Data'!L163-'2. Collected Data'!L63))</f>
        <v/>
      </c>
      <c r="I63" s="390" t="str">
        <f>IF(OR(ISBLANK('2. Collected Data'!M63),ISBLANK('2. Collected Data'!M163)),"",-1*('2. Collected Data'!M163-'2. Collected Data'!M63))</f>
        <v/>
      </c>
      <c r="J63" s="390" t="str">
        <f>IF(OR(ISBLANK('2. Collected Data'!N63),ISBLANK('2. Collected Data'!N163)),"",-1*('2. Collected Data'!N163-'2. Collected Data'!N63))</f>
        <v/>
      </c>
      <c r="K63" s="390" t="str">
        <f>IF(OR(ISBLANK('2. Collected Data'!O63),ISBLANK('2. Collected Data'!O163)),"",-1*('2. Collected Data'!O163-'2. Collected Data'!O63))</f>
        <v/>
      </c>
      <c r="L63" s="390" t="str">
        <f>IF(OR(ISBLANK('2. Collected Data'!P63),ISBLANK('2. Collected Data'!P163)),"",-1*('2. Collected Data'!P163-'2. Collected Data'!P63))</f>
        <v/>
      </c>
      <c r="M63" s="390" t="str">
        <f>IF(OR(ISBLANK('2. Collected Data'!Q63),ISBLANK('2. Collected Data'!Q163)),"",-1*('2. Collected Data'!Q163-'2. Collected Data'!Q63))</f>
        <v/>
      </c>
      <c r="N63" s="390" t="str">
        <f>IF(OR(ISBLANK('2. Collected Data'!R63),ISBLANK('2. Collected Data'!R163)),"",-1*('2. Collected Data'!R163-'2. Collected Data'!R63))</f>
        <v/>
      </c>
      <c r="O63" s="390" t="str">
        <f>IF(OR(ISBLANK('2. Collected Data'!S63),ISBLANK('2. Collected Data'!S163)),"",-1*('2. Collected Data'!S163-'2. Collected Data'!S63))</f>
        <v/>
      </c>
      <c r="P63" s="390" t="str">
        <f>IF(OR(ISBLANK('2. Collected Data'!T63),ISBLANK('2. Collected Data'!T163)),"",-1*('2. Collected Data'!T163-'2. Collected Data'!T63))</f>
        <v/>
      </c>
      <c r="Q63" s="390" t="str">
        <f>IF(OR(ISBLANK('2. Collected Data'!U63),ISBLANK('2. Collected Data'!U163)),"",-1*('2. Collected Data'!U163-'2. Collected Data'!U63))</f>
        <v/>
      </c>
      <c r="R63" s="390" t="str">
        <f>IF(OR(ISBLANK('2. Collected Data'!V63),ISBLANK('2. Collected Data'!V163)),"",-1*('2. Collected Data'!V163-'2. Collected Data'!V63))</f>
        <v/>
      </c>
      <c r="S63" s="390" t="str">
        <f>IF(OR(ISBLANK('2. Collected Data'!W63),ISBLANK('2. Collected Data'!W163)),"",-1*('2. Collected Data'!W163-'2. Collected Data'!W63))</f>
        <v/>
      </c>
      <c r="T63" s="390" t="str">
        <f>IF(OR(ISBLANK('2. Collected Data'!X63),ISBLANK('2. Collected Data'!X163)),"",-1*('2. Collected Data'!X163-'2. Collected Data'!X63))</f>
        <v/>
      </c>
      <c r="U63" s="390" t="str">
        <f>IF(OR(ISBLANK('2. Collected Data'!Y63),ISBLANK('2. Collected Data'!Y163)),"",-1*('2. Collected Data'!Y163-'2. Collected Data'!Y63))</f>
        <v/>
      </c>
      <c r="V63" s="390" t="str">
        <f>IF(OR(ISBLANK('2. Collected Data'!Z63),ISBLANK('2. Collected Data'!Z163)),"",-1*('2. Collected Data'!Z163-'2. Collected Data'!Z63))</f>
        <v/>
      </c>
      <c r="W63" s="400" t="str">
        <f>IF(OR(ISBLANK('2. Collected Data'!AA63),ISBLANK('2. Collected Data'!AA163)),"",-1*('2. Collected Data'!AA163-'2. Collected Data'!AA63))</f>
        <v/>
      </c>
      <c r="X63" s="400" t="str">
        <f>IF(OR(ISBLANK('2. Collected Data'!AB63),ISBLANK('2. Collected Data'!AB163)),"",-1*('2. Collected Data'!AB163-'2. Collected Data'!AB63))</f>
        <v/>
      </c>
      <c r="Y63" s="400" t="str">
        <f>IF(OR(ISBLANK('2. Collected Data'!AC63),ISBLANK('2. Collected Data'!AC163)),"",-1*('2. Collected Data'!AC163-'2. Collected Data'!AC63))</f>
        <v/>
      </c>
      <c r="Z63" s="390" t="str">
        <f>IF(OR(ISBLANK('2. Collected Data'!AD63),ISBLANK('2. Collected Data'!AD163)),"",-1*('2. Collected Data'!AD163-'2. Collected Data'!AD63))</f>
        <v/>
      </c>
      <c r="AA63" s="390" t="str">
        <f>IF(OR(ISBLANK('2. Collected Data'!AE63),ISBLANK('2. Collected Data'!AE163)),"",-1*('2. Collected Data'!AE163-'2. Collected Data'!AE63))</f>
        <v/>
      </c>
      <c r="AB63" s="390" t="str">
        <f>IF(OR(ISBLANK('2. Collected Data'!AF63),ISBLANK('2. Collected Data'!AF163)),"",-1*('2. Collected Data'!AF163-'2. Collected Data'!AF63))</f>
        <v/>
      </c>
      <c r="AC63" s="392" t="str">
        <f>IF(OR(ISBLANK('2. Collected Data'!AG63),ISBLANK('2. Collected Data'!AG163)),"",-1*('2. Collected Data'!AG163-'2. Collected Data'!AG63))</f>
        <v/>
      </c>
      <c r="AD63" s="277"/>
      <c r="AE63" s="393" t="str">
        <f>IF(OR(ISBLANK('2. Collected Data'!AI63),ISBLANK('2. Collected Data'!AI163)),"",-1*('2. Collected Data'!AI163-'2. Collected Data'!AI63))</f>
        <v/>
      </c>
      <c r="AF63" s="390" t="str">
        <f>IF(OR(ISBLANK('2. Collected Data'!AJ63),ISBLANK('2. Collected Data'!AJ163)),"",-1*('2. Collected Data'!AJ163-'2. Collected Data'!AJ63))</f>
        <v/>
      </c>
      <c r="AG63" s="390" t="str">
        <f>IF(OR(ISBLANK('2. Collected Data'!AK63),ISBLANK('2. Collected Data'!AK163)),"",-1*('2. Collected Data'!AK163-'2. Collected Data'!AK63))</f>
        <v/>
      </c>
      <c r="AH63" s="390" t="str">
        <f>IF(OR(ISBLANK('2. Collected Data'!AL63),ISBLANK('2. Collected Data'!AL163)),"",-1*('2. Collected Data'!AL163-'2. Collected Data'!AL63))</f>
        <v/>
      </c>
      <c r="AI63" s="390" t="str">
        <f>IF(OR(ISBLANK('2. Collected Data'!AM63),ISBLANK('2. Collected Data'!AM163)),"",-1*('2. Collected Data'!AM163-'2. Collected Data'!AM63))</f>
        <v/>
      </c>
      <c r="AJ63" s="394"/>
      <c r="AK63" s="390" t="str">
        <f>IF(OR(ISBLANK('2. Collected Data'!AO63),ISBLANK('2. Collected Data'!AO163)),"",-1*('2. Collected Data'!AO163-'2. Collected Data'!AO63))</f>
        <v/>
      </c>
      <c r="AL63" s="390" t="str">
        <f>IF(OR(ISBLANK('2. Collected Data'!AP63),ISBLANK('2. Collected Data'!AP163)),"",-1*('2. Collected Data'!AP163-'2. Collected Data'!AP63))</f>
        <v/>
      </c>
      <c r="AM63" s="390" t="str">
        <f>IF(OR(ISBLANK('2. Collected Data'!AQ63),ISBLANK('2. Collected Data'!AQ163)),"",-1*('2. Collected Data'!AQ163-'2. Collected Data'!AQ63))</f>
        <v/>
      </c>
      <c r="AN63" s="390" t="str">
        <f>IF(OR(ISBLANK('2. Collected Data'!AR63),ISBLANK('2. Collected Data'!AR163)),"",-1*('2. Collected Data'!AR163-'2. Collected Data'!AR63))</f>
        <v/>
      </c>
      <c r="AO63" s="390" t="str">
        <f>IF(OR(ISBLANK('2. Collected Data'!AS63),ISBLANK('2. Collected Data'!AS163)),"",-1*('2. Collected Data'!AS163-'2. Collected Data'!AS63))</f>
        <v/>
      </c>
      <c r="AP63" s="390" t="str">
        <f>IF(OR(ISBLANK('2. Collected Data'!AT63),ISBLANK('2. Collected Data'!AT163)),"",-1*('2. Collected Data'!AT163-'2. Collected Data'!AT63))</f>
        <v/>
      </c>
      <c r="AQ63" s="392" t="str">
        <f>IF(OR(ISBLANK('2. Collected Data'!AU63),ISBLANK('2. Collected Data'!AU163)),"",-1*('2. Collected Data'!AU163-'2. Collected Data'!AU63))</f>
        <v/>
      </c>
      <c r="AR63" s="277"/>
      <c r="AS63" s="400" t="str">
        <f>IF(OR(ISBLANK('2. Collected Data'!AW63),ISBLANK('2. Collected Data'!AW163)),"",-1*('2. Collected Data'!AW163-'2. Collected Data'!AW63))</f>
        <v/>
      </c>
      <c r="AT63" s="400" t="str">
        <f>IF(OR(ISBLANK('2. Collected Data'!AX63),ISBLANK('2. Collected Data'!AX163)),"",-1*('2. Collected Data'!AX163-'2. Collected Data'!AX63))</f>
        <v/>
      </c>
      <c r="AU63" s="395"/>
      <c r="AV63" s="396"/>
      <c r="AW63" s="277"/>
      <c r="AX63" s="397" t="str">
        <f>IF(OR(ISBLANK('2. Collected Data'!BB63),ISBLANK('2. Collected Data'!BB163)),"",-1*('2. Collected Data'!BB163-'2. Collected Data'!BB63))</f>
        <v/>
      </c>
      <c r="AY63" s="398" t="str">
        <f>IF(OR(ISBLANK('2. Collected Data'!BC63),ISBLANK('2. Collected Data'!BC163)),"",-1*('2. Collected Data'!BC163-'2. Collected Data'!BC63))</f>
        <v/>
      </c>
      <c r="AZ63" s="398" t="str">
        <f>IF(OR(ISBLANK('2. Collected Data'!BD63),ISBLANK('2. Collected Data'!BD163)),"",-1*('2. Collected Data'!BD163-'2. Collected Data'!BD63))</f>
        <v/>
      </c>
      <c r="BA63" s="398" t="str">
        <f>IF(OR(ISBLANK('2. Collected Data'!BE63),ISBLANK('2. Collected Data'!BE163)),"",-1*('2. Collected Data'!BE163-'2. Collected Data'!BE63))</f>
        <v/>
      </c>
      <c r="BB63" s="398" t="str">
        <f>IF(OR(ISBLANK('2. Collected Data'!BF63),ISBLANK('2. Collected Data'!BF163)),"",-1*('2. Collected Data'!BF163-'2. Collected Data'!BF63))</f>
        <v/>
      </c>
      <c r="BC63" s="395" t="str">
        <f>IF(OR(ISBLANK('2. Collected Data'!BG63),ISBLANK('2. Collected Data'!BG163)),"",-1*('2. Collected Data'!BG163-'2. Collected Data'!BG63))</f>
        <v/>
      </c>
      <c r="BD63" s="397" t="str">
        <f>IF(OR(ISBLANK('2. Collected Data'!BH63),ISBLANK('2. Collected Data'!BH163)),"",-1*('2. Collected Data'!BH163-'2. Collected Data'!BH63))</f>
        <v/>
      </c>
      <c r="BE63" s="141"/>
      <c r="BF63" s="213"/>
    </row>
    <row r="64" spans="1:58" s="51" customFormat="1" ht="11.25" customHeight="1" x14ac:dyDescent="0.15">
      <c r="A64" s="214"/>
      <c r="B64" s="69"/>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66"/>
    </row>
    <row r="65" spans="1:58" s="51" customFormat="1" ht="11.25" customHeight="1" x14ac:dyDescent="0.15">
      <c r="A65" s="215"/>
      <c r="B65" s="60"/>
      <c r="C65" s="216"/>
      <c r="D65" s="216"/>
      <c r="E65" s="216"/>
      <c r="F65" s="216"/>
      <c r="G65" s="216"/>
      <c r="H65" s="216"/>
      <c r="I65" s="216"/>
      <c r="J65" s="216"/>
      <c r="K65" s="216"/>
      <c r="L65" s="216"/>
      <c r="M65" s="216"/>
      <c r="N65" s="216"/>
      <c r="O65" s="216"/>
      <c r="P65" s="216"/>
      <c r="Q65" s="216"/>
      <c r="R65" s="216"/>
      <c r="S65" s="216"/>
      <c r="T65" s="216"/>
      <c r="U65" s="216"/>
      <c r="V65" s="216"/>
      <c r="W65" s="216"/>
      <c r="X65" s="216"/>
      <c r="Y65" s="216"/>
      <c r="Z65" s="216"/>
      <c r="AA65" s="216"/>
      <c r="AB65" s="216"/>
      <c r="AC65" s="216"/>
      <c r="AD65" s="216"/>
      <c r="AE65" s="216"/>
      <c r="AF65" s="216"/>
      <c r="AG65" s="216"/>
      <c r="AH65" s="216"/>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7"/>
    </row>
    <row r="66" spans="1:58" s="51" customFormat="1" ht="11.25" customHeight="1" x14ac:dyDescent="0.15">
      <c r="A66" s="57" t="s">
        <v>250</v>
      </c>
      <c r="B66" s="56"/>
      <c r="C66" s="56"/>
      <c r="D66" s="56"/>
      <c r="E66" s="56"/>
      <c r="F66" s="56"/>
      <c r="G66" s="56"/>
      <c r="H66" s="56"/>
      <c r="I66" s="56"/>
      <c r="J66" s="56"/>
      <c r="K66" s="56"/>
      <c r="L66" s="56"/>
      <c r="M66" s="56"/>
      <c r="N66" s="56"/>
      <c r="O66" s="56"/>
      <c r="P66" s="56"/>
      <c r="Q66" s="56"/>
    </row>
    <row r="67" spans="1:58" s="51" customFormat="1" ht="11.25" customHeight="1" x14ac:dyDescent="0.15">
      <c r="A67" s="58" t="s">
        <v>249</v>
      </c>
      <c r="B67" s="56"/>
      <c r="C67" s="56"/>
      <c r="D67" s="56"/>
      <c r="E67" s="56"/>
      <c r="F67" s="56"/>
      <c r="G67" s="56"/>
      <c r="H67" s="56"/>
      <c r="I67" s="56"/>
      <c r="J67" s="56"/>
      <c r="K67" s="56"/>
      <c r="L67" s="56"/>
      <c r="M67" s="56"/>
      <c r="N67" s="56"/>
      <c r="O67" s="56"/>
      <c r="P67" s="56"/>
      <c r="Q67" s="56"/>
    </row>
    <row r="68" spans="1:58" s="29" customFormat="1" ht="11.25" customHeight="1" x14ac:dyDescent="0.2">
      <c r="A68" s="58" t="s">
        <v>251</v>
      </c>
      <c r="B68" s="28"/>
      <c r="C68" s="28"/>
      <c r="D68" s="28"/>
      <c r="E68" s="28"/>
      <c r="F68" s="28"/>
      <c r="G68" s="28"/>
      <c r="H68" s="28"/>
      <c r="I68" s="28"/>
      <c r="J68" s="28"/>
      <c r="K68" s="28"/>
      <c r="L68" s="28"/>
      <c r="M68" s="28"/>
      <c r="N68" s="28"/>
      <c r="O68" s="28"/>
      <c r="P68" s="28"/>
      <c r="Q68" s="28"/>
      <c r="AQ68" s="81"/>
    </row>
    <row r="69" spans="1:58" s="29" customFormat="1" ht="11.25" customHeight="1" x14ac:dyDescent="0.2">
      <c r="A69" s="58" t="s">
        <v>289</v>
      </c>
      <c r="B69" s="28"/>
      <c r="C69" s="28"/>
      <c r="D69" s="28"/>
      <c r="E69" s="28"/>
      <c r="F69" s="28"/>
      <c r="G69" s="28"/>
      <c r="H69" s="28"/>
      <c r="I69" s="28"/>
      <c r="J69" s="28"/>
      <c r="K69" s="28"/>
      <c r="L69" s="28"/>
      <c r="M69" s="28"/>
      <c r="N69" s="28"/>
      <c r="O69" s="28"/>
      <c r="P69" s="28"/>
      <c r="Q69" s="28"/>
      <c r="AQ69" s="81"/>
    </row>
    <row r="70" spans="1:58" s="29" customFormat="1" ht="11.25" customHeight="1" x14ac:dyDescent="0.2">
      <c r="A70" s="58" t="s">
        <v>288</v>
      </c>
      <c r="B70" s="28"/>
      <c r="C70" s="28"/>
      <c r="D70" s="28"/>
      <c r="E70" s="28"/>
      <c r="F70" s="28"/>
      <c r="G70" s="28"/>
      <c r="H70" s="28"/>
      <c r="I70" s="28"/>
      <c r="J70" s="28"/>
      <c r="K70" s="28"/>
      <c r="L70" s="28"/>
      <c r="M70" s="28"/>
      <c r="N70" s="28"/>
      <c r="O70" s="28"/>
      <c r="P70" s="28"/>
      <c r="Q70" s="28"/>
      <c r="AQ70" s="81"/>
    </row>
  </sheetData>
  <mergeCells count="21">
    <mergeCell ref="AU9:AV9"/>
    <mergeCell ref="AW9:AW11"/>
    <mergeCell ref="AX9:BB9"/>
    <mergeCell ref="BC9:BD9"/>
    <mergeCell ref="BE9:BE11"/>
    <mergeCell ref="BF9:BF10"/>
    <mergeCell ref="AR10:AR11"/>
    <mergeCell ref="C8:D8"/>
    <mergeCell ref="E8:H8"/>
    <mergeCell ref="AE8:AK8"/>
    <mergeCell ref="AJ10:AJ11"/>
    <mergeCell ref="AB9:AC9"/>
    <mergeCell ref="AD9:AD11"/>
    <mergeCell ref="AE9:AJ9"/>
    <mergeCell ref="AK9:AR9"/>
    <mergeCell ref="AX8:BE8"/>
    <mergeCell ref="C9:D9"/>
    <mergeCell ref="U9:V9"/>
    <mergeCell ref="W9:Y9"/>
    <mergeCell ref="Z9:AA9"/>
    <mergeCell ref="AS9:AT9"/>
  </mergeCells>
  <conditionalFormatting sqref="C64:BF65">
    <cfRule type="expression" dxfId="1" priority="3">
      <formula>C64&lt;0</formula>
    </cfRule>
  </conditionalFormatting>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6"/>
  <sheetViews>
    <sheetView showGridLines="0" zoomScaleNormal="100" workbookViewId="0">
      <selection activeCell="A5" sqref="A5"/>
    </sheetView>
  </sheetViews>
  <sheetFormatPr defaultRowHeight="15" x14ac:dyDescent="0.25"/>
  <sheetData>
    <row r="6" spans="1:1" ht="15.75" x14ac:dyDescent="0.25">
      <c r="A6" s="169" t="s">
        <v>711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N180"/>
  <sheetViews>
    <sheetView zoomScale="80" zoomScaleNormal="80" workbookViewId="0">
      <selection activeCell="T7" sqref="T7"/>
    </sheetView>
  </sheetViews>
  <sheetFormatPr defaultRowHeight="5.65" customHeight="1" x14ac:dyDescent="0.2"/>
  <cols>
    <col min="1" max="1" width="1.42578125" style="8" customWidth="1"/>
    <col min="2" max="2" width="9.140625" style="8" customWidth="1"/>
    <col min="3" max="5" width="9.140625" style="8"/>
    <col min="6" max="7" width="9.28515625" style="8" bestFit="1" customWidth="1"/>
    <col min="8" max="8" width="9.85546875" style="8" customWidth="1"/>
    <col min="9" max="9" width="10.28515625" style="8" bestFit="1" customWidth="1"/>
    <col min="10" max="10" width="9.140625" style="8" customWidth="1"/>
    <col min="11" max="11" width="10" style="8" customWidth="1"/>
    <col min="12" max="12" width="9.140625" style="8" customWidth="1"/>
    <col min="13" max="13" width="8.28515625" style="8" customWidth="1"/>
    <col min="14" max="14" width="8" style="8" customWidth="1"/>
    <col min="15" max="15" width="9.140625" style="8"/>
    <col min="16" max="16" width="9.28515625" style="8" customWidth="1"/>
    <col min="17" max="19" width="9.140625" style="8"/>
    <col min="20" max="20" width="18.42578125" style="4" customWidth="1"/>
    <col min="21" max="21" width="37.7109375" style="5" customWidth="1"/>
    <col min="22" max="16384" width="9.140625" style="1"/>
  </cols>
  <sheetData>
    <row r="1" spans="1:66" s="19" customFormat="1" ht="19.5" x14ac:dyDescent="0.25">
      <c r="A1" s="18"/>
      <c r="B1" s="18"/>
      <c r="C1" s="18"/>
      <c r="D1" s="18"/>
      <c r="E1" s="18"/>
      <c r="F1" s="18"/>
      <c r="G1" s="18"/>
      <c r="H1" s="18"/>
      <c r="I1" s="18"/>
      <c r="J1" s="20"/>
      <c r="K1" s="18"/>
      <c r="L1" s="18"/>
      <c r="M1" s="18"/>
      <c r="N1" s="18"/>
      <c r="O1" s="18"/>
      <c r="P1" s="18"/>
      <c r="Q1" s="18"/>
      <c r="R1" s="18"/>
      <c r="S1" s="18"/>
      <c r="T1" s="454" t="s">
        <v>628</v>
      </c>
      <c r="U1" s="454"/>
      <c r="V1" s="454"/>
      <c r="W1" s="454"/>
      <c r="X1" s="454"/>
      <c r="Y1" s="454"/>
      <c r="Z1" s="455"/>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row>
    <row r="2" spans="1:66" s="19" customFormat="1" ht="19.5" x14ac:dyDescent="0.25">
      <c r="A2" s="18"/>
      <c r="B2" s="18"/>
      <c r="C2" s="18"/>
      <c r="D2" s="18"/>
      <c r="E2" s="18"/>
      <c r="F2" s="18"/>
      <c r="G2" s="18"/>
      <c r="H2" s="18"/>
      <c r="I2" s="18"/>
      <c r="J2" s="21"/>
      <c r="K2" s="18"/>
      <c r="L2" s="18"/>
      <c r="M2" s="18"/>
      <c r="N2" s="18"/>
      <c r="P2" s="18"/>
      <c r="Q2" s="18"/>
      <c r="R2" s="18"/>
      <c r="S2" s="18"/>
      <c r="T2" s="270" t="s">
        <v>757</v>
      </c>
      <c r="U2" s="271"/>
      <c r="V2" s="271"/>
      <c r="W2" s="271"/>
      <c r="X2" s="271"/>
      <c r="Y2" s="271"/>
      <c r="Z2" s="271"/>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row>
    <row r="3" spans="1:66" s="19" customFormat="1" ht="19.5" x14ac:dyDescent="0.25">
      <c r="A3" s="18"/>
      <c r="B3" s="18"/>
      <c r="C3" s="18"/>
      <c r="D3" s="18"/>
      <c r="E3" s="18"/>
      <c r="F3" s="18"/>
      <c r="G3" s="18"/>
      <c r="H3" s="18"/>
      <c r="I3" s="18"/>
      <c r="J3" s="21"/>
      <c r="K3" s="18"/>
      <c r="L3" s="18"/>
      <c r="M3" s="18"/>
      <c r="N3" s="18"/>
      <c r="O3" s="18"/>
      <c r="P3" s="18"/>
      <c r="Q3" s="18"/>
      <c r="R3" s="18"/>
      <c r="S3" s="18"/>
      <c r="T3" s="155"/>
      <c r="U3" s="153"/>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row>
    <row r="4" spans="1:66" s="152" customFormat="1" ht="9" customHeight="1" x14ac:dyDescent="0.35">
      <c r="A4" s="156"/>
      <c r="B4" s="156"/>
      <c r="C4" s="156"/>
      <c r="D4" s="156"/>
      <c r="E4" s="156"/>
      <c r="F4" s="156"/>
      <c r="G4" s="156"/>
      <c r="H4" s="156"/>
      <c r="I4" s="156"/>
      <c r="J4" s="156"/>
      <c r="K4" s="156"/>
      <c r="L4" s="156"/>
      <c r="M4" s="156"/>
      <c r="N4" s="156"/>
      <c r="O4" s="156"/>
      <c r="P4" s="156"/>
      <c r="Q4" s="156"/>
      <c r="R4" s="156"/>
      <c r="S4" s="156"/>
      <c r="T4" s="157"/>
      <c r="U4" s="158"/>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row>
    <row r="5" spans="1:66" s="3" customFormat="1" ht="12.75" x14ac:dyDescent="0.2">
      <c r="A5" s="8"/>
      <c r="B5" s="8"/>
      <c r="C5" s="8"/>
      <c r="D5" s="8"/>
      <c r="E5" s="8"/>
      <c r="F5" s="8"/>
      <c r="G5" s="8"/>
      <c r="H5" s="8"/>
      <c r="I5" s="8"/>
      <c r="J5" s="8"/>
      <c r="K5" s="8"/>
      <c r="L5" s="8"/>
      <c r="M5" s="8"/>
      <c r="N5" s="8"/>
      <c r="O5" s="8"/>
      <c r="P5" s="8"/>
      <c r="Q5" s="8"/>
      <c r="R5" s="8"/>
      <c r="S5" s="8"/>
      <c r="T5" s="159" t="s">
        <v>424</v>
      </c>
      <c r="U5" s="160" t="s">
        <v>426</v>
      </c>
      <c r="V5" s="155"/>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row>
    <row r="6" spans="1:66" s="3" customFormat="1" ht="13.5" thickBot="1" x14ac:dyDescent="0.25">
      <c r="A6" s="8"/>
      <c r="B6" s="8"/>
      <c r="C6" s="8"/>
      <c r="D6" s="8"/>
      <c r="E6" s="8"/>
      <c r="F6" s="8"/>
      <c r="G6" s="8"/>
      <c r="H6" s="8"/>
      <c r="I6" s="8"/>
      <c r="J6" s="8"/>
      <c r="K6" s="8"/>
      <c r="L6" s="8"/>
      <c r="M6" s="8"/>
      <c r="N6" s="8"/>
      <c r="O6" s="8"/>
      <c r="P6" s="8"/>
      <c r="Q6" s="8"/>
      <c r="R6" s="8"/>
      <c r="S6" s="8"/>
      <c r="T6" s="161" t="s">
        <v>425</v>
      </c>
      <c r="U6" s="162" t="s">
        <v>563</v>
      </c>
      <c r="V6" s="155"/>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row>
    <row r="7" spans="1:66" s="3" customFormat="1" ht="15" customHeight="1" x14ac:dyDescent="0.2">
      <c r="A7" s="8"/>
      <c r="B7" s="8"/>
      <c r="C7" s="8"/>
      <c r="D7" s="8"/>
      <c r="E7" s="8"/>
      <c r="F7" s="8"/>
      <c r="G7" s="8"/>
      <c r="H7" s="8"/>
      <c r="I7" s="8"/>
      <c r="J7" s="8"/>
      <c r="K7" s="8"/>
      <c r="L7" s="8"/>
      <c r="M7" s="8"/>
      <c r="N7" s="8"/>
      <c r="O7" s="8"/>
      <c r="P7" s="8"/>
      <c r="Q7" s="8"/>
      <c r="R7" s="8"/>
      <c r="S7" s="8"/>
      <c r="T7" s="163" t="s">
        <v>346</v>
      </c>
      <c r="U7" s="164">
        <v>1</v>
      </c>
      <c r="V7" s="155"/>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row>
    <row r="8" spans="1:66" s="3" customFormat="1" ht="12.75" x14ac:dyDescent="0.2">
      <c r="A8" s="8"/>
      <c r="B8" s="8"/>
      <c r="C8" s="8"/>
      <c r="D8" s="8"/>
      <c r="E8" s="8"/>
      <c r="F8" s="8"/>
      <c r="G8" s="8"/>
      <c r="H8" s="8"/>
      <c r="I8" s="8"/>
      <c r="J8" s="8"/>
      <c r="K8" s="8"/>
      <c r="L8" s="8"/>
      <c r="M8" s="8"/>
      <c r="N8" s="8"/>
      <c r="O8" s="8"/>
      <c r="P8" s="8"/>
      <c r="Q8" s="8"/>
      <c r="R8" s="8"/>
      <c r="S8" s="8"/>
      <c r="T8" s="165" t="s">
        <v>345</v>
      </c>
      <c r="U8" s="166">
        <v>2</v>
      </c>
      <c r="V8" s="155"/>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row>
    <row r="9" spans="1:66" s="3" customFormat="1" ht="15" customHeight="1" x14ac:dyDescent="0.2">
      <c r="A9" s="8"/>
      <c r="B9" s="8"/>
      <c r="C9" s="8"/>
      <c r="D9" s="8"/>
      <c r="E9" s="8"/>
      <c r="F9" s="8"/>
      <c r="G9" s="8"/>
      <c r="H9" s="8"/>
      <c r="I9" s="8"/>
      <c r="J9" s="8"/>
      <c r="K9" s="8"/>
      <c r="L9" s="8"/>
      <c r="M9" s="8"/>
      <c r="N9" s="8"/>
      <c r="O9" s="8"/>
      <c r="P9" s="8"/>
      <c r="Q9" s="8"/>
      <c r="R9" s="8"/>
      <c r="S9" s="8"/>
      <c r="T9" s="165" t="s">
        <v>153</v>
      </c>
      <c r="U9" s="166">
        <v>3</v>
      </c>
      <c r="V9" s="155"/>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row>
    <row r="10" spans="1:66" s="3" customFormat="1" ht="15" customHeight="1" x14ac:dyDescent="0.2">
      <c r="A10" s="8"/>
      <c r="B10" s="8"/>
      <c r="C10" s="8"/>
      <c r="D10" s="8"/>
      <c r="E10" s="8"/>
      <c r="F10" s="8"/>
      <c r="G10" s="8"/>
      <c r="H10" s="8"/>
      <c r="I10" s="8"/>
      <c r="J10" s="8"/>
      <c r="K10" s="8"/>
      <c r="L10" s="8"/>
      <c r="M10" s="8"/>
      <c r="N10" s="8"/>
      <c r="O10" s="8"/>
      <c r="P10" s="8"/>
      <c r="Q10" s="8"/>
      <c r="R10" s="8"/>
      <c r="S10" s="8"/>
      <c r="T10" s="165" t="s">
        <v>154</v>
      </c>
      <c r="U10" s="166">
        <v>4</v>
      </c>
      <c r="V10" s="155"/>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row>
    <row r="11" spans="1:66" s="3" customFormat="1" ht="15" customHeight="1" x14ac:dyDescent="0.2">
      <c r="A11" s="8"/>
      <c r="B11" s="8"/>
      <c r="C11" s="8"/>
      <c r="D11" s="8"/>
      <c r="E11" s="8"/>
      <c r="F11" s="8"/>
      <c r="G11" s="8"/>
      <c r="H11" s="8"/>
      <c r="I11" s="8"/>
      <c r="J11" s="8"/>
      <c r="K11" s="8"/>
      <c r="L11" s="8"/>
      <c r="M11" s="8"/>
      <c r="N11" s="8"/>
      <c r="O11" s="8"/>
      <c r="P11" s="8"/>
      <c r="Q11" s="8"/>
      <c r="R11" s="8"/>
      <c r="S11" s="8"/>
      <c r="T11" s="165" t="s">
        <v>131</v>
      </c>
      <c r="U11" s="166">
        <v>5</v>
      </c>
      <c r="V11" s="155"/>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row>
    <row r="12" spans="1:66" s="3" customFormat="1" ht="15" customHeight="1" x14ac:dyDescent="0.2">
      <c r="A12" s="8"/>
      <c r="B12" s="8"/>
      <c r="C12" s="8"/>
      <c r="D12" s="8"/>
      <c r="E12" s="8"/>
      <c r="F12" s="8"/>
      <c r="G12" s="8"/>
      <c r="H12" s="8"/>
      <c r="I12" s="8"/>
      <c r="J12" s="8"/>
      <c r="K12" s="8"/>
      <c r="L12" s="8"/>
      <c r="M12" s="8"/>
      <c r="N12" s="8"/>
      <c r="O12" s="8"/>
      <c r="P12" s="8"/>
      <c r="Q12" s="8"/>
      <c r="R12" s="8"/>
      <c r="S12" s="8"/>
      <c r="T12" s="165" t="s">
        <v>132</v>
      </c>
      <c r="U12" s="166">
        <v>6</v>
      </c>
      <c r="V12" s="155"/>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row>
    <row r="13" spans="1:66" s="3" customFormat="1" ht="15" customHeight="1" x14ac:dyDescent="0.2">
      <c r="A13" s="8"/>
      <c r="B13" s="8"/>
      <c r="C13" s="8"/>
      <c r="D13" s="8"/>
      <c r="E13" s="8"/>
      <c r="F13" s="8"/>
      <c r="G13" s="8"/>
      <c r="H13" s="8"/>
      <c r="I13" s="8"/>
      <c r="J13" s="8"/>
      <c r="K13" s="8"/>
      <c r="L13" s="8"/>
      <c r="M13" s="8"/>
      <c r="N13" s="8"/>
      <c r="O13" s="8"/>
      <c r="P13" s="8"/>
      <c r="Q13" s="8"/>
      <c r="R13" s="8"/>
      <c r="S13" s="8"/>
      <c r="T13" s="165" t="s">
        <v>133</v>
      </c>
      <c r="U13" s="166">
        <v>7</v>
      </c>
      <c r="V13" s="155"/>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row>
    <row r="14" spans="1:66" s="3" customFormat="1" ht="15" customHeight="1" x14ac:dyDescent="0.2">
      <c r="A14" s="8"/>
      <c r="B14" s="11"/>
      <c r="C14" s="8"/>
      <c r="D14" s="8"/>
      <c r="E14" s="8"/>
      <c r="F14" s="8"/>
      <c r="G14" s="8"/>
      <c r="H14" s="8"/>
      <c r="I14" s="8"/>
      <c r="J14" s="8"/>
      <c r="K14" s="8"/>
      <c r="L14" s="8"/>
      <c r="M14" s="8"/>
      <c r="N14" s="8"/>
      <c r="O14" s="8"/>
      <c r="P14" s="8"/>
      <c r="Q14" s="8"/>
      <c r="R14" s="8"/>
      <c r="S14" s="8"/>
      <c r="T14" s="165" t="s">
        <v>134</v>
      </c>
      <c r="U14" s="166">
        <v>8</v>
      </c>
    </row>
    <row r="15" spans="1:66" s="3" customFormat="1" ht="15" customHeight="1" x14ac:dyDescent="0.2">
      <c r="A15" s="8"/>
      <c r="B15" s="11"/>
      <c r="C15" s="8"/>
      <c r="D15" s="8"/>
      <c r="E15" s="8"/>
      <c r="F15" s="8"/>
      <c r="G15" s="8"/>
      <c r="H15" s="8"/>
      <c r="I15" s="8"/>
      <c r="J15" s="8"/>
      <c r="K15" s="8"/>
      <c r="L15" s="8"/>
      <c r="M15" s="8"/>
      <c r="N15" s="8"/>
      <c r="O15" s="8"/>
      <c r="P15" s="8"/>
      <c r="Q15" s="8"/>
      <c r="R15" s="8"/>
      <c r="S15" s="8"/>
      <c r="T15" s="165" t="s">
        <v>347</v>
      </c>
      <c r="U15" s="166">
        <v>9</v>
      </c>
    </row>
    <row r="16" spans="1:66" s="3" customFormat="1" ht="15" customHeight="1" x14ac:dyDescent="0.2">
      <c r="A16" s="8"/>
      <c r="B16" s="11"/>
      <c r="C16" s="8"/>
      <c r="D16" s="8"/>
      <c r="E16" s="8"/>
      <c r="F16" s="8"/>
      <c r="G16" s="8"/>
      <c r="H16" s="8"/>
      <c r="I16" s="8"/>
      <c r="J16" s="8"/>
      <c r="K16" s="8"/>
      <c r="L16" s="8"/>
      <c r="M16" s="8"/>
      <c r="N16" s="8"/>
      <c r="O16" s="8"/>
      <c r="P16" s="8"/>
      <c r="Q16" s="8"/>
      <c r="R16" s="8"/>
      <c r="S16" s="8"/>
      <c r="T16" s="165" t="s">
        <v>348</v>
      </c>
      <c r="U16" s="166">
        <v>10</v>
      </c>
    </row>
    <row r="17" spans="1:21" s="3" customFormat="1" ht="15" customHeight="1" x14ac:dyDescent="0.2">
      <c r="A17" s="8"/>
      <c r="B17" s="11"/>
      <c r="C17" s="8"/>
      <c r="D17" s="8"/>
      <c r="E17" s="8"/>
      <c r="F17" s="8"/>
      <c r="G17" s="8"/>
      <c r="H17" s="8"/>
      <c r="I17" s="8"/>
      <c r="J17" s="8"/>
      <c r="K17" s="8"/>
      <c r="L17" s="8"/>
      <c r="M17" s="8"/>
      <c r="N17" s="8"/>
      <c r="O17" s="8"/>
      <c r="P17" s="8"/>
      <c r="Q17" s="8"/>
      <c r="R17" s="8"/>
      <c r="S17" s="8"/>
      <c r="T17" s="165" t="s">
        <v>349</v>
      </c>
      <c r="U17" s="166">
        <v>11</v>
      </c>
    </row>
    <row r="18" spans="1:21" s="3" customFormat="1" ht="15" customHeight="1" x14ac:dyDescent="0.2">
      <c r="A18" s="8"/>
      <c r="B18" s="11"/>
      <c r="C18" s="8"/>
      <c r="D18" s="8"/>
      <c r="E18" s="8"/>
      <c r="F18" s="8"/>
      <c r="G18" s="8"/>
      <c r="H18" s="8"/>
      <c r="I18" s="8"/>
      <c r="J18" s="8"/>
      <c r="K18" s="8"/>
      <c r="L18" s="8"/>
      <c r="M18" s="8"/>
      <c r="N18" s="8"/>
      <c r="O18" s="8"/>
      <c r="P18" s="8"/>
      <c r="Q18" s="8"/>
      <c r="R18" s="8"/>
      <c r="S18" s="8"/>
      <c r="T18" s="165" t="s">
        <v>350</v>
      </c>
      <c r="U18" s="166">
        <v>12</v>
      </c>
    </row>
    <row r="19" spans="1:21" s="3" customFormat="1" ht="15" customHeight="1" x14ac:dyDescent="0.2">
      <c r="A19" s="8"/>
      <c r="B19" s="11"/>
      <c r="C19" s="8"/>
      <c r="D19" s="8"/>
      <c r="E19" s="8"/>
      <c r="F19" s="8"/>
      <c r="G19" s="8"/>
      <c r="H19" s="8"/>
      <c r="I19" s="8"/>
      <c r="J19" s="8"/>
      <c r="K19" s="8"/>
      <c r="L19" s="8"/>
      <c r="M19" s="8"/>
      <c r="N19" s="8"/>
      <c r="O19" s="8"/>
      <c r="P19" s="8"/>
      <c r="Q19" s="8"/>
      <c r="R19" s="8"/>
      <c r="S19" s="8"/>
      <c r="T19" s="165" t="s">
        <v>351</v>
      </c>
      <c r="U19" s="166">
        <v>13</v>
      </c>
    </row>
    <row r="20" spans="1:21" s="3" customFormat="1" ht="15" customHeight="1" x14ac:dyDescent="0.2">
      <c r="A20" s="8"/>
      <c r="B20" s="8"/>
      <c r="C20" s="8"/>
      <c r="D20" s="8"/>
      <c r="E20" s="8"/>
      <c r="F20" s="8"/>
      <c r="G20" s="8"/>
      <c r="H20" s="8"/>
      <c r="I20" s="8"/>
      <c r="J20" s="8"/>
      <c r="K20" s="8"/>
      <c r="L20" s="8"/>
      <c r="M20" s="8"/>
      <c r="N20" s="8"/>
      <c r="O20" s="8"/>
      <c r="P20" s="8"/>
      <c r="Q20" s="8"/>
      <c r="R20" s="8"/>
      <c r="S20" s="8"/>
      <c r="T20" s="165" t="s">
        <v>135</v>
      </c>
      <c r="U20" s="166">
        <v>14</v>
      </c>
    </row>
    <row r="21" spans="1:21" s="3" customFormat="1" ht="15" customHeight="1" x14ac:dyDescent="0.2">
      <c r="A21" s="8"/>
      <c r="B21" s="8"/>
      <c r="C21" s="8"/>
      <c r="D21" s="8"/>
      <c r="E21" s="8"/>
      <c r="F21" s="8"/>
      <c r="G21" s="8"/>
      <c r="H21" s="8"/>
      <c r="I21" s="8"/>
      <c r="J21" s="8"/>
      <c r="K21" s="8"/>
      <c r="L21" s="8"/>
      <c r="M21" s="8"/>
      <c r="N21" s="8"/>
      <c r="O21" s="8"/>
      <c r="P21" s="8"/>
      <c r="Q21" s="8"/>
      <c r="R21" s="8"/>
      <c r="S21" s="8"/>
      <c r="T21" s="165" t="s">
        <v>155</v>
      </c>
      <c r="U21" s="166">
        <v>15</v>
      </c>
    </row>
    <row r="22" spans="1:21" s="3" customFormat="1" ht="15" customHeight="1" x14ac:dyDescent="0.2">
      <c r="A22" s="8"/>
      <c r="B22" s="8"/>
      <c r="C22" s="8"/>
      <c r="D22" s="8"/>
      <c r="E22" s="8"/>
      <c r="F22" s="8"/>
      <c r="G22" s="8"/>
      <c r="H22" s="8"/>
      <c r="I22" s="8"/>
      <c r="J22" s="8"/>
      <c r="K22" s="8"/>
      <c r="L22" s="8"/>
      <c r="M22" s="8"/>
      <c r="N22" s="8"/>
      <c r="O22" s="8"/>
      <c r="P22" s="8"/>
      <c r="Q22" s="8"/>
      <c r="R22" s="8"/>
      <c r="S22" s="8"/>
      <c r="T22" s="165" t="s">
        <v>136</v>
      </c>
      <c r="U22" s="166">
        <v>16</v>
      </c>
    </row>
    <row r="23" spans="1:21" s="3" customFormat="1" ht="15" customHeight="1" x14ac:dyDescent="0.2">
      <c r="A23" s="8"/>
      <c r="B23" s="8"/>
      <c r="C23" s="8"/>
      <c r="D23" s="8"/>
      <c r="E23" s="8"/>
      <c r="F23" s="8"/>
      <c r="G23" s="8"/>
      <c r="H23" s="8"/>
      <c r="I23" s="8"/>
      <c r="J23" s="8"/>
      <c r="K23" s="8"/>
      <c r="L23" s="8"/>
      <c r="M23" s="8"/>
      <c r="N23" s="8"/>
      <c r="O23" s="8"/>
      <c r="P23" s="8"/>
      <c r="Q23" s="8"/>
      <c r="R23" s="8"/>
      <c r="S23" s="8"/>
      <c r="T23" s="165" t="s">
        <v>109</v>
      </c>
      <c r="U23" s="166">
        <v>17</v>
      </c>
    </row>
    <row r="24" spans="1:21" s="3" customFormat="1" ht="15" customHeight="1" x14ac:dyDescent="0.2">
      <c r="A24" s="8"/>
      <c r="B24" s="8"/>
      <c r="C24" s="8"/>
      <c r="D24" s="8"/>
      <c r="E24" s="8"/>
      <c r="F24" s="8"/>
      <c r="G24" s="8"/>
      <c r="H24" s="8"/>
      <c r="I24" s="8"/>
      <c r="J24" s="8"/>
      <c r="K24" s="8"/>
      <c r="L24" s="8"/>
      <c r="M24" s="8"/>
      <c r="N24" s="8"/>
      <c r="O24" s="8"/>
      <c r="P24" s="8"/>
      <c r="Q24" s="8"/>
      <c r="R24" s="8"/>
      <c r="S24" s="8"/>
      <c r="T24" s="165" t="s">
        <v>352</v>
      </c>
      <c r="U24" s="166">
        <v>18</v>
      </c>
    </row>
    <row r="25" spans="1:21" s="3" customFormat="1" ht="15" customHeight="1" x14ac:dyDescent="0.2">
      <c r="A25" s="8"/>
      <c r="B25" s="8"/>
      <c r="C25" s="8"/>
      <c r="D25" s="8"/>
      <c r="E25" s="8"/>
      <c r="F25" s="8"/>
      <c r="G25" s="8"/>
      <c r="H25" s="8"/>
      <c r="I25" s="8"/>
      <c r="J25" s="8"/>
      <c r="K25" s="8"/>
      <c r="L25" s="8"/>
      <c r="M25" s="8"/>
      <c r="N25" s="8"/>
      <c r="O25" s="8"/>
      <c r="P25" s="8"/>
      <c r="Q25" s="8"/>
      <c r="R25" s="8"/>
      <c r="S25" s="8"/>
      <c r="T25" s="165" t="s">
        <v>53</v>
      </c>
      <c r="U25" s="166">
        <v>19</v>
      </c>
    </row>
    <row r="26" spans="1:21" s="3" customFormat="1" ht="15" customHeight="1" x14ac:dyDescent="0.2">
      <c r="A26" s="8"/>
      <c r="B26" s="8"/>
      <c r="C26" s="8"/>
      <c r="D26" s="8"/>
      <c r="E26" s="8"/>
      <c r="F26" s="8"/>
      <c r="G26" s="8"/>
      <c r="H26" s="8"/>
      <c r="I26" s="8"/>
      <c r="J26" s="8"/>
      <c r="K26" s="8"/>
      <c r="L26" s="8"/>
      <c r="M26" s="8"/>
      <c r="N26" s="8"/>
      <c r="O26" s="8"/>
      <c r="P26" s="8"/>
      <c r="Q26" s="8"/>
      <c r="R26" s="8"/>
      <c r="S26" s="8"/>
      <c r="T26" s="165" t="s">
        <v>137</v>
      </c>
      <c r="U26" s="166">
        <v>20</v>
      </c>
    </row>
    <row r="27" spans="1:21" s="3" customFormat="1" ht="15" customHeight="1" x14ac:dyDescent="0.2">
      <c r="A27" s="8"/>
      <c r="B27" s="8"/>
      <c r="C27" s="8"/>
      <c r="D27" s="8"/>
      <c r="E27" s="8"/>
      <c r="F27" s="8"/>
      <c r="G27" s="8"/>
      <c r="H27" s="8"/>
      <c r="I27" s="8"/>
      <c r="J27" s="8"/>
      <c r="K27" s="8"/>
      <c r="L27" s="8"/>
      <c r="M27" s="8"/>
      <c r="N27" s="8"/>
      <c r="O27" s="8"/>
      <c r="P27" s="8"/>
      <c r="Q27" s="8"/>
      <c r="R27" s="8"/>
      <c r="S27" s="8"/>
      <c r="T27" s="165" t="s">
        <v>353</v>
      </c>
      <c r="U27" s="166">
        <v>21</v>
      </c>
    </row>
    <row r="28" spans="1:21" s="3" customFormat="1" ht="15" customHeight="1" x14ac:dyDescent="0.2">
      <c r="A28" s="8"/>
      <c r="B28" s="8"/>
      <c r="C28" s="8"/>
      <c r="D28" s="8"/>
      <c r="E28" s="8"/>
      <c r="F28" s="8"/>
      <c r="G28" s="8"/>
      <c r="H28" s="8"/>
      <c r="I28" s="8"/>
      <c r="J28" s="8"/>
      <c r="K28" s="8"/>
      <c r="L28" s="8"/>
      <c r="M28" s="8"/>
      <c r="N28" s="8"/>
      <c r="O28" s="8"/>
      <c r="P28" s="8"/>
      <c r="Q28" s="8"/>
      <c r="R28" s="8"/>
      <c r="S28" s="8"/>
      <c r="T28" s="165" t="s">
        <v>138</v>
      </c>
      <c r="U28" s="166">
        <v>22</v>
      </c>
    </row>
    <row r="29" spans="1:21" s="3" customFormat="1" ht="15" customHeight="1" x14ac:dyDescent="0.2">
      <c r="A29" s="8"/>
      <c r="B29" s="8"/>
      <c r="C29" s="8"/>
      <c r="D29" s="8"/>
      <c r="E29" s="8"/>
      <c r="F29" s="8"/>
      <c r="G29" s="8"/>
      <c r="H29" s="8"/>
      <c r="I29" s="8"/>
      <c r="J29" s="8"/>
      <c r="K29" s="8"/>
      <c r="L29" s="8"/>
      <c r="M29" s="8"/>
      <c r="N29" s="8"/>
      <c r="O29" s="8"/>
      <c r="P29" s="8"/>
      <c r="Q29" s="8"/>
      <c r="R29" s="8"/>
      <c r="S29" s="8"/>
      <c r="T29" s="165" t="s">
        <v>139</v>
      </c>
      <c r="U29" s="166">
        <v>23</v>
      </c>
    </row>
    <row r="30" spans="1:21" s="3" customFormat="1" ht="15" customHeight="1" x14ac:dyDescent="0.2">
      <c r="A30" s="8"/>
      <c r="B30" s="8"/>
      <c r="C30" s="8"/>
      <c r="D30" s="8"/>
      <c r="E30" s="8"/>
      <c r="F30" s="8"/>
      <c r="G30" s="8"/>
      <c r="H30" s="8"/>
      <c r="I30" s="8"/>
      <c r="J30" s="8"/>
      <c r="K30" s="8"/>
      <c r="L30" s="8"/>
      <c r="M30" s="8"/>
      <c r="N30" s="8"/>
      <c r="O30" s="8"/>
      <c r="P30" s="8"/>
      <c r="Q30" s="8"/>
      <c r="R30" s="8"/>
      <c r="S30" s="8"/>
      <c r="T30" s="165" t="s">
        <v>140</v>
      </c>
      <c r="U30" s="166">
        <v>24</v>
      </c>
    </row>
    <row r="31" spans="1:21" s="3" customFormat="1" ht="15" customHeight="1" x14ac:dyDescent="0.2">
      <c r="A31" s="8"/>
      <c r="B31" s="8"/>
      <c r="C31" s="8"/>
      <c r="D31" s="8"/>
      <c r="E31" s="8"/>
      <c r="F31" s="8"/>
      <c r="G31" s="8"/>
      <c r="H31" s="8"/>
      <c r="I31" s="8"/>
      <c r="J31" s="8"/>
      <c r="K31" s="8"/>
      <c r="L31" s="8"/>
      <c r="M31" s="8"/>
      <c r="N31" s="8"/>
      <c r="O31" s="8"/>
      <c r="P31" s="8"/>
      <c r="Q31" s="8"/>
      <c r="R31" s="8"/>
      <c r="S31" s="8"/>
      <c r="T31" s="165" t="s">
        <v>354</v>
      </c>
      <c r="U31" s="166">
        <v>25</v>
      </c>
    </row>
    <row r="32" spans="1:21" s="3" customFormat="1" ht="15" customHeight="1" x14ac:dyDescent="0.2">
      <c r="A32" s="8"/>
      <c r="B32" s="8"/>
      <c r="C32" s="8"/>
      <c r="D32" s="8"/>
      <c r="E32" s="8"/>
      <c r="F32" s="8"/>
      <c r="G32" s="8"/>
      <c r="H32" s="8"/>
      <c r="I32" s="8"/>
      <c r="J32" s="8"/>
      <c r="K32" s="8"/>
      <c r="L32" s="8"/>
      <c r="M32" s="8"/>
      <c r="N32" s="8"/>
      <c r="O32" s="8"/>
      <c r="P32" s="8"/>
      <c r="Q32" s="8"/>
      <c r="R32" s="8"/>
      <c r="S32" s="8"/>
      <c r="T32" s="165" t="s">
        <v>141</v>
      </c>
      <c r="U32" s="166">
        <v>26</v>
      </c>
    </row>
    <row r="33" spans="1:21" s="3" customFormat="1" ht="15" customHeight="1" x14ac:dyDescent="0.2">
      <c r="A33" s="8"/>
      <c r="B33" s="8"/>
      <c r="C33" s="8"/>
      <c r="D33" s="8"/>
      <c r="E33" s="8"/>
      <c r="F33" s="8"/>
      <c r="G33" s="8"/>
      <c r="H33" s="8"/>
      <c r="I33" s="8"/>
      <c r="J33" s="8"/>
      <c r="K33" s="8"/>
      <c r="L33" s="8"/>
      <c r="M33" s="8"/>
      <c r="N33" s="8"/>
      <c r="O33" s="8"/>
      <c r="P33" s="8"/>
      <c r="Q33" s="8"/>
      <c r="R33" s="8"/>
      <c r="S33" s="8"/>
      <c r="T33" s="165" t="s">
        <v>142</v>
      </c>
      <c r="U33" s="166">
        <v>27</v>
      </c>
    </row>
    <row r="34" spans="1:21" s="3" customFormat="1" ht="15" customHeight="1" x14ac:dyDescent="0.2">
      <c r="A34" s="8"/>
      <c r="B34" s="8"/>
      <c r="C34" s="8"/>
      <c r="D34" s="8"/>
      <c r="E34" s="8"/>
      <c r="F34" s="8"/>
      <c r="G34" s="8"/>
      <c r="H34" s="8"/>
      <c r="I34" s="8"/>
      <c r="J34" s="8"/>
      <c r="K34" s="8"/>
      <c r="L34" s="8"/>
      <c r="M34" s="8"/>
      <c r="N34" s="8"/>
      <c r="O34" s="8"/>
      <c r="P34" s="8"/>
      <c r="Q34" s="8"/>
      <c r="R34" s="8"/>
      <c r="S34" s="8"/>
      <c r="T34" s="165" t="s">
        <v>64</v>
      </c>
      <c r="U34" s="166">
        <v>28</v>
      </c>
    </row>
    <row r="35" spans="1:21" s="3" customFormat="1" ht="12.75" x14ac:dyDescent="0.2">
      <c r="A35" s="8"/>
      <c r="B35" s="8"/>
      <c r="C35" s="8"/>
      <c r="D35" s="8"/>
      <c r="E35" s="8"/>
      <c r="F35" s="8"/>
      <c r="G35" s="8"/>
      <c r="H35" s="8"/>
      <c r="I35" s="8"/>
      <c r="J35" s="8"/>
      <c r="K35" s="8"/>
      <c r="L35" s="8"/>
      <c r="M35" s="8"/>
      <c r="N35" s="8"/>
      <c r="O35" s="8"/>
      <c r="P35" s="8"/>
      <c r="Q35" s="8"/>
      <c r="R35" s="8"/>
      <c r="S35" s="8"/>
      <c r="T35" s="165" t="s">
        <v>156</v>
      </c>
      <c r="U35" s="166">
        <v>29</v>
      </c>
    </row>
    <row r="36" spans="1:21" s="3" customFormat="1" ht="15" customHeight="1" x14ac:dyDescent="0.2">
      <c r="A36" s="8"/>
      <c r="B36" s="8"/>
      <c r="C36" s="8"/>
      <c r="D36" s="8"/>
      <c r="E36" s="8"/>
      <c r="F36" s="8"/>
      <c r="G36" s="8"/>
      <c r="H36" s="8"/>
      <c r="I36" s="8"/>
      <c r="J36" s="8"/>
      <c r="K36" s="8"/>
      <c r="L36" s="8"/>
      <c r="M36" s="8"/>
      <c r="N36" s="8"/>
      <c r="O36" s="8"/>
      <c r="P36" s="8"/>
      <c r="Q36" s="8"/>
      <c r="R36" s="8"/>
      <c r="S36" s="8"/>
      <c r="T36" s="165" t="s">
        <v>334</v>
      </c>
      <c r="U36" s="166">
        <v>30</v>
      </c>
    </row>
    <row r="37" spans="1:21" s="3" customFormat="1" ht="15" customHeight="1" x14ac:dyDescent="0.2">
      <c r="A37" s="8"/>
      <c r="B37" s="8"/>
      <c r="C37" s="8"/>
      <c r="D37" s="8"/>
      <c r="E37" s="8"/>
      <c r="F37" s="8"/>
      <c r="G37" s="8"/>
      <c r="H37" s="8"/>
      <c r="I37" s="8"/>
      <c r="J37" s="8"/>
      <c r="K37" s="8"/>
      <c r="L37" s="8"/>
      <c r="M37" s="8"/>
      <c r="N37" s="8"/>
      <c r="O37" s="8"/>
      <c r="P37" s="8"/>
      <c r="Q37" s="8"/>
      <c r="R37" s="8"/>
      <c r="S37" s="8"/>
      <c r="T37" s="165" t="s">
        <v>157</v>
      </c>
      <c r="U37" s="166">
        <v>31</v>
      </c>
    </row>
    <row r="38" spans="1:21" s="3" customFormat="1" ht="15" customHeight="1" x14ac:dyDescent="0.2">
      <c r="A38" s="8"/>
      <c r="B38" s="8"/>
      <c r="C38" s="8"/>
      <c r="D38" s="8"/>
      <c r="E38" s="8"/>
      <c r="F38" s="8"/>
      <c r="G38" s="8"/>
      <c r="H38" s="8"/>
      <c r="I38" s="8"/>
      <c r="J38" s="8"/>
      <c r="K38" s="8"/>
      <c r="L38" s="8"/>
      <c r="M38" s="8"/>
      <c r="N38" s="8"/>
      <c r="O38" s="8"/>
      <c r="P38" s="8"/>
      <c r="Q38" s="8"/>
      <c r="R38" s="8"/>
      <c r="S38" s="8"/>
      <c r="T38" s="165" t="s">
        <v>355</v>
      </c>
      <c r="U38" s="166">
        <v>32</v>
      </c>
    </row>
    <row r="39" spans="1:21" s="3" customFormat="1" ht="15" customHeight="1" x14ac:dyDescent="0.2">
      <c r="A39" s="8"/>
      <c r="B39" s="8"/>
      <c r="C39" s="8"/>
      <c r="D39" s="8"/>
      <c r="E39" s="8"/>
      <c r="F39" s="8"/>
      <c r="G39" s="8"/>
      <c r="H39" s="8"/>
      <c r="I39" s="8"/>
      <c r="J39" s="8"/>
      <c r="K39" s="8"/>
      <c r="L39" s="8"/>
      <c r="M39" s="8"/>
      <c r="N39" s="8"/>
      <c r="O39" s="8"/>
      <c r="P39" s="8"/>
      <c r="Q39" s="8"/>
      <c r="R39" s="8"/>
      <c r="S39" s="8"/>
      <c r="T39" s="165" t="s">
        <v>100</v>
      </c>
      <c r="U39" s="166">
        <v>33</v>
      </c>
    </row>
    <row r="40" spans="1:21" s="3" customFormat="1" ht="12.75" x14ac:dyDescent="0.2">
      <c r="A40" s="8"/>
      <c r="B40" s="8"/>
      <c r="C40" s="8"/>
      <c r="D40" s="8"/>
      <c r="E40" s="8"/>
      <c r="F40" s="8"/>
      <c r="G40" s="8"/>
      <c r="H40" s="8"/>
      <c r="I40" s="8"/>
      <c r="J40" s="8"/>
      <c r="K40" s="8"/>
      <c r="L40" s="8"/>
      <c r="M40" s="1"/>
      <c r="N40" s="8"/>
      <c r="O40" s="8"/>
      <c r="P40" s="8"/>
      <c r="Q40" s="8"/>
      <c r="R40" s="8"/>
      <c r="S40" s="8"/>
      <c r="T40" s="165" t="s">
        <v>356</v>
      </c>
      <c r="U40" s="166">
        <v>34</v>
      </c>
    </row>
    <row r="41" spans="1:21" s="3" customFormat="1" ht="12.75" x14ac:dyDescent="0.2">
      <c r="A41" s="8"/>
      <c r="B41" s="8"/>
      <c r="C41" s="8"/>
      <c r="D41" s="8"/>
      <c r="E41" s="8"/>
      <c r="F41" s="8"/>
      <c r="G41" s="8"/>
      <c r="H41" s="8"/>
      <c r="I41" s="8"/>
      <c r="J41" s="8"/>
      <c r="K41" s="8"/>
      <c r="L41" s="8"/>
      <c r="M41" s="8"/>
      <c r="N41" s="8"/>
      <c r="O41" s="8"/>
      <c r="P41" s="8"/>
      <c r="Q41" s="8"/>
      <c r="R41" s="8"/>
      <c r="S41" s="8"/>
      <c r="T41" s="165" t="s">
        <v>143</v>
      </c>
      <c r="U41" s="166">
        <v>35</v>
      </c>
    </row>
    <row r="42" spans="1:21" s="3" customFormat="1" ht="12.75" customHeight="1" x14ac:dyDescent="0.2">
      <c r="A42" s="12"/>
      <c r="B42" s="12"/>
      <c r="C42" s="12"/>
      <c r="D42" s="12"/>
      <c r="E42" s="12"/>
      <c r="F42" s="12"/>
      <c r="G42" s="12"/>
      <c r="H42" s="12"/>
      <c r="I42" s="12"/>
      <c r="J42" s="12"/>
      <c r="K42" s="12"/>
      <c r="L42" s="12"/>
      <c r="M42" s="12"/>
      <c r="N42" s="12"/>
      <c r="O42" s="12"/>
      <c r="P42" s="12"/>
      <c r="Q42" s="12"/>
      <c r="R42" s="12"/>
      <c r="S42" s="12"/>
      <c r="T42" s="165" t="s">
        <v>116</v>
      </c>
      <c r="U42" s="166">
        <v>36</v>
      </c>
    </row>
    <row r="43" spans="1:21" s="3" customFormat="1" ht="12.75" customHeight="1" x14ac:dyDescent="0.2">
      <c r="A43" s="12"/>
      <c r="B43" s="12"/>
      <c r="C43" s="12"/>
      <c r="D43" s="12"/>
      <c r="E43" s="12"/>
      <c r="F43" s="12"/>
      <c r="G43" s="12"/>
      <c r="H43" s="12"/>
      <c r="I43" s="12"/>
      <c r="J43" s="12"/>
      <c r="K43" s="12"/>
      <c r="L43" s="12"/>
      <c r="M43" s="12"/>
      <c r="N43" s="12"/>
      <c r="O43" s="12"/>
      <c r="P43" s="12"/>
      <c r="Q43" s="12"/>
      <c r="R43" s="12"/>
      <c r="S43" s="12"/>
      <c r="T43" s="165" t="s">
        <v>357</v>
      </c>
      <c r="U43" s="166">
        <v>37</v>
      </c>
    </row>
    <row r="44" spans="1:21" s="2" customFormat="1" ht="12.75" customHeight="1" x14ac:dyDescent="0.2">
      <c r="A44" s="12"/>
      <c r="B44" s="12"/>
      <c r="C44" s="12"/>
      <c r="D44" s="12"/>
      <c r="E44" s="12"/>
      <c r="F44" s="12"/>
      <c r="G44" s="12"/>
      <c r="H44" s="12"/>
      <c r="I44" s="12"/>
      <c r="J44" s="12"/>
      <c r="K44" s="12"/>
      <c r="L44" s="12"/>
      <c r="M44" s="12"/>
      <c r="N44" s="12"/>
      <c r="O44" s="12"/>
      <c r="P44" s="12"/>
      <c r="Q44" s="12"/>
      <c r="R44" s="12"/>
      <c r="S44" s="12"/>
      <c r="T44" s="165" t="s">
        <v>144</v>
      </c>
      <c r="U44" s="166">
        <v>38</v>
      </c>
    </row>
    <row r="45" spans="1:21" s="2" customFormat="1" ht="12.75" customHeight="1" x14ac:dyDescent="0.2">
      <c r="A45" s="12"/>
      <c r="B45" s="12"/>
      <c r="C45" s="12"/>
      <c r="D45" s="12"/>
      <c r="E45" s="12"/>
      <c r="F45" s="12"/>
      <c r="G45" s="12"/>
      <c r="H45" s="12"/>
      <c r="I45" s="12"/>
      <c r="J45" s="12"/>
      <c r="K45" s="12"/>
      <c r="L45" s="12"/>
      <c r="M45" s="12"/>
      <c r="N45" s="12"/>
      <c r="O45" s="12"/>
      <c r="P45" s="12"/>
      <c r="Q45" s="12"/>
      <c r="R45" s="12"/>
      <c r="S45" s="12"/>
      <c r="T45" s="165" t="s">
        <v>145</v>
      </c>
      <c r="U45" s="166">
        <v>39</v>
      </c>
    </row>
    <row r="46" spans="1:21" s="2" customFormat="1" ht="12.75" customHeight="1" x14ac:dyDescent="0.2">
      <c r="A46" s="12"/>
      <c r="B46" s="12"/>
      <c r="C46" s="12"/>
      <c r="D46" s="12"/>
      <c r="E46" s="12"/>
      <c r="F46" s="12"/>
      <c r="G46" s="12"/>
      <c r="H46" s="12"/>
      <c r="I46" s="12"/>
      <c r="J46" s="12"/>
      <c r="K46" s="12"/>
      <c r="L46" s="12"/>
      <c r="M46" s="12"/>
      <c r="N46" s="12"/>
      <c r="O46" s="12"/>
      <c r="P46" s="12"/>
      <c r="Q46" s="12"/>
      <c r="R46" s="12"/>
      <c r="S46" s="12"/>
      <c r="T46" s="165" t="s">
        <v>322</v>
      </c>
      <c r="U46" s="166">
        <v>40</v>
      </c>
    </row>
    <row r="47" spans="1:21" s="2" customFormat="1" ht="12.75" customHeight="1" x14ac:dyDescent="0.2">
      <c r="A47" s="12"/>
      <c r="B47" s="12"/>
      <c r="C47" s="12"/>
      <c r="D47" s="12"/>
      <c r="E47" s="12"/>
      <c r="F47" s="12"/>
      <c r="G47" s="12"/>
      <c r="H47" s="12"/>
      <c r="I47" s="12"/>
      <c r="J47" s="12"/>
      <c r="K47" s="12"/>
      <c r="L47" s="12"/>
      <c r="M47" s="12"/>
      <c r="N47" s="12"/>
      <c r="O47" s="12"/>
      <c r="P47" s="12"/>
      <c r="Q47" s="12"/>
      <c r="R47" s="12"/>
      <c r="S47" s="12"/>
      <c r="T47" s="165" t="s">
        <v>70</v>
      </c>
      <c r="U47" s="166">
        <v>41</v>
      </c>
    </row>
    <row r="48" spans="1:21" s="2" customFormat="1" ht="12.75" customHeight="1" x14ac:dyDescent="0.2">
      <c r="A48" s="12"/>
      <c r="B48" s="12"/>
      <c r="C48" s="12"/>
      <c r="D48" s="12"/>
      <c r="E48" s="12"/>
      <c r="F48" s="12"/>
      <c r="G48" s="12"/>
      <c r="H48" s="12"/>
      <c r="I48" s="12"/>
      <c r="J48" s="12"/>
      <c r="K48" s="12"/>
      <c r="L48" s="12"/>
      <c r="M48" s="12"/>
      <c r="N48" s="12"/>
      <c r="O48" s="12"/>
      <c r="P48" s="12"/>
      <c r="Q48" s="12"/>
      <c r="R48" s="12"/>
      <c r="S48" s="12"/>
      <c r="T48" s="165" t="s">
        <v>146</v>
      </c>
      <c r="U48" s="166">
        <v>42</v>
      </c>
    </row>
    <row r="49" spans="1:21" s="2" customFormat="1" ht="12.75" customHeight="1" x14ac:dyDescent="0.2">
      <c r="A49" s="12"/>
      <c r="B49" s="12"/>
      <c r="C49" s="12"/>
      <c r="D49" s="12"/>
      <c r="E49" s="12"/>
      <c r="F49" s="12"/>
      <c r="G49" s="12"/>
      <c r="H49" s="12"/>
      <c r="I49" s="12"/>
      <c r="J49" s="12"/>
      <c r="K49" s="12"/>
      <c r="L49" s="12"/>
      <c r="M49" s="12"/>
      <c r="N49" s="12"/>
      <c r="O49" s="12"/>
      <c r="P49" s="12"/>
      <c r="Q49" s="12"/>
      <c r="R49" s="12"/>
      <c r="S49" s="12"/>
      <c r="T49" s="165" t="s">
        <v>158</v>
      </c>
      <c r="U49" s="166">
        <v>43</v>
      </c>
    </row>
    <row r="50" spans="1:21" s="2" customFormat="1" ht="12.75" customHeight="1" x14ac:dyDescent="0.2">
      <c r="A50" s="12"/>
      <c r="B50" s="12"/>
      <c r="C50" s="12"/>
      <c r="D50" s="12"/>
      <c r="E50" s="12"/>
      <c r="F50" s="12"/>
      <c r="G50" s="12"/>
      <c r="H50" s="12"/>
      <c r="I50" s="12"/>
      <c r="J50" s="12"/>
      <c r="K50" s="12"/>
      <c r="L50" s="12"/>
      <c r="M50" s="12"/>
      <c r="N50" s="12"/>
      <c r="O50" s="12"/>
      <c r="P50" s="12"/>
      <c r="Q50" s="12"/>
      <c r="R50" s="12"/>
      <c r="S50" s="12"/>
      <c r="T50" s="165" t="s">
        <v>358</v>
      </c>
      <c r="U50" s="166">
        <v>44</v>
      </c>
    </row>
    <row r="51" spans="1:21" s="2" customFormat="1" ht="12.75" customHeight="1" x14ac:dyDescent="0.2">
      <c r="A51" s="12"/>
      <c r="B51" s="12"/>
      <c r="C51" s="12"/>
      <c r="D51" s="12"/>
      <c r="E51" s="12"/>
      <c r="F51" s="12"/>
      <c r="G51" s="12"/>
      <c r="H51" s="12"/>
      <c r="I51" s="12"/>
      <c r="J51" s="12"/>
      <c r="K51" s="12"/>
      <c r="L51" s="12"/>
      <c r="M51" s="12"/>
      <c r="N51" s="12"/>
      <c r="O51" s="12"/>
      <c r="P51" s="12"/>
      <c r="Q51" s="12"/>
      <c r="R51" s="12"/>
      <c r="S51" s="12"/>
      <c r="T51" s="165" t="s">
        <v>359</v>
      </c>
      <c r="U51" s="166">
        <v>45</v>
      </c>
    </row>
    <row r="52" spans="1:21" s="2" customFormat="1" ht="12.75" customHeight="1" x14ac:dyDescent="0.2">
      <c r="A52" s="12"/>
      <c r="B52" s="12"/>
      <c r="C52" s="12"/>
      <c r="D52" s="12"/>
      <c r="E52" s="12"/>
      <c r="F52" s="12"/>
      <c r="G52" s="12"/>
      <c r="H52" s="12"/>
      <c r="I52" s="12"/>
      <c r="J52" s="12"/>
      <c r="K52" s="12"/>
      <c r="L52" s="12"/>
      <c r="M52" s="12"/>
      <c r="N52" s="12"/>
      <c r="O52" s="12"/>
      <c r="P52" s="12"/>
      <c r="Q52" s="12"/>
      <c r="R52" s="12"/>
      <c r="S52" s="12"/>
      <c r="T52" s="165" t="s">
        <v>147</v>
      </c>
      <c r="U52" s="166">
        <v>46</v>
      </c>
    </row>
    <row r="53" spans="1:21" s="2" customFormat="1" ht="12.75" customHeight="1" x14ac:dyDescent="0.2">
      <c r="A53" s="12"/>
      <c r="B53" s="12"/>
      <c r="C53" s="12"/>
      <c r="D53" s="12"/>
      <c r="E53" s="12"/>
      <c r="F53" s="12"/>
      <c r="G53" s="12"/>
      <c r="H53" s="12"/>
      <c r="I53" s="12"/>
      <c r="J53" s="12"/>
      <c r="K53" s="12"/>
      <c r="L53" s="12"/>
      <c r="M53" s="12"/>
      <c r="N53" s="12"/>
      <c r="O53" s="12"/>
      <c r="P53" s="12"/>
      <c r="Q53" s="12"/>
      <c r="R53" s="12"/>
      <c r="S53" s="12"/>
      <c r="T53" s="165" t="s">
        <v>360</v>
      </c>
      <c r="U53" s="166">
        <v>47</v>
      </c>
    </row>
    <row r="54" spans="1:21" s="2" customFormat="1" ht="12.75" customHeight="1" x14ac:dyDescent="0.2">
      <c r="A54" s="12"/>
      <c r="B54" s="12"/>
      <c r="C54" s="12"/>
      <c r="D54" s="12"/>
      <c r="E54" s="12"/>
      <c r="F54" s="12"/>
      <c r="G54" s="12"/>
      <c r="H54" s="12"/>
      <c r="I54" s="12"/>
      <c r="J54" s="12"/>
      <c r="K54" s="12"/>
      <c r="L54" s="12"/>
      <c r="M54" s="12"/>
      <c r="N54" s="12"/>
      <c r="O54" s="12"/>
      <c r="P54" s="12"/>
      <c r="Q54" s="12"/>
      <c r="R54" s="12"/>
      <c r="S54" s="12"/>
      <c r="T54" s="165" t="s">
        <v>148</v>
      </c>
      <c r="U54" s="166">
        <v>48</v>
      </c>
    </row>
    <row r="55" spans="1:21" s="2" customFormat="1" ht="12.75" customHeight="1" x14ac:dyDescent="0.2">
      <c r="A55" s="12"/>
      <c r="B55" s="12"/>
      <c r="C55" s="12"/>
      <c r="D55" s="12"/>
      <c r="E55" s="12"/>
      <c r="F55" s="12"/>
      <c r="G55" s="12"/>
      <c r="H55" s="12"/>
      <c r="I55" s="12"/>
      <c r="J55" s="12"/>
      <c r="K55" s="12"/>
      <c r="L55" s="12"/>
      <c r="M55" s="12"/>
      <c r="N55" s="12"/>
      <c r="O55" s="12"/>
      <c r="P55" s="12"/>
      <c r="Q55" s="12"/>
      <c r="R55" s="12"/>
      <c r="S55" s="12"/>
      <c r="T55" s="165" t="s">
        <v>149</v>
      </c>
      <c r="U55" s="166">
        <v>49</v>
      </c>
    </row>
    <row r="56" spans="1:21" s="2" customFormat="1" ht="12.75" customHeight="1" x14ac:dyDescent="0.2">
      <c r="A56" s="12"/>
      <c r="B56" s="12"/>
      <c r="C56" s="12"/>
      <c r="D56" s="12"/>
      <c r="E56" s="12"/>
      <c r="F56" s="12"/>
      <c r="G56" s="12"/>
      <c r="H56" s="12"/>
      <c r="I56" s="12"/>
      <c r="J56" s="12"/>
      <c r="K56" s="12"/>
      <c r="L56" s="12"/>
      <c r="M56" s="12"/>
      <c r="N56" s="12"/>
      <c r="O56" s="12"/>
      <c r="P56" s="12"/>
      <c r="Q56" s="12"/>
      <c r="R56" s="12"/>
      <c r="S56" s="12"/>
      <c r="T56" s="165" t="s">
        <v>75</v>
      </c>
      <c r="U56" s="166">
        <v>50</v>
      </c>
    </row>
    <row r="57" spans="1:21" s="2" customFormat="1" ht="12.75" customHeight="1" x14ac:dyDescent="0.2">
      <c r="A57" s="12"/>
      <c r="B57" s="12"/>
      <c r="C57" s="12"/>
      <c r="D57" s="12"/>
      <c r="E57" s="12"/>
      <c r="F57" s="12"/>
      <c r="G57" s="12"/>
      <c r="H57" s="12"/>
      <c r="I57" s="12"/>
      <c r="J57" s="12"/>
      <c r="K57" s="12"/>
      <c r="L57" s="12"/>
      <c r="M57" s="12"/>
      <c r="N57" s="12"/>
      <c r="O57" s="12"/>
      <c r="P57" s="12"/>
      <c r="Q57" s="12"/>
      <c r="R57" s="12"/>
      <c r="S57" s="12"/>
      <c r="T57" s="167" t="s">
        <v>361</v>
      </c>
      <c r="U57" s="168">
        <v>51</v>
      </c>
    </row>
    <row r="58" spans="1:21" s="2" customFormat="1" ht="12.75" customHeight="1" x14ac:dyDescent="0.2">
      <c r="A58" s="12"/>
      <c r="B58" s="12"/>
      <c r="C58" s="12"/>
      <c r="D58" s="12"/>
      <c r="E58" s="12"/>
      <c r="F58" s="12"/>
      <c r="G58" s="12"/>
      <c r="H58" s="12"/>
      <c r="I58" s="12"/>
      <c r="J58" s="12"/>
      <c r="K58" s="12"/>
      <c r="L58" s="12"/>
      <c r="M58" s="12"/>
      <c r="N58" s="12"/>
      <c r="O58" s="12"/>
      <c r="P58" s="12"/>
      <c r="Q58" s="12"/>
      <c r="R58" s="12"/>
      <c r="S58" s="12"/>
      <c r="T58" s="12"/>
      <c r="U58" s="154"/>
    </row>
    <row r="59" spans="1:21" s="2" customFormat="1" ht="12.75" customHeight="1" x14ac:dyDescent="0.2">
      <c r="A59" s="12"/>
      <c r="B59" s="12"/>
      <c r="C59" s="12"/>
      <c r="D59" s="12"/>
      <c r="E59" s="12"/>
      <c r="F59" s="12"/>
      <c r="G59" s="12"/>
      <c r="H59" s="12"/>
      <c r="I59" s="12"/>
      <c r="J59" s="12"/>
      <c r="K59" s="12"/>
      <c r="L59" s="12"/>
      <c r="M59" s="12"/>
      <c r="N59" s="12"/>
      <c r="O59" s="12"/>
      <c r="P59" s="12"/>
      <c r="Q59" s="12"/>
      <c r="R59" s="12"/>
      <c r="S59" s="12"/>
      <c r="T59" s="12"/>
      <c r="U59" s="154"/>
    </row>
    <row r="60" spans="1:21" s="2" customFormat="1" ht="12.75" customHeight="1" x14ac:dyDescent="0.2">
      <c r="A60" s="12"/>
      <c r="B60" s="12"/>
      <c r="C60" s="12"/>
      <c r="D60" s="12"/>
      <c r="E60" s="12"/>
      <c r="F60" s="12"/>
      <c r="G60" s="12"/>
      <c r="H60" s="12"/>
      <c r="I60" s="12"/>
      <c r="J60" s="12"/>
      <c r="K60" s="12"/>
      <c r="L60" s="12"/>
      <c r="M60" s="12"/>
      <c r="N60" s="12"/>
      <c r="O60" s="12"/>
      <c r="P60" s="12"/>
      <c r="Q60" s="12"/>
      <c r="R60" s="12"/>
      <c r="S60" s="12"/>
      <c r="T60" s="12"/>
      <c r="U60" s="154"/>
    </row>
    <row r="61" spans="1:21" s="2" customFormat="1" ht="12.75" customHeight="1" x14ac:dyDescent="0.2">
      <c r="A61" s="12"/>
      <c r="B61" s="12"/>
      <c r="C61" s="12"/>
      <c r="D61" s="12"/>
      <c r="E61" s="12"/>
      <c r="F61" s="12"/>
      <c r="G61" s="12"/>
      <c r="H61" s="12"/>
      <c r="I61" s="12"/>
      <c r="J61" s="12"/>
      <c r="K61" s="12"/>
      <c r="L61" s="12"/>
      <c r="M61" s="12"/>
      <c r="N61" s="12"/>
      <c r="O61" s="12"/>
      <c r="P61" s="12"/>
      <c r="Q61" s="12"/>
      <c r="R61" s="12"/>
      <c r="S61" s="12"/>
      <c r="T61" s="12"/>
      <c r="U61" s="154"/>
    </row>
    <row r="62" spans="1:21" s="2" customFormat="1" ht="12.75" customHeight="1" x14ac:dyDescent="0.2">
      <c r="A62" s="12"/>
      <c r="B62" s="12"/>
      <c r="C62" s="12"/>
      <c r="D62" s="12"/>
      <c r="E62" s="12"/>
      <c r="F62" s="12"/>
      <c r="G62" s="12"/>
      <c r="H62" s="12"/>
      <c r="I62" s="12"/>
      <c r="J62" s="12"/>
      <c r="K62" s="12"/>
      <c r="L62" s="12"/>
      <c r="M62" s="12"/>
      <c r="N62" s="12"/>
      <c r="O62" s="12"/>
      <c r="P62" s="12"/>
      <c r="Q62" s="12"/>
      <c r="R62" s="12"/>
      <c r="S62" s="12"/>
      <c r="T62" s="12"/>
      <c r="U62" s="154"/>
    </row>
    <row r="63" spans="1:21" s="2" customFormat="1" ht="12.75" customHeight="1" x14ac:dyDescent="0.2">
      <c r="A63" s="12"/>
      <c r="B63" s="12"/>
      <c r="C63" s="12"/>
      <c r="D63" s="12"/>
      <c r="E63" s="12"/>
      <c r="F63" s="12"/>
      <c r="G63" s="12"/>
      <c r="H63" s="12"/>
      <c r="I63" s="12"/>
      <c r="J63" s="12"/>
      <c r="K63" s="12"/>
      <c r="L63" s="12"/>
      <c r="M63" s="12"/>
      <c r="N63" s="12"/>
      <c r="O63" s="12"/>
      <c r="P63" s="12"/>
      <c r="Q63" s="12"/>
      <c r="R63" s="12"/>
      <c r="S63" s="12"/>
      <c r="T63" s="12"/>
      <c r="U63" s="154"/>
    </row>
    <row r="64" spans="1:21" s="2" customFormat="1" ht="12.75" customHeight="1" x14ac:dyDescent="0.2">
      <c r="A64" s="12"/>
      <c r="B64" s="12"/>
      <c r="C64" s="12"/>
      <c r="D64" s="12"/>
      <c r="E64" s="12"/>
      <c r="F64" s="12"/>
      <c r="G64" s="12"/>
      <c r="H64" s="12"/>
      <c r="I64" s="12"/>
      <c r="J64" s="12"/>
      <c r="K64" s="12"/>
      <c r="L64" s="12"/>
      <c r="M64" s="12"/>
      <c r="N64" s="12"/>
      <c r="O64" s="12"/>
      <c r="P64" s="12"/>
      <c r="Q64" s="12"/>
      <c r="R64" s="12"/>
      <c r="S64" s="12"/>
      <c r="T64" s="12"/>
      <c r="U64" s="154"/>
    </row>
    <row r="65" spans="1:21" s="2" customFormat="1" ht="12.75" customHeight="1" x14ac:dyDescent="0.2">
      <c r="A65" s="12"/>
      <c r="B65" s="12"/>
      <c r="C65" s="12"/>
      <c r="D65" s="12"/>
      <c r="E65" s="12"/>
      <c r="F65" s="12"/>
      <c r="G65" s="12"/>
      <c r="H65" s="12"/>
      <c r="I65" s="12"/>
      <c r="J65" s="12"/>
      <c r="K65" s="12"/>
      <c r="L65" s="12"/>
      <c r="M65" s="12"/>
      <c r="N65" s="12"/>
      <c r="O65" s="12"/>
      <c r="P65" s="12"/>
      <c r="Q65" s="12"/>
      <c r="R65" s="12"/>
      <c r="S65" s="12"/>
      <c r="T65" s="12"/>
      <c r="U65" s="154"/>
    </row>
    <row r="66" spans="1:21" s="2" customFormat="1" ht="12.75" customHeight="1" x14ac:dyDescent="0.2">
      <c r="A66" s="12"/>
      <c r="B66" s="12"/>
      <c r="C66" s="12"/>
      <c r="D66" s="12"/>
      <c r="E66" s="12"/>
      <c r="F66" s="12"/>
      <c r="G66" s="12"/>
      <c r="H66" s="12"/>
      <c r="I66" s="12"/>
      <c r="J66" s="12"/>
      <c r="K66" s="12"/>
      <c r="L66" s="12"/>
      <c r="M66" s="12"/>
      <c r="N66" s="12"/>
      <c r="O66" s="12"/>
      <c r="P66" s="12"/>
      <c r="Q66" s="12"/>
      <c r="R66" s="12"/>
      <c r="S66" s="12"/>
      <c r="T66" s="12"/>
      <c r="U66" s="154"/>
    </row>
    <row r="67" spans="1:21" s="2" customFormat="1" ht="12.75" customHeight="1" x14ac:dyDescent="0.2">
      <c r="A67" s="12"/>
      <c r="B67" s="12"/>
      <c r="C67" s="12"/>
      <c r="D67" s="12"/>
      <c r="E67" s="12"/>
      <c r="F67" s="12"/>
      <c r="G67" s="12"/>
      <c r="H67" s="12"/>
      <c r="I67" s="12"/>
      <c r="J67" s="12"/>
      <c r="K67" s="12"/>
      <c r="L67" s="12"/>
      <c r="M67" s="12"/>
      <c r="N67" s="12"/>
      <c r="O67" s="12"/>
      <c r="P67" s="12"/>
      <c r="Q67" s="12"/>
      <c r="R67" s="12"/>
      <c r="S67" s="12"/>
      <c r="T67" s="12"/>
      <c r="U67" s="154"/>
    </row>
    <row r="68" spans="1:21" s="2" customFormat="1" ht="12.75" customHeight="1" x14ac:dyDescent="0.2">
      <c r="A68" s="12"/>
      <c r="B68" s="12"/>
      <c r="C68" s="12"/>
      <c r="D68" s="12"/>
      <c r="E68" s="12"/>
      <c r="F68" s="12"/>
      <c r="G68" s="12"/>
      <c r="H68" s="12"/>
      <c r="I68" s="12"/>
      <c r="J68" s="12"/>
      <c r="K68" s="12"/>
      <c r="L68" s="12"/>
      <c r="M68" s="12"/>
      <c r="N68" s="12"/>
      <c r="O68" s="12"/>
      <c r="P68" s="12"/>
      <c r="Q68" s="12"/>
      <c r="R68" s="12"/>
      <c r="S68" s="12"/>
      <c r="T68" s="12"/>
      <c r="U68" s="154"/>
    </row>
    <row r="69" spans="1:21" s="2" customFormat="1" ht="12.75" customHeight="1" x14ac:dyDescent="0.2">
      <c r="A69" s="12"/>
      <c r="B69" s="12"/>
      <c r="C69" s="12"/>
      <c r="D69" s="12"/>
      <c r="E69" s="12"/>
      <c r="F69" s="12"/>
      <c r="G69" s="12"/>
      <c r="H69" s="12"/>
      <c r="I69" s="12"/>
      <c r="J69" s="12"/>
      <c r="K69" s="12"/>
      <c r="L69" s="12"/>
      <c r="M69" s="12"/>
      <c r="N69" s="12"/>
      <c r="O69" s="12"/>
      <c r="P69" s="12"/>
      <c r="Q69" s="12"/>
      <c r="R69" s="12"/>
      <c r="S69" s="12"/>
      <c r="T69" s="12"/>
      <c r="U69" s="154"/>
    </row>
    <row r="70" spans="1:21" s="2" customFormat="1" ht="12.75" customHeight="1" x14ac:dyDescent="0.2">
      <c r="A70" s="12"/>
      <c r="B70" s="12"/>
      <c r="C70" s="12"/>
      <c r="D70" s="12"/>
      <c r="E70" s="12"/>
      <c r="F70" s="12"/>
      <c r="G70" s="12"/>
      <c r="H70" s="12"/>
      <c r="I70" s="12"/>
      <c r="J70" s="12"/>
      <c r="K70" s="12"/>
      <c r="L70" s="12"/>
      <c r="M70" s="12"/>
      <c r="N70" s="12"/>
      <c r="O70" s="12"/>
      <c r="P70" s="12"/>
      <c r="Q70" s="12"/>
      <c r="R70" s="12"/>
      <c r="S70" s="12"/>
      <c r="T70" s="12"/>
      <c r="U70" s="154"/>
    </row>
    <row r="71" spans="1:21" s="2" customFormat="1" ht="12.75" customHeight="1" x14ac:dyDescent="0.2">
      <c r="A71" s="12"/>
      <c r="B71" s="12"/>
      <c r="C71" s="12"/>
      <c r="D71" s="12"/>
      <c r="E71" s="12"/>
      <c r="F71" s="12"/>
      <c r="G71" s="12"/>
      <c r="H71" s="12"/>
      <c r="I71" s="12"/>
      <c r="J71" s="12"/>
      <c r="K71" s="12"/>
      <c r="L71" s="12"/>
      <c r="M71" s="12"/>
      <c r="N71" s="12"/>
      <c r="O71" s="12"/>
      <c r="P71" s="12"/>
      <c r="Q71" s="12"/>
      <c r="R71" s="12"/>
      <c r="S71" s="12"/>
      <c r="T71" s="12"/>
      <c r="U71" s="154"/>
    </row>
    <row r="72" spans="1:21" s="2" customFormat="1" ht="12.75" customHeight="1" x14ac:dyDescent="0.2">
      <c r="A72" s="12"/>
      <c r="B72" s="12"/>
      <c r="C72" s="12"/>
      <c r="D72" s="12"/>
      <c r="E72" s="12"/>
      <c r="F72" s="12"/>
      <c r="G72" s="12"/>
      <c r="H72" s="12"/>
      <c r="I72" s="12"/>
      <c r="J72" s="12"/>
      <c r="K72" s="12"/>
      <c r="L72" s="12"/>
      <c r="M72" s="12"/>
      <c r="N72" s="12"/>
      <c r="O72" s="12"/>
      <c r="P72" s="12"/>
      <c r="Q72" s="12"/>
      <c r="R72" s="12"/>
      <c r="S72" s="12"/>
      <c r="T72" s="12"/>
      <c r="U72" s="154"/>
    </row>
    <row r="73" spans="1:21" s="2" customFormat="1" ht="12.75" customHeight="1" x14ac:dyDescent="0.2">
      <c r="A73" s="12"/>
      <c r="B73" s="12"/>
      <c r="C73" s="12"/>
      <c r="D73" s="12"/>
      <c r="E73" s="12"/>
      <c r="F73" s="12"/>
      <c r="G73" s="12"/>
      <c r="H73" s="12"/>
      <c r="I73" s="12"/>
      <c r="J73" s="12"/>
      <c r="K73" s="12"/>
      <c r="L73" s="12"/>
      <c r="M73" s="12"/>
      <c r="N73" s="12"/>
      <c r="O73" s="12"/>
      <c r="P73" s="12"/>
      <c r="Q73" s="12"/>
      <c r="R73" s="12"/>
      <c r="S73" s="12"/>
      <c r="T73" s="12"/>
      <c r="U73" s="154"/>
    </row>
    <row r="74" spans="1:21" s="2" customFormat="1" ht="12.75" customHeight="1" x14ac:dyDescent="0.2">
      <c r="A74" s="12"/>
      <c r="B74" s="12"/>
      <c r="C74" s="12"/>
      <c r="D74" s="12"/>
      <c r="E74" s="12"/>
      <c r="F74" s="12"/>
      <c r="G74" s="12"/>
      <c r="H74" s="12"/>
      <c r="I74" s="12"/>
      <c r="J74" s="12"/>
      <c r="K74" s="12"/>
      <c r="L74" s="12"/>
      <c r="M74" s="12"/>
      <c r="N74" s="12"/>
      <c r="O74" s="12"/>
      <c r="P74" s="12"/>
      <c r="Q74" s="12"/>
      <c r="R74" s="12"/>
      <c r="S74" s="12"/>
      <c r="T74" s="12"/>
      <c r="U74" s="154"/>
    </row>
    <row r="75" spans="1:21" s="2" customFormat="1" ht="12.75" customHeight="1" x14ac:dyDescent="0.2">
      <c r="A75" s="12"/>
      <c r="B75" s="12"/>
      <c r="C75" s="12"/>
      <c r="D75" s="12"/>
      <c r="E75" s="12"/>
      <c r="F75" s="12"/>
      <c r="G75" s="12"/>
      <c r="H75" s="12"/>
      <c r="I75" s="12"/>
      <c r="J75" s="12"/>
      <c r="K75" s="12"/>
      <c r="L75" s="12"/>
      <c r="M75" s="12"/>
      <c r="N75" s="12"/>
      <c r="O75" s="12"/>
      <c r="P75" s="12"/>
      <c r="Q75" s="12"/>
      <c r="R75" s="12"/>
      <c r="S75" s="12"/>
      <c r="T75" s="12"/>
      <c r="U75" s="154"/>
    </row>
    <row r="76" spans="1:21" s="2" customFormat="1" ht="12.75" customHeight="1" x14ac:dyDescent="0.2">
      <c r="A76" s="12"/>
      <c r="B76" s="12"/>
      <c r="C76" s="12"/>
      <c r="D76" s="12"/>
      <c r="E76" s="12"/>
      <c r="F76" s="12"/>
      <c r="G76" s="12"/>
      <c r="H76" s="12"/>
      <c r="I76" s="12"/>
      <c r="J76" s="12"/>
      <c r="K76" s="12"/>
      <c r="L76" s="12"/>
      <c r="M76" s="12"/>
      <c r="N76" s="12"/>
      <c r="O76" s="12"/>
      <c r="P76" s="12"/>
      <c r="Q76" s="12"/>
      <c r="R76" s="12"/>
      <c r="S76" s="12"/>
      <c r="T76" s="12"/>
      <c r="U76" s="154"/>
    </row>
    <row r="77" spans="1:21" s="2" customFormat="1" ht="12.75" customHeight="1" x14ac:dyDescent="0.2">
      <c r="A77" s="12"/>
      <c r="B77" s="12"/>
      <c r="C77" s="12"/>
      <c r="D77" s="12"/>
      <c r="E77" s="12"/>
      <c r="F77" s="12"/>
      <c r="G77" s="12"/>
      <c r="H77" s="12"/>
      <c r="I77" s="12"/>
      <c r="J77" s="12"/>
      <c r="K77" s="12"/>
      <c r="L77" s="12"/>
      <c r="M77" s="12"/>
      <c r="N77" s="12"/>
      <c r="O77" s="12"/>
      <c r="P77" s="12"/>
      <c r="Q77" s="12"/>
      <c r="R77" s="12"/>
      <c r="S77" s="12"/>
      <c r="T77" s="12"/>
      <c r="U77" s="154"/>
    </row>
    <row r="78" spans="1:21" s="2" customFormat="1" ht="12.75" customHeight="1" x14ac:dyDescent="0.2">
      <c r="A78" s="12"/>
      <c r="B78" s="12"/>
      <c r="C78" s="12"/>
      <c r="D78" s="12"/>
      <c r="E78" s="12"/>
      <c r="F78" s="12"/>
      <c r="G78" s="12"/>
      <c r="H78" s="12"/>
      <c r="I78" s="12"/>
      <c r="J78" s="12"/>
      <c r="K78" s="12"/>
      <c r="L78" s="12"/>
      <c r="M78" s="12"/>
      <c r="N78" s="12"/>
      <c r="O78" s="12"/>
      <c r="P78" s="12"/>
      <c r="Q78" s="12"/>
      <c r="R78" s="12"/>
      <c r="S78" s="12"/>
      <c r="T78" s="12"/>
      <c r="U78" s="154"/>
    </row>
    <row r="79" spans="1:21" s="2" customFormat="1" ht="12.75" customHeight="1" x14ac:dyDescent="0.2">
      <c r="A79" s="12"/>
      <c r="B79" s="12"/>
      <c r="C79" s="12"/>
      <c r="D79" s="12"/>
      <c r="E79" s="12"/>
      <c r="F79" s="12"/>
      <c r="G79" s="12"/>
      <c r="H79" s="12"/>
      <c r="I79" s="12"/>
      <c r="J79" s="12"/>
      <c r="K79" s="12"/>
      <c r="L79" s="12"/>
      <c r="M79" s="12"/>
      <c r="N79" s="12"/>
      <c r="O79" s="12"/>
      <c r="P79" s="12"/>
      <c r="Q79" s="12"/>
      <c r="R79" s="12"/>
      <c r="S79" s="12"/>
      <c r="T79" s="12"/>
      <c r="U79" s="154"/>
    </row>
    <row r="80" spans="1:21" s="2" customFormat="1" ht="12.75" customHeight="1" x14ac:dyDescent="0.2">
      <c r="A80" s="12"/>
      <c r="B80" s="12"/>
      <c r="C80" s="12"/>
      <c r="D80" s="12"/>
      <c r="E80" s="12"/>
      <c r="F80" s="12"/>
      <c r="G80" s="12"/>
      <c r="H80" s="12"/>
      <c r="I80" s="12"/>
      <c r="J80" s="12"/>
      <c r="K80" s="12"/>
      <c r="L80" s="12"/>
      <c r="M80" s="12"/>
      <c r="N80" s="12"/>
      <c r="O80" s="12"/>
      <c r="P80" s="12"/>
      <c r="Q80" s="12"/>
      <c r="R80" s="12"/>
      <c r="S80" s="12"/>
      <c r="T80" s="12"/>
      <c r="U80" s="154"/>
    </row>
    <row r="81" spans="1:21" s="2" customFormat="1" ht="12.75" customHeight="1" x14ac:dyDescent="0.2">
      <c r="A81" s="12"/>
      <c r="B81" s="12"/>
      <c r="C81" s="12"/>
      <c r="D81" s="12"/>
      <c r="E81" s="12"/>
      <c r="F81" s="12"/>
      <c r="G81" s="12"/>
      <c r="H81" s="12"/>
      <c r="I81" s="12"/>
      <c r="J81" s="12"/>
      <c r="K81" s="12"/>
      <c r="L81" s="12"/>
      <c r="M81" s="12"/>
      <c r="N81" s="12"/>
      <c r="O81" s="12"/>
      <c r="P81" s="12"/>
      <c r="Q81" s="12"/>
      <c r="R81" s="12"/>
      <c r="S81" s="12"/>
      <c r="T81" s="12"/>
      <c r="U81" s="154"/>
    </row>
    <row r="82" spans="1:21" s="2" customFormat="1" ht="12.75" customHeight="1" x14ac:dyDescent="0.2">
      <c r="A82" s="12"/>
      <c r="B82" s="12"/>
      <c r="C82" s="12"/>
      <c r="D82" s="12"/>
      <c r="E82" s="12"/>
      <c r="F82" s="12"/>
      <c r="G82" s="12"/>
      <c r="H82" s="12"/>
      <c r="I82" s="12"/>
      <c r="J82" s="12"/>
      <c r="K82" s="12"/>
      <c r="L82" s="12"/>
      <c r="M82" s="12"/>
      <c r="N82" s="12"/>
      <c r="O82" s="12"/>
      <c r="P82" s="12"/>
      <c r="Q82" s="12"/>
      <c r="R82" s="12"/>
      <c r="S82" s="12"/>
      <c r="T82" s="12"/>
      <c r="U82" s="154"/>
    </row>
    <row r="83" spans="1:21" s="2" customFormat="1" ht="12.75" customHeight="1" x14ac:dyDescent="0.2">
      <c r="A83" s="12"/>
      <c r="B83" s="12"/>
      <c r="C83" s="12"/>
      <c r="D83" s="12"/>
      <c r="E83" s="12"/>
      <c r="F83" s="12"/>
      <c r="G83" s="12"/>
      <c r="H83" s="12"/>
      <c r="I83" s="12"/>
      <c r="J83" s="12"/>
      <c r="K83" s="12"/>
      <c r="L83" s="12"/>
      <c r="M83" s="12"/>
      <c r="N83" s="12"/>
      <c r="O83" s="12"/>
      <c r="P83" s="12"/>
      <c r="Q83" s="12"/>
      <c r="R83" s="12"/>
      <c r="S83" s="12"/>
      <c r="T83" s="12"/>
      <c r="U83" s="154"/>
    </row>
    <row r="84" spans="1:21" s="2" customFormat="1" ht="12.75" customHeight="1" x14ac:dyDescent="0.2">
      <c r="A84" s="12"/>
      <c r="B84" s="12"/>
      <c r="C84" s="12"/>
      <c r="D84" s="12"/>
      <c r="E84" s="12"/>
      <c r="F84" s="12"/>
      <c r="G84" s="12"/>
      <c r="H84" s="12"/>
      <c r="I84" s="12"/>
      <c r="J84" s="12"/>
      <c r="K84" s="12"/>
      <c r="L84" s="12"/>
      <c r="M84" s="12"/>
      <c r="N84" s="12"/>
      <c r="O84" s="12"/>
      <c r="P84" s="12"/>
      <c r="Q84" s="12"/>
      <c r="R84" s="12"/>
      <c r="S84" s="12"/>
      <c r="T84" s="12"/>
      <c r="U84" s="154"/>
    </row>
    <row r="85" spans="1:21" s="2" customFormat="1" ht="12.75" customHeight="1" x14ac:dyDescent="0.2">
      <c r="A85" s="12"/>
      <c r="B85" s="12"/>
      <c r="C85" s="12"/>
      <c r="D85" s="12"/>
      <c r="E85" s="12"/>
      <c r="F85" s="12"/>
      <c r="G85" s="12"/>
      <c r="H85" s="12"/>
      <c r="I85" s="12"/>
      <c r="J85" s="12"/>
      <c r="K85" s="12"/>
      <c r="L85" s="12"/>
      <c r="M85" s="12"/>
      <c r="N85" s="12"/>
      <c r="O85" s="12"/>
      <c r="P85" s="12"/>
      <c r="Q85" s="12"/>
      <c r="R85" s="12"/>
      <c r="S85" s="12"/>
      <c r="T85" s="12"/>
      <c r="U85" s="154"/>
    </row>
    <row r="86" spans="1:21" s="2" customFormat="1" ht="12.75" customHeight="1" x14ac:dyDescent="0.2">
      <c r="A86" s="12"/>
      <c r="B86" s="12"/>
      <c r="C86" s="12"/>
      <c r="D86" s="12"/>
      <c r="E86" s="12"/>
      <c r="F86" s="12"/>
      <c r="G86" s="12"/>
      <c r="H86" s="12"/>
      <c r="I86" s="12"/>
      <c r="J86" s="12"/>
      <c r="K86" s="12"/>
      <c r="L86" s="12"/>
      <c r="M86" s="12"/>
      <c r="N86" s="12"/>
      <c r="O86" s="12"/>
      <c r="P86" s="12"/>
      <c r="Q86" s="12"/>
      <c r="R86" s="12"/>
      <c r="S86" s="12"/>
      <c r="T86" s="12"/>
      <c r="U86" s="154"/>
    </row>
    <row r="87" spans="1:21" s="2" customFormat="1" ht="12.75" customHeight="1" x14ac:dyDescent="0.2">
      <c r="A87" s="12"/>
      <c r="B87" s="12"/>
      <c r="C87" s="12"/>
      <c r="D87" s="12"/>
      <c r="E87" s="12"/>
      <c r="F87" s="12"/>
      <c r="G87" s="12"/>
      <c r="H87" s="12"/>
      <c r="I87" s="12"/>
      <c r="J87" s="12"/>
      <c r="K87" s="12"/>
      <c r="L87" s="12"/>
      <c r="M87" s="12"/>
      <c r="N87" s="12"/>
      <c r="O87" s="12"/>
      <c r="P87" s="12"/>
      <c r="Q87" s="12"/>
      <c r="R87" s="12"/>
      <c r="S87" s="12"/>
      <c r="T87" s="12"/>
      <c r="U87" s="154"/>
    </row>
    <row r="88" spans="1:21" s="2" customFormat="1" ht="12.75" customHeight="1" x14ac:dyDescent="0.2">
      <c r="A88" s="12"/>
      <c r="B88" s="12"/>
      <c r="C88" s="12"/>
      <c r="D88" s="12"/>
      <c r="E88" s="12"/>
      <c r="F88" s="12"/>
      <c r="G88" s="12"/>
      <c r="H88" s="12"/>
      <c r="I88" s="12"/>
      <c r="J88" s="12"/>
      <c r="K88" s="12"/>
      <c r="L88" s="12"/>
      <c r="M88" s="12"/>
      <c r="N88" s="12"/>
      <c r="O88" s="12"/>
      <c r="P88" s="12"/>
      <c r="Q88" s="12"/>
      <c r="R88" s="12"/>
      <c r="S88" s="12"/>
      <c r="T88" s="12"/>
      <c r="U88" s="154"/>
    </row>
    <row r="89" spans="1:21" s="2" customFormat="1" ht="12.75" customHeight="1" x14ac:dyDescent="0.2">
      <c r="A89" s="12"/>
      <c r="B89" s="12"/>
      <c r="C89" s="12"/>
      <c r="D89" s="12"/>
      <c r="E89" s="12"/>
      <c r="F89" s="12"/>
      <c r="G89" s="12"/>
      <c r="H89" s="12"/>
      <c r="I89" s="12"/>
      <c r="J89" s="12"/>
      <c r="K89" s="12"/>
      <c r="L89" s="12"/>
      <c r="M89" s="12"/>
      <c r="N89" s="12"/>
      <c r="O89" s="12"/>
      <c r="P89" s="12"/>
      <c r="Q89" s="12"/>
      <c r="R89" s="12"/>
      <c r="S89" s="12"/>
      <c r="T89" s="12"/>
      <c r="U89" s="154"/>
    </row>
    <row r="90" spans="1:21" s="2" customFormat="1" ht="12.75" customHeight="1" x14ac:dyDescent="0.2">
      <c r="A90" s="12"/>
      <c r="B90" s="12"/>
      <c r="C90" s="12"/>
      <c r="D90" s="12"/>
      <c r="E90" s="12"/>
      <c r="F90" s="12"/>
      <c r="G90" s="12"/>
      <c r="H90" s="12"/>
      <c r="I90" s="12"/>
      <c r="J90" s="12"/>
      <c r="K90" s="12"/>
      <c r="L90" s="12"/>
      <c r="M90" s="12"/>
      <c r="N90" s="12"/>
      <c r="O90" s="12"/>
      <c r="P90" s="12"/>
      <c r="Q90" s="12"/>
      <c r="R90" s="12"/>
      <c r="S90" s="12"/>
      <c r="T90" s="12"/>
      <c r="U90" s="154"/>
    </row>
    <row r="91" spans="1:21" s="2" customFormat="1" ht="12.75" customHeight="1" x14ac:dyDescent="0.2">
      <c r="A91" s="12"/>
      <c r="B91" s="12"/>
      <c r="C91" s="12"/>
      <c r="D91" s="12"/>
      <c r="E91" s="12"/>
      <c r="F91" s="12"/>
      <c r="G91" s="12"/>
      <c r="H91" s="12"/>
      <c r="I91" s="12"/>
      <c r="J91" s="12"/>
      <c r="K91" s="12"/>
      <c r="L91" s="12"/>
      <c r="M91" s="12"/>
      <c r="N91" s="12"/>
      <c r="O91" s="12"/>
      <c r="P91" s="12"/>
      <c r="Q91" s="12"/>
      <c r="R91" s="12"/>
      <c r="S91" s="12"/>
      <c r="T91" s="12"/>
      <c r="U91" s="154"/>
    </row>
    <row r="92" spans="1:21" s="2" customFormat="1" ht="12.75" customHeight="1" x14ac:dyDescent="0.2">
      <c r="A92" s="12"/>
      <c r="B92" s="12"/>
      <c r="C92" s="12"/>
      <c r="D92" s="12"/>
      <c r="E92" s="12"/>
      <c r="F92" s="12"/>
      <c r="G92" s="12"/>
      <c r="H92" s="12"/>
      <c r="I92" s="12"/>
      <c r="J92" s="12"/>
      <c r="K92" s="12"/>
      <c r="L92" s="12"/>
      <c r="M92" s="12"/>
      <c r="N92" s="12"/>
      <c r="O92" s="12"/>
      <c r="P92" s="12"/>
      <c r="Q92" s="12"/>
      <c r="R92" s="12"/>
      <c r="S92" s="12"/>
      <c r="T92" s="12"/>
      <c r="U92" s="154"/>
    </row>
    <row r="93" spans="1:21" s="2" customFormat="1" ht="12.75" customHeight="1" x14ac:dyDescent="0.2">
      <c r="A93" s="12"/>
      <c r="B93" s="12"/>
      <c r="C93" s="12"/>
      <c r="D93" s="12"/>
      <c r="E93" s="12"/>
      <c r="F93" s="12"/>
      <c r="G93" s="12"/>
      <c r="H93" s="12"/>
      <c r="I93" s="12"/>
      <c r="J93" s="12"/>
      <c r="K93" s="12"/>
      <c r="L93" s="12"/>
      <c r="M93" s="12"/>
      <c r="N93" s="12"/>
      <c r="O93" s="12"/>
      <c r="P93" s="12"/>
      <c r="Q93" s="12"/>
      <c r="R93" s="12"/>
      <c r="S93" s="12"/>
      <c r="T93" s="12"/>
      <c r="U93" s="154"/>
    </row>
    <row r="94" spans="1:21" s="2" customFormat="1" ht="12.75" customHeight="1" x14ac:dyDescent="0.2">
      <c r="A94" s="12"/>
      <c r="B94" s="12"/>
      <c r="C94" s="12"/>
      <c r="D94" s="12"/>
      <c r="E94" s="12"/>
      <c r="F94" s="12"/>
      <c r="G94" s="12"/>
      <c r="H94" s="12"/>
      <c r="I94" s="12"/>
      <c r="J94" s="12"/>
      <c r="K94" s="12"/>
      <c r="L94" s="12"/>
      <c r="M94" s="12"/>
      <c r="N94" s="12"/>
      <c r="O94" s="12"/>
      <c r="P94" s="12"/>
      <c r="Q94" s="12"/>
      <c r="R94" s="12"/>
      <c r="S94" s="12"/>
      <c r="T94" s="12"/>
      <c r="U94" s="154"/>
    </row>
    <row r="95" spans="1:21" s="2" customFormat="1" ht="12.75" customHeight="1" x14ac:dyDescent="0.2">
      <c r="A95" s="12"/>
      <c r="B95" s="12"/>
      <c r="C95" s="12"/>
      <c r="D95" s="12"/>
      <c r="E95" s="12"/>
      <c r="F95" s="12"/>
      <c r="G95" s="12"/>
      <c r="H95" s="12"/>
      <c r="I95" s="12"/>
      <c r="J95" s="12"/>
      <c r="K95" s="12"/>
      <c r="L95" s="12"/>
      <c r="M95" s="12"/>
      <c r="N95" s="12"/>
      <c r="O95" s="12"/>
      <c r="P95" s="12"/>
      <c r="Q95" s="12"/>
      <c r="R95" s="12"/>
      <c r="S95" s="12"/>
      <c r="T95" s="12"/>
      <c r="U95" s="154"/>
    </row>
    <row r="96" spans="1:21" s="2" customFormat="1" ht="12.75" customHeight="1" x14ac:dyDescent="0.2">
      <c r="A96" s="12"/>
      <c r="B96" s="12"/>
      <c r="C96" s="12"/>
      <c r="D96" s="12"/>
      <c r="E96" s="12"/>
      <c r="F96" s="12"/>
      <c r="G96" s="12"/>
      <c r="H96" s="12"/>
      <c r="I96" s="12"/>
      <c r="J96" s="12"/>
      <c r="K96" s="12"/>
      <c r="L96" s="12"/>
      <c r="M96" s="12"/>
      <c r="N96" s="12"/>
      <c r="O96" s="12"/>
      <c r="P96" s="12"/>
      <c r="Q96" s="12"/>
      <c r="R96" s="12"/>
      <c r="S96" s="12"/>
      <c r="T96" s="12"/>
      <c r="U96" s="154"/>
    </row>
    <row r="97" spans="1:21" s="2" customFormat="1" ht="12.75" customHeight="1" x14ac:dyDescent="0.2">
      <c r="A97" s="12"/>
      <c r="B97" s="12"/>
      <c r="C97" s="12"/>
      <c r="D97" s="12"/>
      <c r="E97" s="12"/>
      <c r="F97" s="12"/>
      <c r="G97" s="12"/>
      <c r="H97" s="12"/>
      <c r="I97" s="12"/>
      <c r="J97" s="12"/>
      <c r="K97" s="12"/>
      <c r="L97" s="12"/>
      <c r="M97" s="12"/>
      <c r="N97" s="12"/>
      <c r="O97" s="12"/>
      <c r="P97" s="12"/>
      <c r="Q97" s="12"/>
      <c r="R97" s="12"/>
      <c r="S97" s="12"/>
      <c r="T97" s="12"/>
      <c r="U97" s="154"/>
    </row>
    <row r="98" spans="1:21" s="2" customFormat="1" ht="12.75" customHeight="1" x14ac:dyDescent="0.2">
      <c r="A98" s="12"/>
      <c r="B98" s="12"/>
      <c r="C98" s="12"/>
      <c r="D98" s="12"/>
      <c r="E98" s="12"/>
      <c r="F98" s="12"/>
      <c r="G98" s="12"/>
      <c r="H98" s="12"/>
      <c r="I98" s="12"/>
      <c r="J98" s="12"/>
      <c r="K98" s="12"/>
      <c r="L98" s="12"/>
      <c r="M98" s="12"/>
      <c r="N98" s="12"/>
      <c r="O98" s="12"/>
      <c r="P98" s="12"/>
      <c r="Q98" s="12"/>
      <c r="R98" s="12"/>
      <c r="S98" s="12"/>
      <c r="T98" s="12"/>
      <c r="U98" s="154"/>
    </row>
    <row r="99" spans="1:21" s="2" customFormat="1" ht="12.75" customHeight="1" x14ac:dyDescent="0.2">
      <c r="A99" s="12"/>
      <c r="B99" s="12"/>
      <c r="C99" s="12"/>
      <c r="D99" s="12"/>
      <c r="E99" s="12"/>
      <c r="F99" s="12"/>
      <c r="G99" s="12"/>
      <c r="H99" s="12"/>
      <c r="I99" s="12"/>
      <c r="J99" s="12"/>
      <c r="K99" s="12"/>
      <c r="L99" s="12"/>
      <c r="M99" s="12"/>
      <c r="N99" s="12"/>
      <c r="O99" s="12"/>
      <c r="P99" s="12"/>
      <c r="Q99" s="12"/>
      <c r="R99" s="12"/>
      <c r="S99" s="12"/>
      <c r="T99" s="12"/>
      <c r="U99" s="154"/>
    </row>
    <row r="100" spans="1:21" s="2" customFormat="1" ht="12.7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54"/>
    </row>
    <row r="101" spans="1:21" s="2" customFormat="1" ht="12.7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54"/>
    </row>
    <row r="102" spans="1:21" s="2" customFormat="1" ht="12.7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54"/>
    </row>
    <row r="103" spans="1:21" s="2" customFormat="1" ht="12.7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54"/>
    </row>
    <row r="104" spans="1:21" s="2" customFormat="1" ht="12.7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54"/>
    </row>
    <row r="105" spans="1:21" s="2" customFormat="1" ht="12.7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54"/>
    </row>
    <row r="106" spans="1:21" s="2" customFormat="1" ht="12.7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54"/>
    </row>
    <row r="107" spans="1:21" s="2" customFormat="1" ht="12.7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54"/>
    </row>
    <row r="108" spans="1:21" s="2" customFormat="1" ht="12.7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54"/>
    </row>
    <row r="109" spans="1:21" s="2" customFormat="1" ht="12.7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54"/>
    </row>
    <row r="110" spans="1:21" s="2" customFormat="1" ht="12.7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54"/>
    </row>
    <row r="111" spans="1:21" s="2" customFormat="1" ht="12.7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54"/>
    </row>
    <row r="112" spans="1:21" s="2" customFormat="1" ht="12.7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54"/>
    </row>
    <row r="113" spans="1:21" s="2" customFormat="1" ht="12.7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54"/>
    </row>
    <row r="114" spans="1:21" s="2" customFormat="1" ht="12.7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54"/>
    </row>
    <row r="115" spans="1:21" s="2" customFormat="1" ht="12.7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54"/>
    </row>
    <row r="116" spans="1:21" s="2" customFormat="1" ht="12.7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54"/>
    </row>
    <row r="117" spans="1:21" s="2" customFormat="1" ht="12.7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54"/>
    </row>
    <row r="118" spans="1:21" s="2" customFormat="1" ht="12.7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54"/>
    </row>
    <row r="119" spans="1:21" s="2" customFormat="1" ht="12.7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54"/>
    </row>
    <row r="120" spans="1:21" s="2" customFormat="1" ht="12.7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54"/>
    </row>
    <row r="121" spans="1:21" s="2" customFormat="1" ht="12.7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54"/>
    </row>
    <row r="122" spans="1:21" s="2" customFormat="1" ht="12.7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54"/>
    </row>
    <row r="123" spans="1:21" s="2" customFormat="1" ht="12.7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54"/>
    </row>
    <row r="124" spans="1:21" s="2" customFormat="1" ht="12.7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54"/>
    </row>
    <row r="125" spans="1:21" s="2" customFormat="1" ht="12.7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54"/>
    </row>
    <row r="126" spans="1:21" s="2" customFormat="1" ht="12.7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54"/>
    </row>
    <row r="127" spans="1:21" s="2" customFormat="1" ht="12.7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54"/>
    </row>
    <row r="128" spans="1:21" s="2" customFormat="1" ht="12.7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54"/>
    </row>
    <row r="129" spans="1:21" s="2" customFormat="1" ht="12.7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54"/>
    </row>
    <row r="130" spans="1:21" s="2" customFormat="1" ht="12.7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54"/>
    </row>
    <row r="131" spans="1:21" s="2" customFormat="1" ht="12.7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54"/>
    </row>
    <row r="132" spans="1:21" s="2" customFormat="1" ht="12.7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54"/>
    </row>
    <row r="133" spans="1:21" s="2" customFormat="1" ht="12.7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54"/>
    </row>
    <row r="134" spans="1:21" s="2" customFormat="1" ht="12.7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54"/>
    </row>
    <row r="135" spans="1:21" s="2" customFormat="1" ht="12.7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54"/>
    </row>
    <row r="136" spans="1:21" s="2" customFormat="1" ht="12.7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54"/>
    </row>
    <row r="137" spans="1:21" s="2" customFormat="1" ht="12.7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54"/>
    </row>
    <row r="138" spans="1:21" s="2" customFormat="1" ht="12.7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54"/>
    </row>
    <row r="139" spans="1:21" s="2" customFormat="1" ht="12.7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54"/>
    </row>
    <row r="140" spans="1:21" s="2" customFormat="1" ht="12.7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54"/>
    </row>
    <row r="141" spans="1:21" s="2" customFormat="1" ht="12.7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54"/>
    </row>
    <row r="142" spans="1:21" s="2" customFormat="1" ht="12.7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54"/>
    </row>
    <row r="143" spans="1:21" s="2" customFormat="1" ht="12.7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54"/>
    </row>
    <row r="144" spans="1:21" s="2" customFormat="1" ht="12.7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54"/>
    </row>
    <row r="145" spans="1:21" s="2" customFormat="1" ht="12.7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54"/>
    </row>
    <row r="146" spans="1:21" s="2" customFormat="1" ht="12.7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54"/>
    </row>
    <row r="147" spans="1:21" s="2" customFormat="1" ht="12.7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54"/>
    </row>
    <row r="148" spans="1:21" s="2" customFormat="1" ht="12.7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54"/>
    </row>
    <row r="149" spans="1:21" s="2" customFormat="1" ht="12.7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54"/>
    </row>
    <row r="150" spans="1:21" s="2" customFormat="1" ht="12.7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54"/>
    </row>
    <row r="151" spans="1:21" s="2" customFormat="1" ht="12.7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54"/>
    </row>
    <row r="152" spans="1:21" s="2" customFormat="1" ht="12.7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54"/>
    </row>
    <row r="153" spans="1:21" s="2" customFormat="1" ht="12.7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54"/>
    </row>
    <row r="154" spans="1:21" s="2" customFormat="1" ht="12.7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54"/>
    </row>
    <row r="155" spans="1:21" s="2" customFormat="1" ht="12.7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54"/>
    </row>
    <row r="156" spans="1:21" s="2" customFormat="1" ht="12.7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54"/>
    </row>
    <row r="157" spans="1:21" s="2" customFormat="1" ht="12.7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54"/>
    </row>
    <row r="158" spans="1:21" s="2" customFormat="1" ht="12.7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54"/>
    </row>
    <row r="159" spans="1:21" s="2" customFormat="1" ht="12.7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54"/>
    </row>
    <row r="160" spans="1:21" s="2" customFormat="1" ht="12.7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54"/>
    </row>
    <row r="161" spans="1:21" s="2" customFormat="1" ht="12.7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54"/>
    </row>
    <row r="162" spans="1:21" s="2" customFormat="1" ht="12.7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54"/>
    </row>
    <row r="163" spans="1:21" s="2" customFormat="1" ht="12.7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54"/>
    </row>
    <row r="164" spans="1:21" s="2" customFormat="1" ht="12.7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54"/>
    </row>
    <row r="165" spans="1:21" s="2" customFormat="1" ht="12.7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54"/>
    </row>
    <row r="166" spans="1:21" s="2" customFormat="1" ht="12.7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54"/>
    </row>
    <row r="167" spans="1:21" s="2" customFormat="1" ht="12.7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54"/>
    </row>
    <row r="168" spans="1:21" s="2" customFormat="1" ht="12.7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54"/>
    </row>
    <row r="169" spans="1:21" s="2" customFormat="1" ht="12.7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54"/>
    </row>
    <row r="170" spans="1:21" s="2" customFormat="1" ht="12.7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54"/>
    </row>
    <row r="171" spans="1:21" s="2" customFormat="1" ht="12.7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54"/>
    </row>
    <row r="172" spans="1:21" s="2" customFormat="1" ht="12.7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54"/>
    </row>
    <row r="173" spans="1:21" s="2" customFormat="1" ht="12.7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54"/>
    </row>
    <row r="174" spans="1:21" s="2" customFormat="1" ht="12.7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54"/>
    </row>
    <row r="175" spans="1:21" s="2" customFormat="1" ht="12.7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54"/>
    </row>
    <row r="176" spans="1:21" s="2" customFormat="1" ht="12.7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54"/>
    </row>
    <row r="177" spans="1:21" s="2" customFormat="1" ht="12.7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54"/>
    </row>
    <row r="178" spans="1:21" s="2" customFormat="1" ht="12.7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54"/>
    </row>
    <row r="179" spans="1:21" s="2" customFormat="1" ht="12.7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54"/>
    </row>
    <row r="180" spans="1:21" s="2" customFormat="1" ht="12.7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54"/>
    </row>
  </sheetData>
  <mergeCells count="1">
    <mergeCell ref="T1:Z1"/>
  </mergeCells>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Overview and Interactive Map</vt:lpstr>
      <vt:lpstr>2. Collected Data</vt:lpstr>
      <vt:lpstr>3. Calculated Stats</vt:lpstr>
      <vt:lpstr>4. Average Values - Four Year</vt:lpstr>
      <vt:lpstr>5. Value Change from Last Year</vt:lpstr>
      <vt:lpstr>6. Reference - Winter Weather</vt:lpstr>
      <vt:lpstr>7. User-Generated Map</vt:lpstr>
      <vt:lpstr>'1. Overview and Interactive Map'!Print_Area</vt:lpstr>
      <vt:lpstr>'7. User-Generated Map'!Print_Area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bghirt</cp:lastModifiedBy>
  <cp:lastPrinted>2018-12-26T13:39:19Z</cp:lastPrinted>
  <dcterms:created xsi:type="dcterms:W3CDTF">2012-02-16T16:35:22Z</dcterms:created>
  <dcterms:modified xsi:type="dcterms:W3CDTF">2019-04-11T21:31:14Z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